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/>
  </bookViews>
  <sheets>
    <sheet name="GELEE CACAO" sheetId="8" r:id="rId1"/>
    <sheet name="Conversions" sheetId="4" r:id="rId2"/>
  </sheets>
  <calcPr calcId="152511"/>
</workbook>
</file>

<file path=xl/calcChain.xml><?xml version="1.0" encoding="utf-8"?>
<calcChain xmlns="http://schemas.openxmlformats.org/spreadsheetml/2006/main">
  <c r="V38" i="8" l="1"/>
  <c r="V40" i="8" s="1"/>
  <c r="U38" i="8"/>
  <c r="U40" i="8" s="1"/>
  <c r="Q27" i="8"/>
  <c r="Q28" i="8" s="1"/>
  <c r="Q26" i="8"/>
  <c r="J58" i="8"/>
  <c r="V45" i="8" s="1"/>
  <c r="I58" i="8"/>
  <c r="U45" i="8" s="1"/>
  <c r="J53" i="8"/>
  <c r="V39" i="8" s="1"/>
  <c r="I53" i="8"/>
  <c r="U39" i="8" s="1"/>
  <c r="E35" i="8"/>
  <c r="B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E13" i="8"/>
  <c r="G13" i="8" s="1"/>
  <c r="G12" i="8"/>
  <c r="E12" i="8"/>
  <c r="E11" i="8"/>
  <c r="G11" i="8" s="1"/>
  <c r="E10" i="8"/>
  <c r="G10" i="8" s="1"/>
  <c r="E9" i="8"/>
  <c r="G9" i="8" s="1"/>
  <c r="G8" i="8"/>
  <c r="E8" i="8"/>
  <c r="D21" i="4"/>
  <c r="G35" i="8" l="1"/>
  <c r="H24" i="8" l="1"/>
  <c r="H20" i="8"/>
  <c r="H31" i="8"/>
  <c r="H27" i="8"/>
  <c r="H19" i="8"/>
  <c r="H11" i="8"/>
  <c r="H29" i="8"/>
  <c r="H25" i="8"/>
  <c r="H21" i="8"/>
  <c r="H17" i="8"/>
  <c r="H13" i="8"/>
  <c r="G4" i="8"/>
  <c r="K4" i="8" s="1"/>
  <c r="M4" i="8" s="1"/>
  <c r="H32" i="8"/>
  <c r="H28" i="8"/>
  <c r="H16" i="8"/>
  <c r="H12" i="8"/>
  <c r="H8" i="8"/>
  <c r="H23" i="8"/>
  <c r="H15" i="8"/>
  <c r="H34" i="8"/>
  <c r="H18" i="8"/>
  <c r="H9" i="8"/>
  <c r="H22" i="8"/>
  <c r="H33" i="8"/>
  <c r="H30" i="8"/>
  <c r="H14" i="8"/>
  <c r="H26" i="8"/>
  <c r="H10" i="8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S51" i="8" l="1"/>
  <c r="H35" i="8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<sst xmlns="http://schemas.openxmlformats.org/spreadsheetml/2006/main" count="213" uniqueCount="146">
  <si>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</si>
  <si>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</si>
  <si>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</si>
  <si>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</si>
  <si>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</si>
  <si>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</si>
  <si>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</si>
  <si>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</si>
  <si>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</si>
  <si>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</si>
  <si>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</si>
  <si>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</si>
  <si>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</si>
  <si>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</si>
  <si>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</si>
  <si>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</si>
  <si>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</si>
  <si>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</si>
  <si>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</si>
  <si>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</si>
  <si>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</si>
  <si>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</si>
  <si>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</si>
  <si>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</si>
  <si>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</si>
  <si>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</si>
  <si>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</si>
  <si>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</si>
  <si>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</si>
  <si>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</si>
  <si>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</si>
  <si>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</si>
  <si>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</si>
  <si>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</si>
  <si>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</si>
  <si>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</si>
  <si>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</si>
  <si>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</si>
  <si>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</si>
  <si>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</si>
  <si>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</si>
  <si>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</si>
  <si>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</si>
  <si>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</si>
  <si>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</si>
  <si>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</si>
  <si>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</si>
  <si>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</si>
  <si>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</si>
  <si>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</si>
  <si>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</si>
  <si>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</si>
  <si>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</si>
  <si>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</si>
  <si>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</si>
  <si>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</si>
  <si>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</si>
  <si>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</si>
  <si>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</si>
  <si>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</si>
  <si>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</si>
  <si>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</si>
  <si>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</si>
  <si>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INGREDIENTS</t>
  </si>
  <si>
    <t>Eau</t>
  </si>
  <si>
    <t>Crème liquide</t>
  </si>
  <si>
    <t>MODE DE CUISSON</t>
  </si>
  <si>
    <t>Total</t>
  </si>
  <si>
    <t>METHODE D'EXECUTION</t>
  </si>
  <si>
    <t>Photographie</t>
  </si>
  <si>
    <t>OPTION</t>
  </si>
  <si>
    <t>Quel(le) poids ou quant, de ce produit voulez vous utiliser</t>
  </si>
  <si>
    <t>Gain</t>
  </si>
  <si>
    <t>POINTS DELICATS</t>
  </si>
  <si>
    <t>UTILISATION</t>
  </si>
  <si>
    <t>GELÉE CACAO</t>
  </si>
  <si>
    <t>GLACAGE DES BUCHES ET PETITS GATEAUX</t>
  </si>
  <si>
    <t>sucre semoule</t>
  </si>
  <si>
    <t>Cacao en poudre</t>
  </si>
  <si>
    <t>gélatine en feuille</t>
  </si>
  <si>
    <t>Mélanger tout à froid SAUF gélatine</t>
  </si>
  <si>
    <t>Faire bouillir</t>
  </si>
  <si>
    <t>Attendre chute en température à 60°C pour mélanger la gélatine</t>
  </si>
  <si>
    <t>Filtrer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</si>
  <si>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</si>
  <si>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</si>
  <si>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</si>
  <si>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</si>
  <si>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</si>
  <si>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</si>
  <si>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</si>
  <si>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</si>
  <si>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</si>
  <si>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</si>
  <si>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</si>
  <si>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</si>
  <si>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</si>
  <si>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</si>
  <si>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</si>
  <si>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</si>
  <si>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</si>
  <si>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</si>
  <si>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</si>
  <si>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</si>
  <si>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</si>
  <si>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</si>
  <si>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</si>
  <si>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</si>
  <si>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</si>
  <si>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</si>
  <si>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</si>
  <si>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</si>
  <si>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</si>
  <si>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</si>
  <si>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</si>
  <si>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</si>
  <si>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</si>
  <si>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</si>
  <si>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</si>
  <si>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</si>
  <si>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</si>
  <si>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</si>
  <si>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</si>
  <si>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</si>
  <si>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</si>
  <si>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</si>
  <si>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</si>
  <si>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</si>
  <si>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</si>
  <si>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</si>
  <si>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</si>
  <si>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</si>
  <si>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</si>
  <si>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</si>
  <si>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</si>
  <si>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</si>
  <si>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Saisissez le résultat ci-dessous cellule E4</t>
  </si>
  <si>
    <t xml:space="preserve">    Quant. ou Nbre de portions</t>
  </si>
  <si>
    <t>cela peut être:  Quant. ou Nbre de portions   ou Poids total à préparer en Kg ou autre</t>
  </si>
  <si>
    <t xml:space="preserve">J'attire votre attention à cette étape,,,,,, supposons qu'il y ait 400g de beurre 2 œufs et 5 cl de crème dans la recette </t>
  </si>
  <si>
    <t>feuilles de gélatine Le Salon du Blog Culinaire</t>
  </si>
  <si>
    <t>Glaçage brillant au chocolat Fiche recette ... Meilleur du Chef</t>
  </si>
  <si>
    <t>LES MEILLEURES RECETTES DE GELATINE RAISIN Les foodies</t>
  </si>
  <si>
    <t>Œufs 101 Introduction aux œufs » Lesoeufs.ca</t>
  </si>
  <si>
    <t>Larousse Cuisine La cuisson du sucre</t>
  </si>
  <si>
    <t>Degrés de cuisson du sucre Technique culinaire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</si>
</sst>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2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4" fillId="0" borderId="0" xfId="4" applyFont="1" applyBorder="1" applyProtection="1">
      <protection hidden="1"/>
    </xf>
    <xf numFmtId="0" fontId="34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9" fillId="0" borderId="18" xfId="4" applyFont="1" applyBorder="1" applyAlignment="1" applyProtection="1">
      <alignment horizontal="center" vertical="center"/>
      <protection hidden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8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40" fillId="13" borderId="19" xfId="4" applyFont="1" applyFill="1" applyBorder="1" applyAlignment="1" applyProtection="1">
      <alignment horizontal="center" vertical="center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1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2" fillId="14" borderId="5" xfId="4" applyNumberFormat="1" applyFont="1" applyFill="1" applyBorder="1" applyProtection="1">
      <protection hidden="1"/>
    </xf>
    <xf numFmtId="0" fontId="42" fillId="0" borderId="5" xfId="4" applyFont="1" applyBorder="1" applyAlignment="1" applyProtection="1">
      <alignment horizontal="center"/>
      <protection hidden="1"/>
    </xf>
    <xf numFmtId="0" fontId="44" fillId="0" borderId="32" xfId="4" applyFont="1" applyBorder="1" applyAlignment="1" applyProtection="1">
      <alignment vertical="top" wrapText="1"/>
      <protection hidden="1"/>
    </xf>
    <xf numFmtId="0" fontId="44" fillId="0" borderId="0" xfId="4" applyFont="1" applyBorder="1" applyAlignment="1" applyProtection="1">
      <alignment vertical="top" wrapText="1"/>
      <protection hidden="1"/>
    </xf>
    <xf numFmtId="0" fontId="44" fillId="0" borderId="5" xfId="4" applyFont="1" applyBorder="1" applyAlignment="1" applyProtection="1">
      <alignment vertical="top" wrapText="1"/>
      <protection hidden="1"/>
    </xf>
    <xf numFmtId="0" fontId="43" fillId="0" borderId="39" xfId="4" applyFont="1" applyBorder="1" applyAlignment="1" applyProtection="1">
      <protection hidden="1"/>
    </xf>
    <xf numFmtId="0" fontId="43" fillId="0" borderId="2" xfId="4" applyFont="1" applyBorder="1" applyAlignment="1" applyProtection="1">
      <protection hidden="1"/>
    </xf>
    <xf numFmtId="0" fontId="43" fillId="0" borderId="3" xfId="4" applyFont="1" applyBorder="1" applyAlignment="1" applyProtection="1">
      <protection hidden="1"/>
    </xf>
    <xf numFmtId="0" fontId="43" fillId="0" borderId="32" xfId="4" applyFont="1" applyBorder="1" applyAlignment="1" applyProtection="1">
      <protection hidden="1"/>
    </xf>
    <xf numFmtId="0" fontId="43" fillId="0" borderId="0" xfId="4" applyFont="1" applyBorder="1" applyAlignment="1" applyProtection="1">
      <protection hidden="1"/>
    </xf>
    <xf numFmtId="0" fontId="43" fillId="0" borderId="5" xfId="4" applyFont="1" applyBorder="1" applyAlignment="1" applyProtection="1">
      <protection hidden="1"/>
    </xf>
    <xf numFmtId="0" fontId="43" fillId="0" borderId="40" xfId="4" applyFont="1" applyBorder="1" applyAlignment="1" applyProtection="1">
      <protection hidden="1"/>
    </xf>
    <xf numFmtId="0" fontId="43" fillId="0" borderId="7" xfId="4" applyFont="1" applyBorder="1" applyAlignment="1" applyProtection="1">
      <protection hidden="1"/>
    </xf>
    <xf numFmtId="0" fontId="43" fillId="0" borderId="8" xfId="4" applyFont="1" applyBorder="1" applyAlignment="1" applyProtection="1">
      <protection hidden="1"/>
    </xf>
    <xf numFmtId="0" fontId="45" fillId="0" borderId="4" xfId="4" applyFont="1" applyBorder="1" applyAlignment="1">
      <alignment horizontal="center" vertical="top" wrapText="1"/>
    </xf>
    <xf numFmtId="0" fontId="45" fillId="0" borderId="4" xfId="4" applyFont="1" applyBorder="1" applyAlignment="1" applyProtection="1">
      <alignment horizontal="center"/>
      <protection hidden="1"/>
    </xf>
    <xf numFmtId="0" fontId="45" fillId="0" borderId="4" xfId="4" applyFont="1" applyBorder="1" applyAlignment="1" applyProtection="1">
      <alignment horizontal="center" vertical="top" wrapText="1"/>
      <protection hidden="1"/>
    </xf>
    <xf numFmtId="0" fontId="45" fillId="0" borderId="6" xfId="4" applyFont="1" applyBorder="1" applyAlignment="1">
      <alignment horizontal="center" vertical="top" wrapText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Alignment="1">
      <alignment vertical="center"/>
    </xf>
    <xf numFmtId="0" fontId="49" fillId="0" borderId="0" xfId="1" applyNumberFormat="1" applyFont="1" applyFill="1" applyAlignment="1" applyProtection="1">
      <alignment vertical="center"/>
    </xf>
    <xf numFmtId="0" fontId="51" fillId="0" borderId="0" xfId="2" applyNumberFormat="1" applyFont="1" applyFill="1" applyBorder="1" applyAlignment="1">
      <alignment horizontal="centerContinuous" vertical="center"/>
    </xf>
    <xf numFmtId="0" fontId="50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2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9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Border="1" applyAlignment="1" applyProtection="1">
      <alignment horizontal="right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5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5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5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3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5" fillId="0" borderId="40" xfId="4" applyFont="1" applyFill="1" applyBorder="1" applyAlignment="1" applyProtection="1">
      <alignment horizontal="center" vertical="center" wrapText="1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40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0" fontId="55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57" fillId="0" borderId="0" xfId="1" applyFont="1" applyAlignment="1" applyProtection="1">
      <protection hidden="1"/>
    </xf>
    <xf numFmtId="0" fontId="35" fillId="11" borderId="37" xfId="4" applyFont="1" applyFill="1" applyBorder="1" applyAlignment="1" applyProtection="1">
      <alignment horizontal="center" vertical="center" wrapText="1"/>
      <protection hidden="1"/>
    </xf>
    <xf numFmtId="0" fontId="58" fillId="0" borderId="0" xfId="4" applyFont="1" applyProtection="1">
      <protection hidden="1"/>
    </xf>
    <xf numFmtId="0" fontId="59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0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4" fillId="11" borderId="14" xfId="4" applyNumberFormat="1" applyFont="1" applyFill="1" applyBorder="1" applyAlignment="1" applyProtection="1">
      <alignment horizontal="center"/>
      <protection hidden="1"/>
    </xf>
    <xf numFmtId="4" fontId="35" fillId="11" borderId="42" xfId="4" applyNumberFormat="1" applyFont="1" applyFill="1" applyBorder="1" applyProtection="1">
      <protection hidden="1"/>
    </xf>
    <xf numFmtId="9" fontId="28" fillId="17" borderId="55" xfId="4" applyNumberFormat="1" applyFont="1" applyFill="1" applyBorder="1" applyProtection="1">
      <protection hidden="1"/>
    </xf>
    <xf numFmtId="168" fontId="35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4" fillId="0" borderId="0" xfId="4" applyAlignment="1" applyProtection="1">
      <alignment horizontal="left"/>
      <protection hidden="1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0" fontId="47" fillId="0" borderId="6" xfId="4" applyFont="1" applyFill="1" applyBorder="1" applyAlignment="1" applyProtection="1">
      <alignment horizontal="center" vertical="center"/>
      <protection hidden="1"/>
    </xf>
    <xf numFmtId="0" fontId="47" fillId="0" borderId="7" xfId="4" applyFont="1" applyFill="1" applyBorder="1" applyAlignment="1" applyProtection="1">
      <alignment horizontal="center" vertical="center"/>
      <protection hidden="1"/>
    </xf>
    <xf numFmtId="0" fontId="47" fillId="0" borderId="8" xfId="4" applyFont="1" applyFill="1" applyBorder="1" applyAlignment="1" applyProtection="1">
      <alignment horizontal="center" vertical="center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53" fillId="11" borderId="44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Border="1" applyAlignment="1" applyProtection="1">
      <alignment horizontal="center" vertical="center" wrapText="1"/>
      <protection hidden="1"/>
    </xf>
    <xf numFmtId="0" fontId="53" fillId="11" borderId="5" xfId="4" applyFont="1" applyFill="1" applyBorder="1" applyAlignment="1" applyProtection="1">
      <alignment horizontal="center" vertical="center" wrapText="1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46" fillId="13" borderId="52" xfId="4" applyFont="1" applyFill="1" applyBorder="1" applyAlignment="1" applyProtection="1">
      <alignment horizontal="center" vertical="center"/>
      <protection hidden="1"/>
    </xf>
    <xf numFmtId="0" fontId="46" fillId="13" borderId="32" xfId="4" applyFont="1" applyFill="1" applyBorder="1" applyAlignment="1" applyProtection="1">
      <alignment horizontal="center" vertical="center"/>
      <protection hidden="1"/>
    </xf>
    <xf numFmtId="0" fontId="54" fillId="0" borderId="53" xfId="4" applyFont="1" applyBorder="1" applyAlignment="1" applyProtection="1">
      <alignment horizontal="left" vertical="center" wrapText="1"/>
      <protection hidden="1"/>
    </xf>
    <xf numFmtId="0" fontId="54" fillId="0" borderId="54" xfId="4" applyFont="1" applyBorder="1" applyAlignment="1" applyProtection="1">
      <alignment horizontal="left" vertical="center" wrapText="1"/>
      <protection hidden="1"/>
    </xf>
    <xf numFmtId="0" fontId="54" fillId="0" borderId="0" xfId="4" applyFont="1" applyBorder="1" applyAlignment="1" applyProtection="1">
      <alignment horizontal="left" vertical="center" wrapText="1"/>
      <protection hidden="1"/>
    </xf>
    <xf numFmtId="0" fontId="54" fillId="0" borderId="5" xfId="4" applyFont="1" applyBorder="1" applyAlignment="1" applyProtection="1">
      <alignment horizontal="left" vertical="center" wrapText="1"/>
      <protection hidden="1"/>
    </xf>
    <xf numFmtId="0" fontId="34" fillId="0" borderId="0" xfId="4" applyFont="1" applyBorder="1" applyAlignment="1">
      <alignment horizontal="left" vertical="top" wrapText="1"/>
    </xf>
    <xf numFmtId="0" fontId="34" fillId="0" borderId="27" xfId="4" applyFont="1" applyBorder="1" applyAlignment="1">
      <alignment horizontal="left" vertical="top" wrapText="1"/>
    </xf>
    <xf numFmtId="0" fontId="34" fillId="0" borderId="7" xfId="4" applyFont="1" applyBorder="1" applyAlignment="1">
      <alignment horizontal="left" vertical="top" wrapText="1"/>
    </xf>
    <xf numFmtId="0" fontId="34" fillId="0" borderId="23" xfId="4" applyFont="1" applyBorder="1" applyAlignment="1">
      <alignment horizontal="left" vertical="top" wrapText="1"/>
    </xf>
    <xf numFmtId="0" fontId="47" fillId="0" borderId="9" xfId="4" applyFont="1" applyFill="1" applyBorder="1" applyAlignment="1" applyProtection="1">
      <alignment horizontal="center" vertical="center"/>
      <protection hidden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48" fillId="0" borderId="4" xfId="4" applyFont="1" applyBorder="1" applyAlignment="1" applyProtection="1">
      <alignment horizontal="center" wrapText="1"/>
      <protection hidden="1"/>
    </xf>
    <xf numFmtId="0" fontId="48" fillId="0" borderId="0" xfId="4" applyFont="1" applyBorder="1" applyAlignment="1" applyProtection="1">
      <alignment horizontal="center" wrapText="1"/>
      <protection hidden="1"/>
    </xf>
    <xf numFmtId="0" fontId="48" fillId="0" borderId="5" xfId="4" applyFont="1" applyBorder="1" applyAlignment="1" applyProtection="1">
      <alignment horizontal="center" wrapText="1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34" fillId="0" borderId="0" xfId="4" applyFont="1" applyBorder="1" applyAlignment="1" applyProtection="1">
      <alignment horizontal="left"/>
      <protection hidden="1"/>
    </xf>
    <xf numFmtId="0" fontId="34" fillId="0" borderId="27" xfId="4" applyFont="1" applyBorder="1" applyAlignment="1" applyProtection="1">
      <alignment horizontal="left"/>
      <protection hidden="1"/>
    </xf>
    <xf numFmtId="0" fontId="34" fillId="0" borderId="0" xfId="4" applyFont="1" applyBorder="1" applyAlignment="1" applyProtection="1">
      <alignment horizontal="left" vertical="top" wrapText="1"/>
      <protection hidden="1"/>
    </xf>
    <xf numFmtId="0" fontId="34" fillId="0" borderId="27" xfId="4" applyFont="1" applyBorder="1" applyAlignment="1" applyProtection="1">
      <alignment horizontal="left" vertical="top" wrapText="1"/>
      <protection hidden="1"/>
    </xf>
    <xf numFmtId="0" fontId="34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44" fillId="0" borderId="39" xfId="4" applyFont="1" applyBorder="1" applyAlignment="1" applyProtection="1">
      <alignment horizontal="left"/>
      <protection hidden="1"/>
    </xf>
    <xf numFmtId="0" fontId="44" fillId="0" borderId="2" xfId="4" applyFont="1" applyBorder="1" applyAlignment="1" applyProtection="1">
      <alignment horizontal="left"/>
      <protection hidden="1"/>
    </xf>
    <xf numFmtId="0" fontId="44" fillId="0" borderId="3" xfId="4" applyFont="1" applyBorder="1" applyAlignment="1" applyProtection="1">
      <alignment horizontal="left"/>
      <protection hidden="1"/>
    </xf>
    <xf numFmtId="0" fontId="33" fillId="12" borderId="39" xfId="4" applyFont="1" applyFill="1" applyBorder="1" applyAlignment="1" applyProtection="1">
      <alignment horizontal="center" vertical="center"/>
      <protection hidden="1"/>
    </xf>
    <xf numFmtId="0" fontId="33" fillId="12" borderId="2" xfId="4" applyFont="1" applyFill="1" applyBorder="1" applyAlignment="1" applyProtection="1">
      <alignment horizontal="center" vertical="center"/>
      <protection hidden="1"/>
    </xf>
    <xf numFmtId="0" fontId="33" fillId="12" borderId="3" xfId="4" applyFont="1" applyFill="1" applyBorder="1" applyAlignment="1" applyProtection="1">
      <alignment horizontal="center" vertical="center"/>
      <protection hidden="1"/>
    </xf>
    <xf numFmtId="0" fontId="36" fillId="12" borderId="40" xfId="4" applyFont="1" applyFill="1" applyBorder="1" applyAlignment="1">
      <alignment horizontal="center" vertical="center"/>
    </xf>
    <xf numFmtId="0" fontId="36" fillId="12" borderId="7" xfId="4" applyFont="1" applyFill="1" applyBorder="1" applyAlignment="1">
      <alignment horizontal="center" vertical="center"/>
    </xf>
    <xf numFmtId="0" fontId="36" fillId="12" borderId="8" xfId="4" applyFont="1" applyFill="1" applyBorder="1" applyAlignment="1">
      <alignment horizontal="center" vertical="center"/>
    </xf>
    <xf numFmtId="0" fontId="37" fillId="4" borderId="1" xfId="4" applyFont="1" applyFill="1" applyBorder="1" applyAlignment="1" applyProtection="1">
      <alignment horizontal="center" vertical="center"/>
      <protection hidden="1"/>
    </xf>
    <xf numFmtId="0" fontId="37" fillId="4" borderId="2" xfId="4" applyFont="1" applyFill="1" applyBorder="1" applyAlignment="1" applyProtection="1">
      <alignment horizontal="center" vertical="center"/>
      <protection hidden="1"/>
    </xf>
    <xf numFmtId="0" fontId="37" fillId="4" borderId="25" xfId="4" applyFont="1" applyFill="1" applyBorder="1" applyAlignment="1" applyProtection="1">
      <alignment horizontal="center" vertical="center"/>
      <protection hidden="1"/>
    </xf>
    <xf numFmtId="0" fontId="23" fillId="0" borderId="39" xfId="4" applyFont="1" applyBorder="1" applyAlignment="1" applyProtection="1">
      <alignment horizontal="center"/>
      <protection hidden="1"/>
    </xf>
    <xf numFmtId="0" fontId="23" fillId="0" borderId="2" xfId="4" applyFont="1" applyBorder="1" applyAlignment="1" applyProtection="1">
      <alignment horizontal="center"/>
      <protection hidden="1"/>
    </xf>
    <xf numFmtId="0" fontId="23" fillId="0" borderId="3" xfId="4" applyFont="1" applyBorder="1" applyAlignment="1" applyProtection="1">
      <alignment horizontal="center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tabSelected="1" workbookViewId="0">
      <selection activeCell="O25" sqref="O25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19" t="s">
        <v>75</v>
      </c>
      <c r="C2" s="220"/>
      <c r="D2" s="220"/>
      <c r="E2" s="220"/>
      <c r="F2" s="220"/>
      <c r="G2" s="220"/>
      <c r="H2" s="220"/>
      <c r="I2" s="220"/>
      <c r="J2" s="220"/>
      <c r="K2" s="221"/>
      <c r="M2" s="74" t="s">
        <v>132</v>
      </c>
      <c r="O2" s="132" t="s">
        <v>88</v>
      </c>
      <c r="P2" s="132"/>
      <c r="Q2" s="132"/>
      <c r="R2" s="132"/>
      <c r="S2" s="132"/>
      <c r="T2" s="132"/>
    </row>
    <row r="3" spans="1:20" ht="15.75" customHeight="1" x14ac:dyDescent="0.3">
      <c r="B3" s="148" t="s">
        <v>134</v>
      </c>
      <c r="C3" s="75"/>
      <c r="D3" s="75"/>
      <c r="E3" s="148" t="s">
        <v>102</v>
      </c>
      <c r="F3" s="72"/>
      <c r="G3" s="71"/>
      <c r="H3" s="133"/>
      <c r="I3" s="73"/>
      <c r="J3" s="148" t="s">
        <v>128</v>
      </c>
      <c r="K3" s="73"/>
    </row>
    <row r="4" spans="1:20" ht="15.75" customHeight="1" x14ac:dyDescent="0.25">
      <c r="B4" s="87">
        <v>12</v>
      </c>
      <c r="C4" s="222" t="s">
        <v>137</v>
      </c>
      <c r="D4" s="222"/>
      <c r="E4" s="92">
        <v>60</v>
      </c>
      <c r="F4" s="93" t="s">
        <v>56</v>
      </c>
      <c r="G4" s="94">
        <f>IF(G35="","",G35/E4)</f>
        <v>0.17708333333333334</v>
      </c>
      <c r="H4" s="184" t="s">
        <v>57</v>
      </c>
      <c r="I4" s="185"/>
      <c r="J4" s="95">
        <v>3.5</v>
      </c>
      <c r="K4" s="94">
        <f>IF(G35="","",G4*J4)</f>
        <v>0.61979166666666674</v>
      </c>
      <c r="L4" s="96" t="s">
        <v>72</v>
      </c>
      <c r="M4" s="115">
        <f>K4-G4</f>
        <v>0.44270833333333337</v>
      </c>
      <c r="P4" s="158" t="s">
        <v>109</v>
      </c>
    </row>
    <row r="5" spans="1:20" ht="15.75" customHeight="1" x14ac:dyDescent="0.2">
      <c r="B5" s="134"/>
      <c r="C5" s="135"/>
      <c r="D5" s="136"/>
      <c r="E5" s="136"/>
      <c r="F5" s="136"/>
      <c r="G5" s="137"/>
      <c r="H5" s="138"/>
      <c r="I5" s="139"/>
      <c r="J5" s="139"/>
      <c r="K5" s="139"/>
      <c r="L5" s="139"/>
      <c r="M5" s="140"/>
      <c r="P5" s="170" t="s">
        <v>110</v>
      </c>
      <c r="Q5" s="162" t="s">
        <v>90</v>
      </c>
      <c r="R5" s="169" t="s">
        <v>111</v>
      </c>
      <c r="S5" s="169"/>
    </row>
    <row r="6" spans="1:20" x14ac:dyDescent="0.2">
      <c r="A6" s="76"/>
      <c r="B6" s="141" t="s">
        <v>90</v>
      </c>
      <c r="C6" s="143" t="s">
        <v>93</v>
      </c>
      <c r="D6" s="145" t="s">
        <v>94</v>
      </c>
      <c r="E6" s="145" t="s">
        <v>95</v>
      </c>
      <c r="F6" s="145" t="s">
        <v>96</v>
      </c>
      <c r="G6" s="145" t="s">
        <v>97</v>
      </c>
      <c r="H6" s="145" t="s">
        <v>98</v>
      </c>
      <c r="I6" s="247"/>
      <c r="J6" s="248"/>
      <c r="K6" s="248"/>
      <c r="L6" s="248"/>
      <c r="M6" s="249"/>
      <c r="P6" s="170" t="s">
        <v>110</v>
      </c>
      <c r="Q6" s="162" t="s">
        <v>93</v>
      </c>
      <c r="R6" s="169" t="s">
        <v>112</v>
      </c>
      <c r="S6" s="169"/>
    </row>
    <row r="7" spans="1:20" x14ac:dyDescent="0.2">
      <c r="A7" s="76" t="s">
        <v>58</v>
      </c>
      <c r="B7" s="142" t="s">
        <v>99</v>
      </c>
      <c r="C7" s="144" t="s">
        <v>100</v>
      </c>
      <c r="D7" s="146" t="s">
        <v>101</v>
      </c>
      <c r="E7" s="147" t="s">
        <v>59</v>
      </c>
      <c r="F7" s="147" t="s">
        <v>60</v>
      </c>
      <c r="G7" s="147" t="s">
        <v>61</v>
      </c>
      <c r="H7" s="147" t="s">
        <v>62</v>
      </c>
      <c r="I7" s="223" t="s">
        <v>74</v>
      </c>
      <c r="J7" s="224"/>
      <c r="K7" s="224"/>
      <c r="L7" s="224"/>
      <c r="M7" s="225"/>
      <c r="P7" s="170" t="s">
        <v>110</v>
      </c>
      <c r="Q7" s="162" t="s">
        <v>94</v>
      </c>
      <c r="R7" s="169" t="s">
        <v>113</v>
      </c>
      <c r="S7" s="169"/>
    </row>
    <row r="8" spans="1:20" ht="12" customHeight="1" x14ac:dyDescent="0.2">
      <c r="A8" s="78"/>
      <c r="B8" s="89"/>
      <c r="C8" s="88" t="s">
        <v>63</v>
      </c>
      <c r="D8" s="98"/>
      <c r="E8" s="77" t="str">
        <f>IF(B8="","",(B8/$B$4)*$E$4)</f>
        <v/>
      </c>
      <c r="F8" s="97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3" t="s">
        <v>139</v>
      </c>
    </row>
    <row r="9" spans="1:20" ht="12" customHeight="1" x14ac:dyDescent="0.2">
      <c r="A9" s="81"/>
      <c r="B9" s="90">
        <v>0.24</v>
      </c>
      <c r="C9" s="120" t="s">
        <v>64</v>
      </c>
      <c r="D9" s="98" t="s">
        <v>15</v>
      </c>
      <c r="E9" s="77">
        <f>IF(B9="","",(B9/$B$4)*$E$4)</f>
        <v>1.2</v>
      </c>
      <c r="F9" s="97">
        <v>2.5</v>
      </c>
      <c r="G9" s="79">
        <f t="shared" si="0"/>
        <v>3</v>
      </c>
      <c r="H9" s="80">
        <f t="shared" si="1"/>
        <v>0.28235294117647058</v>
      </c>
      <c r="I9" s="226" t="s">
        <v>76</v>
      </c>
      <c r="J9" s="227"/>
      <c r="K9" s="227"/>
      <c r="L9" s="227"/>
      <c r="M9" s="228"/>
      <c r="P9" s="70" t="s">
        <v>114</v>
      </c>
    </row>
    <row r="10" spans="1:20" ht="12" customHeight="1" x14ac:dyDescent="0.2">
      <c r="A10" s="81"/>
      <c r="B10" s="90">
        <v>0.3</v>
      </c>
      <c r="C10" s="120" t="s">
        <v>77</v>
      </c>
      <c r="D10" s="98" t="s">
        <v>15</v>
      </c>
      <c r="E10" s="77">
        <f t="shared" ref="E10:E34" si="2">IF(B10="","",(B10/$B$4)*$E$4)</f>
        <v>1.4999999999999998</v>
      </c>
      <c r="F10" s="97">
        <v>2.5</v>
      </c>
      <c r="G10" s="79">
        <f t="shared" si="0"/>
        <v>3.7499999999999996</v>
      </c>
      <c r="H10" s="80">
        <f t="shared" si="1"/>
        <v>0.3529411764705882</v>
      </c>
      <c r="I10" s="226"/>
      <c r="J10" s="227"/>
      <c r="K10" s="227"/>
      <c r="L10" s="227"/>
      <c r="M10" s="228"/>
      <c r="P10" s="70" t="s">
        <v>115</v>
      </c>
    </row>
    <row r="11" spans="1:20" ht="12" customHeight="1" x14ac:dyDescent="0.2">
      <c r="A11" s="81"/>
      <c r="B11" s="90">
        <v>0.1</v>
      </c>
      <c r="C11" s="120" t="s">
        <v>78</v>
      </c>
      <c r="D11" s="98" t="s">
        <v>15</v>
      </c>
      <c r="E11" s="77">
        <f t="shared" si="2"/>
        <v>0.5</v>
      </c>
      <c r="F11" s="97">
        <v>2.5</v>
      </c>
      <c r="G11" s="79">
        <f t="shared" si="0"/>
        <v>1.25</v>
      </c>
      <c r="H11" s="80">
        <f t="shared" si="1"/>
        <v>0.11764705882352941</v>
      </c>
      <c r="I11" s="105"/>
      <c r="J11" s="106"/>
      <c r="K11" s="106"/>
      <c r="L11" s="106"/>
      <c r="M11" s="107"/>
      <c r="P11" s="70" t="s">
        <v>126</v>
      </c>
    </row>
    <row r="12" spans="1:20" ht="12" customHeight="1" x14ac:dyDescent="0.2">
      <c r="A12" s="81"/>
      <c r="B12" s="90">
        <v>0.2</v>
      </c>
      <c r="C12" s="120" t="s">
        <v>65</v>
      </c>
      <c r="D12" s="98" t="s">
        <v>15</v>
      </c>
      <c r="E12" s="77">
        <f t="shared" si="2"/>
        <v>1</v>
      </c>
      <c r="F12" s="97">
        <v>2.5</v>
      </c>
      <c r="G12" s="79">
        <f t="shared" si="0"/>
        <v>2.5</v>
      </c>
      <c r="H12" s="80">
        <f t="shared" si="1"/>
        <v>0.23529411764705882</v>
      </c>
      <c r="I12" s="105"/>
      <c r="J12" s="106"/>
      <c r="K12" s="106"/>
      <c r="L12" s="106"/>
      <c r="M12" s="107"/>
      <c r="P12" s="70" t="s">
        <v>116</v>
      </c>
    </row>
    <row r="13" spans="1:20" ht="12" customHeight="1" x14ac:dyDescent="0.2">
      <c r="A13" s="81"/>
      <c r="B13" s="90">
        <v>0.01</v>
      </c>
      <c r="C13" s="120" t="s">
        <v>79</v>
      </c>
      <c r="D13" s="98" t="s">
        <v>15</v>
      </c>
      <c r="E13" s="77">
        <f t="shared" si="2"/>
        <v>0.05</v>
      </c>
      <c r="F13" s="97">
        <v>2.5</v>
      </c>
      <c r="G13" s="79">
        <f t="shared" si="0"/>
        <v>0.125</v>
      </c>
      <c r="H13" s="80">
        <f t="shared" si="1"/>
        <v>1.1764705882352941E-2</v>
      </c>
      <c r="I13" s="105"/>
      <c r="J13" s="106"/>
      <c r="K13" s="106"/>
      <c r="L13" s="106"/>
      <c r="M13" s="107"/>
      <c r="P13" s="164" t="s">
        <v>133</v>
      </c>
    </row>
    <row r="14" spans="1:20" ht="12" customHeight="1" x14ac:dyDescent="0.2">
      <c r="A14" s="81"/>
      <c r="B14" s="90"/>
      <c r="C14" s="91"/>
      <c r="D14" s="98"/>
      <c r="E14" s="77" t="str">
        <f t="shared" si="2"/>
        <v/>
      </c>
      <c r="F14" s="97"/>
      <c r="G14" s="79" t="str">
        <f t="shared" si="0"/>
        <v/>
      </c>
      <c r="H14" s="80" t="str">
        <f t="shared" si="1"/>
        <v/>
      </c>
      <c r="I14" s="105"/>
      <c r="J14" s="106"/>
      <c r="K14" s="106"/>
      <c r="L14" s="106"/>
      <c r="M14" s="107"/>
      <c r="P14" s="70" t="s">
        <v>131</v>
      </c>
    </row>
    <row r="15" spans="1:20" ht="12" customHeight="1" x14ac:dyDescent="0.2">
      <c r="A15" s="81"/>
      <c r="B15" s="90"/>
      <c r="C15" s="91"/>
      <c r="D15" s="98"/>
      <c r="E15" s="77" t="str">
        <f t="shared" si="2"/>
        <v/>
      </c>
      <c r="F15" s="97"/>
      <c r="G15" s="79" t="str">
        <f t="shared" si="0"/>
        <v/>
      </c>
      <c r="H15" s="80" t="str">
        <f t="shared" si="1"/>
        <v/>
      </c>
      <c r="I15" s="105"/>
      <c r="J15" s="106"/>
      <c r="K15" s="106"/>
      <c r="L15" s="106"/>
      <c r="M15" s="107"/>
      <c r="P15" s="70" t="s">
        <v>121</v>
      </c>
    </row>
    <row r="16" spans="1:20" ht="12" customHeight="1" x14ac:dyDescent="0.2">
      <c r="A16" s="81"/>
      <c r="B16" s="90"/>
      <c r="C16" s="91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0" t="s">
        <v>120</v>
      </c>
    </row>
    <row r="17" spans="1:25" ht="12" customHeight="1" x14ac:dyDescent="0.2">
      <c r="A17" s="81"/>
      <c r="B17" s="90"/>
      <c r="C17" s="91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0" t="s">
        <v>117</v>
      </c>
    </row>
    <row r="18" spans="1:25" ht="12" customHeight="1" x14ac:dyDescent="0.2">
      <c r="A18" s="81"/>
      <c r="B18" s="90"/>
      <c r="C18" s="91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0" t="s">
        <v>118</v>
      </c>
    </row>
    <row r="19" spans="1:25" ht="12" customHeight="1" x14ac:dyDescent="0.2">
      <c r="A19" s="81"/>
      <c r="B19" s="90"/>
      <c r="C19" s="91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29" t="s">
        <v>73</v>
      </c>
      <c r="J19" s="230"/>
      <c r="K19" s="230"/>
      <c r="L19" s="230"/>
      <c r="M19" s="231"/>
      <c r="Q19" s="160" t="s">
        <v>119</v>
      </c>
    </row>
    <row r="20" spans="1:25" ht="12" customHeight="1" x14ac:dyDescent="0.2">
      <c r="A20" s="81"/>
      <c r="B20" s="90"/>
      <c r="C20" s="91"/>
      <c r="D20" s="98"/>
      <c r="E20" s="77" t="str">
        <f t="shared" si="2"/>
        <v/>
      </c>
      <c r="F20" s="97"/>
      <c r="G20" s="79" t="str">
        <f t="shared" si="0"/>
        <v/>
      </c>
      <c r="H20" s="80" t="str">
        <f t="shared" si="1"/>
        <v/>
      </c>
      <c r="I20" s="232"/>
      <c r="J20" s="233"/>
      <c r="K20" s="233"/>
      <c r="L20" s="233"/>
      <c r="M20" s="234"/>
      <c r="Q20" s="161" t="s">
        <v>122</v>
      </c>
    </row>
    <row r="21" spans="1:25" ht="12" customHeight="1" x14ac:dyDescent="0.2">
      <c r="A21" s="81"/>
      <c r="B21" s="90"/>
      <c r="C21" s="91"/>
      <c r="D21" s="98"/>
      <c r="E21" s="77" t="str">
        <f t="shared" si="2"/>
        <v/>
      </c>
      <c r="F21" s="97"/>
      <c r="G21" s="79" t="str">
        <f t="shared" si="0"/>
        <v/>
      </c>
      <c r="H21" s="80" t="str">
        <f t="shared" si="1"/>
        <v/>
      </c>
      <c r="I21" s="99"/>
      <c r="J21" s="100"/>
      <c r="K21" s="100"/>
      <c r="L21" s="100"/>
      <c r="M21" s="101"/>
      <c r="Q21" s="160" t="s">
        <v>123</v>
      </c>
    </row>
    <row r="22" spans="1:25" ht="12" customHeight="1" x14ac:dyDescent="0.2">
      <c r="A22" s="81"/>
      <c r="B22" s="90"/>
      <c r="C22" s="91"/>
      <c r="D22" s="98"/>
      <c r="E22" s="77" t="str">
        <f t="shared" si="2"/>
        <v/>
      </c>
      <c r="F22" s="97"/>
      <c r="G22" s="79" t="str">
        <f t="shared" si="0"/>
        <v/>
      </c>
      <c r="H22" s="80" t="str">
        <f t="shared" si="1"/>
        <v/>
      </c>
      <c r="I22" s="99"/>
      <c r="J22" s="100"/>
      <c r="K22" s="100"/>
      <c r="L22" s="100"/>
      <c r="M22" s="101"/>
      <c r="Q22" s="160" t="s">
        <v>124</v>
      </c>
    </row>
    <row r="23" spans="1:25" ht="12" customHeight="1" x14ac:dyDescent="0.2">
      <c r="A23" s="78"/>
      <c r="B23" s="90"/>
      <c r="C23" s="91"/>
      <c r="D23" s="98"/>
      <c r="E23" s="77" t="str">
        <f t="shared" si="2"/>
        <v/>
      </c>
      <c r="F23" s="97"/>
      <c r="G23" s="79" t="str">
        <f t="shared" si="0"/>
        <v/>
      </c>
      <c r="H23" s="80" t="str">
        <f t="shared" si="1"/>
        <v/>
      </c>
      <c r="I23" s="99"/>
      <c r="J23" s="100"/>
      <c r="K23" s="100"/>
      <c r="L23" s="100"/>
      <c r="M23" s="101"/>
      <c r="Q23" s="161" t="s">
        <v>125</v>
      </c>
    </row>
    <row r="24" spans="1:25" ht="12" customHeight="1" x14ac:dyDescent="0.2">
      <c r="A24" s="78"/>
      <c r="B24" s="90"/>
      <c r="C24" s="91"/>
      <c r="D24" s="98"/>
      <c r="E24" s="77" t="str">
        <f t="shared" si="2"/>
        <v/>
      </c>
      <c r="F24" s="97"/>
      <c r="G24" s="79" t="str">
        <f t="shared" si="0"/>
        <v/>
      </c>
      <c r="H24" s="80" t="str">
        <f t="shared" si="1"/>
        <v/>
      </c>
      <c r="I24" s="99"/>
      <c r="J24" s="100"/>
      <c r="K24" s="100"/>
      <c r="L24" s="100"/>
      <c r="M24" s="101"/>
      <c r="P24" s="70" t="s">
        <v>127</v>
      </c>
      <c r="Q24" s="160"/>
    </row>
    <row r="25" spans="1:25" ht="12" customHeight="1" x14ac:dyDescent="0.2">
      <c r="A25" s="78"/>
      <c r="B25" s="90"/>
      <c r="C25" s="91"/>
      <c r="D25" s="98"/>
      <c r="E25" s="77" t="str">
        <f t="shared" si="2"/>
        <v/>
      </c>
      <c r="F25" s="97"/>
      <c r="G25" s="79" t="str">
        <f t="shared" si="0"/>
        <v/>
      </c>
      <c r="H25" s="80" t="str">
        <f t="shared" si="1"/>
        <v/>
      </c>
      <c r="I25" s="99"/>
      <c r="J25" s="100"/>
      <c r="K25" s="100"/>
      <c r="L25" s="100"/>
      <c r="M25" s="101"/>
      <c r="Q25" s="118">
        <v>1</v>
      </c>
      <c r="R25" s="165" t="s">
        <v>2</v>
      </c>
      <c r="S25" s="165" t="s">
        <v>15</v>
      </c>
    </row>
    <row r="26" spans="1:25" ht="12" customHeight="1" x14ac:dyDescent="0.2">
      <c r="A26" s="78"/>
      <c r="B26" s="90"/>
      <c r="C26" s="91"/>
      <c r="D26" s="98"/>
      <c r="E26" s="77" t="str">
        <f t="shared" si="2"/>
        <v/>
      </c>
      <c r="F26" s="97"/>
      <c r="G26" s="79" t="str">
        <f t="shared" si="0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6" t="s">
        <v>14</v>
      </c>
      <c r="S26" s="166" t="s">
        <v>5</v>
      </c>
    </row>
    <row r="27" spans="1:25" ht="12" customHeight="1" x14ac:dyDescent="0.2">
      <c r="A27" s="78"/>
      <c r="B27" s="90"/>
      <c r="C27" s="91"/>
      <c r="D27" s="98"/>
      <c r="E27" s="77" t="str">
        <f t="shared" si="2"/>
        <v/>
      </c>
      <c r="F27" s="97"/>
      <c r="G27" s="79" t="str">
        <f t="shared" si="0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6" t="s">
        <v>7</v>
      </c>
      <c r="S27" s="166" t="s">
        <v>9</v>
      </c>
    </row>
    <row r="28" spans="1:25" ht="12" customHeight="1" x14ac:dyDescent="0.2">
      <c r="A28" s="78"/>
      <c r="B28" s="90"/>
      <c r="C28" s="91"/>
      <c r="D28" s="98"/>
      <c r="E28" s="77" t="str">
        <f t="shared" si="2"/>
        <v/>
      </c>
      <c r="F28" s="97"/>
      <c r="G28" s="79" t="str">
        <f t="shared" si="0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11</v>
      </c>
      <c r="S28" s="34" t="s">
        <v>13</v>
      </c>
    </row>
    <row r="29" spans="1:25" ht="12" customHeight="1" x14ac:dyDescent="0.2">
      <c r="A29" s="78"/>
      <c r="B29" s="90"/>
      <c r="C29" s="91"/>
      <c r="D29" s="98"/>
      <c r="E29" s="77" t="str">
        <f t="shared" si="2"/>
        <v/>
      </c>
      <c r="F29" s="97"/>
      <c r="G29" s="79" t="str">
        <f t="shared" si="0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91"/>
      <c r="D30" s="98"/>
      <c r="E30" s="77" t="str">
        <f t="shared" si="2"/>
        <v/>
      </c>
      <c r="F30" s="97"/>
      <c r="G30" s="79" t="str">
        <f t="shared" si="0"/>
        <v/>
      </c>
      <c r="H30" s="80" t="str">
        <f t="shared" si="1"/>
        <v/>
      </c>
      <c r="I30" s="99"/>
      <c r="J30" s="100"/>
      <c r="K30" s="100"/>
      <c r="L30" s="100"/>
      <c r="M30" s="101"/>
      <c r="O30" s="175" t="s">
        <v>135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31"/>
    </row>
    <row r="31" spans="1:25" ht="12" customHeight="1" x14ac:dyDescent="0.2">
      <c r="A31" s="78"/>
      <c r="B31" s="90"/>
      <c r="C31" s="91"/>
      <c r="D31" s="98"/>
      <c r="E31" s="77" t="str">
        <f t="shared" si="2"/>
        <v/>
      </c>
      <c r="F31" s="97"/>
      <c r="G31" s="79" t="str">
        <f t="shared" si="0"/>
        <v/>
      </c>
      <c r="H31" s="80" t="str">
        <f t="shared" si="1"/>
        <v/>
      </c>
      <c r="I31" s="99"/>
      <c r="J31" s="100"/>
      <c r="K31" s="100"/>
      <c r="L31" s="100"/>
      <c r="M31" s="101"/>
      <c r="U31" s="148" t="s">
        <v>102</v>
      </c>
    </row>
    <row r="32" spans="1:25" ht="12" customHeight="1" x14ac:dyDescent="0.25">
      <c r="A32" s="78"/>
      <c r="B32" s="90"/>
      <c r="C32" s="91"/>
      <c r="D32" s="98"/>
      <c r="E32" s="77" t="str">
        <f t="shared" si="2"/>
        <v/>
      </c>
      <c r="F32" s="97"/>
      <c r="G32" s="79" t="str">
        <f t="shared" si="0"/>
        <v/>
      </c>
      <c r="H32" s="80" t="str">
        <f t="shared" si="1"/>
        <v/>
      </c>
      <c r="I32" s="99"/>
      <c r="J32" s="100"/>
      <c r="K32" s="100"/>
      <c r="L32" s="100"/>
      <c r="M32" s="101"/>
      <c r="T32" s="176" t="s">
        <v>108</v>
      </c>
      <c r="U32" s="156">
        <v>12</v>
      </c>
      <c r="V32" s="177" t="s">
        <v>138</v>
      </c>
    </row>
    <row r="33" spans="1:25" ht="12" customHeight="1" x14ac:dyDescent="0.2">
      <c r="A33" s="78"/>
      <c r="B33" s="90"/>
      <c r="C33" s="91"/>
      <c r="D33" s="98"/>
      <c r="E33" s="77" t="str">
        <f t="shared" si="2"/>
        <v/>
      </c>
      <c r="F33" s="97"/>
      <c r="G33" s="79" t="str">
        <f t="shared" si="0"/>
        <v/>
      </c>
      <c r="H33" s="80" t="str">
        <f t="shared" si="1"/>
        <v/>
      </c>
      <c r="I33" s="229" t="s">
        <v>66</v>
      </c>
      <c r="J33" s="230"/>
      <c r="K33" s="230"/>
      <c r="L33" s="230"/>
      <c r="M33" s="231"/>
    </row>
    <row r="34" spans="1:25" ht="12" customHeight="1" x14ac:dyDescent="0.25">
      <c r="A34" s="78"/>
      <c r="B34" s="90"/>
      <c r="C34" s="91"/>
      <c r="D34" s="98"/>
      <c r="E34" s="77" t="str">
        <f t="shared" si="2"/>
        <v/>
      </c>
      <c r="F34" s="97"/>
      <c r="G34" s="79" t="str">
        <f t="shared" si="0"/>
        <v/>
      </c>
      <c r="H34" s="80" t="str">
        <f t="shared" si="1"/>
        <v/>
      </c>
      <c r="I34" s="235"/>
      <c r="J34" s="236"/>
      <c r="K34" s="236"/>
      <c r="L34" s="236"/>
      <c r="M34" s="237"/>
      <c r="T34" s="167" t="s">
        <v>89</v>
      </c>
    </row>
    <row r="35" spans="1:25" ht="12.95" customHeight="1" x14ac:dyDescent="0.2">
      <c r="A35" s="78"/>
      <c r="B35" s="172">
        <f>IF(SUM(B8:B34)=0,"",SUM(B8:B34))</f>
        <v>0.85000000000000009</v>
      </c>
      <c r="C35" s="171"/>
      <c r="D35" s="171"/>
      <c r="E35" s="171" t="str">
        <f>IF(A35="","",(A35/4)*np)</f>
        <v/>
      </c>
      <c r="F35" s="171" t="s">
        <v>67</v>
      </c>
      <c r="G35" s="174">
        <f>IF(SUM(G8:G34)=0,"",SUM(G8:G34))</f>
        <v>10.625</v>
      </c>
      <c r="H35" s="173">
        <f>IF(SUM(H8:H34)=0,"",SUM(H8:H34))</f>
        <v>1</v>
      </c>
      <c r="I35" s="238"/>
      <c r="J35" s="239"/>
      <c r="K35" s="239"/>
      <c r="L35" s="239"/>
      <c r="M35" s="240"/>
    </row>
    <row r="36" spans="1:25" ht="15.75" x14ac:dyDescent="0.25">
      <c r="B36" s="241" t="s">
        <v>68</v>
      </c>
      <c r="C36" s="242"/>
      <c r="D36" s="242"/>
      <c r="E36" s="242"/>
      <c r="F36" s="242"/>
      <c r="G36" s="242"/>
      <c r="H36" s="243"/>
      <c r="I36" s="244"/>
      <c r="J36" s="245"/>
      <c r="K36" s="245"/>
      <c r="L36" s="245"/>
      <c r="M36" s="246"/>
      <c r="T36" s="157" t="s">
        <v>105</v>
      </c>
      <c r="U36" s="149" t="s">
        <v>92</v>
      </c>
      <c r="V36" s="186" t="s">
        <v>93</v>
      </c>
      <c r="W36" s="187"/>
      <c r="X36" s="187"/>
      <c r="Y36" s="188"/>
    </row>
    <row r="37" spans="1:25" ht="12" customHeight="1" x14ac:dyDescent="0.25">
      <c r="B37" s="112"/>
      <c r="C37" s="212"/>
      <c r="D37" s="212"/>
      <c r="E37" s="212"/>
      <c r="F37" s="212"/>
      <c r="G37" s="212"/>
      <c r="H37" s="213"/>
      <c r="I37" s="82"/>
      <c r="J37" s="83"/>
      <c r="K37" s="83"/>
      <c r="L37" s="84"/>
      <c r="M37" s="85"/>
      <c r="U37" s="150" t="s">
        <v>99</v>
      </c>
      <c r="V37" s="189" t="s">
        <v>103</v>
      </c>
      <c r="W37" s="190"/>
      <c r="X37" s="190"/>
      <c r="Y37" s="191"/>
    </row>
    <row r="38" spans="1:25" ht="12.95" customHeight="1" x14ac:dyDescent="0.25">
      <c r="B38" s="112">
        <v>1</v>
      </c>
      <c r="C38" s="212" t="s">
        <v>80</v>
      </c>
      <c r="D38" s="212"/>
      <c r="E38" s="212"/>
      <c r="F38" s="212"/>
      <c r="G38" s="212"/>
      <c r="H38" s="213"/>
      <c r="I38" s="82"/>
      <c r="J38" s="83"/>
      <c r="K38" s="83"/>
      <c r="L38" s="84"/>
      <c r="M38" s="85"/>
      <c r="U38" s="90">
        <f>I54</f>
        <v>0.1</v>
      </c>
      <c r="V38" s="120" t="str">
        <f>J54</f>
        <v>Cacao en poudre</v>
      </c>
      <c r="W38" s="152"/>
      <c r="X38" s="152"/>
      <c r="Y38" s="153"/>
    </row>
    <row r="39" spans="1:25" ht="12.95" customHeight="1" x14ac:dyDescent="0.25">
      <c r="B39" s="113">
        <v>2</v>
      </c>
      <c r="C39" s="214" t="s">
        <v>81</v>
      </c>
      <c r="D39" s="214"/>
      <c r="E39" s="214"/>
      <c r="F39" s="214"/>
      <c r="G39" s="214"/>
      <c r="H39" s="215"/>
      <c r="I39" s="82"/>
      <c r="J39" s="83"/>
      <c r="K39" s="83"/>
      <c r="L39" s="84"/>
      <c r="M39" s="85"/>
      <c r="U39" s="149" t="str">
        <f>I53</f>
        <v>I54</v>
      </c>
      <c r="V39" s="186" t="str">
        <f>J53</f>
        <v>J54</v>
      </c>
      <c r="W39" s="187"/>
      <c r="X39" s="187"/>
      <c r="Y39" s="188"/>
    </row>
    <row r="40" spans="1:25" ht="12.95" customHeight="1" x14ac:dyDescent="0.25">
      <c r="B40" s="113">
        <v>3</v>
      </c>
      <c r="C40" s="214" t="s">
        <v>83</v>
      </c>
      <c r="D40" s="214"/>
      <c r="E40" s="214"/>
      <c r="F40" s="214"/>
      <c r="G40" s="214"/>
      <c r="H40" s="215"/>
      <c r="I40" s="216" t="s">
        <v>69</v>
      </c>
      <c r="J40" s="217"/>
      <c r="K40" s="217"/>
      <c r="L40" s="217"/>
      <c r="M40" s="218"/>
      <c r="T40" s="151" t="s">
        <v>106</v>
      </c>
      <c r="U40" s="90">
        <f>U38</f>
        <v>0.1</v>
      </c>
      <c r="V40" s="120" t="str">
        <f>V38</f>
        <v>Cacao en poudre</v>
      </c>
      <c r="W40" s="152"/>
      <c r="X40" s="152"/>
      <c r="Y40" s="153"/>
    </row>
    <row r="41" spans="1:25" ht="12.95" customHeight="1" thickBot="1" x14ac:dyDescent="0.3">
      <c r="B41" s="111">
        <v>4</v>
      </c>
      <c r="C41" s="214" t="s">
        <v>82</v>
      </c>
      <c r="D41" s="214"/>
      <c r="E41" s="214"/>
      <c r="F41" s="214"/>
      <c r="G41" s="214"/>
      <c r="H41" s="215"/>
      <c r="I41" s="82"/>
      <c r="J41" s="83"/>
      <c r="K41" s="83"/>
      <c r="L41" s="84"/>
      <c r="M41" s="85"/>
    </row>
    <row r="42" spans="1:25" ht="12.95" customHeight="1" x14ac:dyDescent="0.25">
      <c r="B42" s="111"/>
      <c r="C42" s="214"/>
      <c r="D42" s="214"/>
      <c r="E42" s="214"/>
      <c r="F42" s="214"/>
      <c r="G42" s="214"/>
      <c r="H42" s="215"/>
      <c r="I42" s="82"/>
      <c r="J42" s="83"/>
      <c r="K42" s="83"/>
      <c r="L42" s="84"/>
      <c r="M42" s="85"/>
      <c r="T42" s="151" t="s">
        <v>107</v>
      </c>
      <c r="U42" s="192">
        <v>0.5</v>
      </c>
      <c r="V42" s="194" t="s">
        <v>104</v>
      </c>
      <c r="W42" s="194"/>
      <c r="X42" s="194"/>
      <c r="Y42" s="195"/>
    </row>
    <row r="43" spans="1:25" ht="12.95" customHeight="1" x14ac:dyDescent="0.25">
      <c r="B43" s="111"/>
      <c r="C43" s="198"/>
      <c r="D43" s="198"/>
      <c r="E43" s="198"/>
      <c r="F43" s="198"/>
      <c r="G43" s="198"/>
      <c r="H43" s="199"/>
      <c r="I43" s="82"/>
      <c r="J43" s="83"/>
      <c r="K43" s="83"/>
      <c r="L43" s="84"/>
      <c r="M43" s="85"/>
      <c r="U43" s="193"/>
      <c r="V43" s="196"/>
      <c r="W43" s="196"/>
      <c r="X43" s="196"/>
      <c r="Y43" s="197"/>
    </row>
    <row r="44" spans="1:25" ht="12.95" customHeight="1" x14ac:dyDescent="0.25">
      <c r="B44" s="111"/>
      <c r="C44" s="198"/>
      <c r="D44" s="198"/>
      <c r="E44" s="198"/>
      <c r="F44" s="198"/>
      <c r="G44" s="198"/>
      <c r="H44" s="199"/>
      <c r="I44" s="82"/>
      <c r="J44" s="83"/>
      <c r="K44" s="83"/>
      <c r="L44" s="84"/>
      <c r="M44" s="85"/>
      <c r="U44" s="178" t="s">
        <v>136</v>
      </c>
      <c r="V44" s="179"/>
      <c r="W44" s="179"/>
      <c r="X44" s="179"/>
      <c r="Y44" s="180"/>
    </row>
    <row r="45" spans="1:25" ht="12.95" customHeight="1" x14ac:dyDescent="0.25">
      <c r="B45" s="111"/>
      <c r="C45" s="198"/>
      <c r="D45" s="198"/>
      <c r="E45" s="198"/>
      <c r="F45" s="198"/>
      <c r="G45" s="198"/>
      <c r="H45" s="199"/>
      <c r="I45" s="82"/>
      <c r="J45" s="83"/>
      <c r="K45" s="83"/>
      <c r="L45" s="84"/>
      <c r="M45" s="85"/>
      <c r="U45" s="154" t="str">
        <f>I58</f>
        <v>J58</v>
      </c>
      <c r="V45" s="181">
        <f>J58</f>
        <v>60</v>
      </c>
      <c r="W45" s="182"/>
      <c r="X45" s="182"/>
      <c r="Y45" s="183"/>
    </row>
    <row r="46" spans="1:25" ht="12.95" customHeight="1" x14ac:dyDescent="0.25">
      <c r="B46" s="111"/>
      <c r="C46" s="198"/>
      <c r="D46" s="198"/>
      <c r="E46" s="198"/>
      <c r="F46" s="198"/>
      <c r="G46" s="198"/>
      <c r="H46" s="199"/>
      <c r="I46" s="82"/>
      <c r="J46" s="83"/>
      <c r="K46" s="83"/>
      <c r="L46" s="84"/>
      <c r="M46" s="85"/>
    </row>
    <row r="47" spans="1:25" ht="12.95" customHeight="1" x14ac:dyDescent="0.25">
      <c r="B47" s="111"/>
      <c r="C47" s="198"/>
      <c r="D47" s="198"/>
      <c r="E47" s="198"/>
      <c r="F47" s="198"/>
      <c r="G47" s="198"/>
      <c r="H47" s="199"/>
      <c r="I47" s="82"/>
      <c r="J47" s="83"/>
      <c r="K47" s="83"/>
      <c r="L47" s="84"/>
      <c r="M47" s="85"/>
      <c r="O47" s="70" t="s">
        <v>130</v>
      </c>
    </row>
    <row r="48" spans="1:25" ht="12.95" customHeight="1" x14ac:dyDescent="0.2">
      <c r="B48" s="111"/>
      <c r="C48" s="198"/>
      <c r="D48" s="198"/>
      <c r="E48" s="198"/>
      <c r="F48" s="198"/>
      <c r="G48" s="198"/>
      <c r="H48" s="199"/>
      <c r="I48" s="203" t="s">
        <v>70</v>
      </c>
      <c r="J48" s="204"/>
      <c r="K48" s="204"/>
      <c r="L48" s="204"/>
      <c r="M48" s="205"/>
    </row>
    <row r="49" spans="2:19" ht="12.95" customHeight="1" x14ac:dyDescent="0.2">
      <c r="B49" s="111"/>
      <c r="C49" s="198"/>
      <c r="D49" s="198"/>
      <c r="E49" s="198"/>
      <c r="F49" s="198"/>
      <c r="G49" s="198"/>
      <c r="H49" s="199"/>
      <c r="I49" s="206" t="s">
        <v>91</v>
      </c>
      <c r="J49" s="207"/>
      <c r="K49" s="207"/>
      <c r="L49" s="207"/>
      <c r="M49" s="208"/>
      <c r="P49" s="70" t="s">
        <v>129</v>
      </c>
    </row>
    <row r="50" spans="2:19" ht="12.95" customHeight="1" x14ac:dyDescent="0.2">
      <c r="B50" s="111"/>
      <c r="C50" s="198"/>
      <c r="D50" s="198"/>
      <c r="E50" s="198"/>
      <c r="F50" s="198"/>
      <c r="G50" s="198"/>
      <c r="H50" s="199"/>
      <c r="I50" s="206"/>
      <c r="J50" s="207"/>
      <c r="K50" s="207"/>
      <c r="L50" s="207"/>
      <c r="M50" s="208"/>
      <c r="R50" s="168" t="s">
        <v>128</v>
      </c>
    </row>
    <row r="51" spans="2:19" ht="12.95" customHeight="1" x14ac:dyDescent="0.2">
      <c r="B51" s="111"/>
      <c r="C51" s="198"/>
      <c r="D51" s="198"/>
      <c r="E51" s="198"/>
      <c r="F51" s="198"/>
      <c r="G51" s="198"/>
      <c r="H51" s="199"/>
      <c r="I51" s="149" t="s">
        <v>92</v>
      </c>
      <c r="J51" s="186" t="s">
        <v>93</v>
      </c>
      <c r="K51" s="187"/>
      <c r="L51" s="187"/>
      <c r="M51" s="188"/>
      <c r="P51" s="184" t="s">
        <v>57</v>
      </c>
      <c r="Q51" s="185"/>
      <c r="R51" s="95">
        <v>3.5</v>
      </c>
      <c r="S51" s="94">
        <f>IF(G35="","",J4*G4)</f>
        <v>0.61979166666666674</v>
      </c>
    </row>
    <row r="52" spans="2:19" ht="12.95" customHeight="1" x14ac:dyDescent="0.2">
      <c r="B52" s="111"/>
      <c r="C52" s="198"/>
      <c r="D52" s="198"/>
      <c r="E52" s="198"/>
      <c r="F52" s="198"/>
      <c r="G52" s="198"/>
      <c r="H52" s="199"/>
      <c r="I52" s="150" t="s">
        <v>99</v>
      </c>
      <c r="J52" s="189" t="s">
        <v>103</v>
      </c>
      <c r="K52" s="190"/>
      <c r="L52" s="190"/>
      <c r="M52" s="191"/>
    </row>
    <row r="53" spans="2:19" ht="12.95" customHeight="1" x14ac:dyDescent="0.2">
      <c r="B53" s="111"/>
      <c r="C53" s="198"/>
      <c r="D53" s="198"/>
      <c r="E53" s="198"/>
      <c r="F53" s="198"/>
      <c r="G53" s="198"/>
      <c r="H53" s="199"/>
      <c r="I53" s="155" t="str">
        <f>ADDRESS(54,9,4)</f>
        <v>I54</v>
      </c>
      <c r="J53" s="209" t="str">
        <f>+ADDRESS(54,10,4)</f>
        <v>J54</v>
      </c>
      <c r="K53" s="210"/>
      <c r="L53" s="210"/>
      <c r="M53" s="211"/>
    </row>
    <row r="54" spans="2:19" ht="12.95" customHeight="1" thickBot="1" x14ac:dyDescent="0.25">
      <c r="B54" s="111"/>
      <c r="C54" s="198"/>
      <c r="D54" s="198"/>
      <c r="E54" s="198"/>
      <c r="F54" s="198"/>
      <c r="G54" s="198"/>
      <c r="H54" s="199"/>
      <c r="I54" s="90">
        <v>0.1</v>
      </c>
      <c r="J54" s="120" t="s">
        <v>78</v>
      </c>
      <c r="K54" s="152"/>
      <c r="L54" s="152"/>
      <c r="M54" s="153"/>
    </row>
    <row r="55" spans="2:19" ht="12.95" customHeight="1" x14ac:dyDescent="0.2">
      <c r="B55" s="111"/>
      <c r="C55" s="198"/>
      <c r="D55" s="198"/>
      <c r="E55" s="198"/>
      <c r="F55" s="198"/>
      <c r="G55" s="198"/>
      <c r="H55" s="199"/>
      <c r="I55" s="192">
        <v>0.5</v>
      </c>
      <c r="J55" s="194" t="s">
        <v>71</v>
      </c>
      <c r="K55" s="194"/>
      <c r="L55" s="194"/>
      <c r="M55" s="195"/>
    </row>
    <row r="56" spans="2:19" ht="12.95" customHeight="1" x14ac:dyDescent="0.2">
      <c r="B56" s="111"/>
      <c r="C56" s="198"/>
      <c r="D56" s="198"/>
      <c r="E56" s="198"/>
      <c r="F56" s="198"/>
      <c r="G56" s="198"/>
      <c r="H56" s="199"/>
      <c r="I56" s="193"/>
      <c r="J56" s="196"/>
      <c r="K56" s="196"/>
      <c r="L56" s="196"/>
      <c r="M56" s="197"/>
    </row>
    <row r="57" spans="2:19" ht="12.95" customHeight="1" x14ac:dyDescent="0.2">
      <c r="B57" s="111"/>
      <c r="C57" s="198"/>
      <c r="D57" s="198"/>
      <c r="E57" s="198"/>
      <c r="F57" s="198"/>
      <c r="G57" s="198"/>
      <c r="H57" s="199"/>
      <c r="I57" s="178" t="s">
        <v>136</v>
      </c>
      <c r="J57" s="179"/>
      <c r="K57" s="179"/>
      <c r="L57" s="179"/>
      <c r="M57" s="180"/>
    </row>
    <row r="58" spans="2:19" ht="12.95" customHeight="1" x14ac:dyDescent="0.2">
      <c r="B58" s="114"/>
      <c r="C58" s="200"/>
      <c r="D58" s="200"/>
      <c r="E58" s="200"/>
      <c r="F58" s="200"/>
      <c r="G58" s="200"/>
      <c r="H58" s="201"/>
      <c r="I58" s="159" t="str">
        <f>ADDRESS(58,10,4)</f>
        <v>J58</v>
      </c>
      <c r="J58" s="202">
        <f>(B4/I54)*I55</f>
        <v>60</v>
      </c>
      <c r="K58" s="182"/>
      <c r="L58" s="182"/>
      <c r="M58" s="183"/>
    </row>
    <row r="62" spans="2:19" ht="12.75" customHeight="1" x14ac:dyDescent="0.2"/>
  </sheetData>
  <mergeCells count="52">
    <mergeCell ref="C37:H37"/>
    <mergeCell ref="B2:K2"/>
    <mergeCell ref="C4:D4"/>
    <mergeCell ref="H4:I4"/>
    <mergeCell ref="I7:M7"/>
    <mergeCell ref="I9:M10"/>
    <mergeCell ref="I19:M19"/>
    <mergeCell ref="I20:M20"/>
    <mergeCell ref="I33:M33"/>
    <mergeCell ref="I34:M35"/>
    <mergeCell ref="B36:H36"/>
    <mergeCell ref="I36:M36"/>
    <mergeCell ref="I6:M6"/>
    <mergeCell ref="C38:H38"/>
    <mergeCell ref="C39:H39"/>
    <mergeCell ref="I40:M40"/>
    <mergeCell ref="C42:H42"/>
    <mergeCell ref="C43:H43"/>
    <mergeCell ref="C40:H40"/>
    <mergeCell ref="C41:H41"/>
    <mergeCell ref="C57:H57"/>
    <mergeCell ref="C58:H58"/>
    <mergeCell ref="I57:M57"/>
    <mergeCell ref="J58:M58"/>
    <mergeCell ref="C48:H48"/>
    <mergeCell ref="C49:H49"/>
    <mergeCell ref="I48:M48"/>
    <mergeCell ref="I49:M50"/>
    <mergeCell ref="J51:M51"/>
    <mergeCell ref="J52:M52"/>
    <mergeCell ref="J53:M53"/>
    <mergeCell ref="I55:I56"/>
    <mergeCell ref="J55:M56"/>
    <mergeCell ref="C44:H44"/>
    <mergeCell ref="C45:H45"/>
    <mergeCell ref="C46:H46"/>
    <mergeCell ref="C47:H47"/>
    <mergeCell ref="C56:H56"/>
    <mergeCell ref="C55:H55"/>
    <mergeCell ref="C50:H50"/>
    <mergeCell ref="C51:H51"/>
    <mergeCell ref="C52:H52"/>
    <mergeCell ref="C53:H53"/>
    <mergeCell ref="C54:H54"/>
    <mergeCell ref="U44:Y44"/>
    <mergeCell ref="V45:Y45"/>
    <mergeCell ref="P51:Q51"/>
    <mergeCell ref="V36:Y36"/>
    <mergeCell ref="V37:Y37"/>
    <mergeCell ref="V39:Y39"/>
    <mergeCell ref="U42:U43"/>
    <mergeCell ref="V42:Y43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0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253" t="str">
        <f ca="1">CELL("nomfichier")</f>
        <v>D:\1 UPRT SITE WEB\uprt.fr\re-recettes\re-desserts-maj-02-2015\[re-gelee-cacao.xlsx]GELEE CACAO</v>
      </c>
      <c r="C2" s="253"/>
      <c r="D2" s="253"/>
      <c r="E2" s="253"/>
      <c r="F2" s="253"/>
      <c r="G2" s="253"/>
      <c r="H2" s="253"/>
      <c r="I2" s="253"/>
      <c r="J2" s="3" t="s">
        <v>1</v>
      </c>
      <c r="K2" s="4"/>
      <c r="L2" s="5"/>
      <c r="N2" s="6"/>
      <c r="O2" s="6" t="str">
        <f ca="1">MID(CELL("filename",M1),FIND("[",CELL("filename",M1)),300)</f>
        <v>[re-gelee-cacao.xlsx]Conversions</v>
      </c>
      <c r="P2" s="6"/>
    </row>
    <row r="3" spans="1:17" ht="21.75" customHeight="1" x14ac:dyDescent="0.25">
      <c r="A3" s="4"/>
      <c r="B3" s="121">
        <v>2013</v>
      </c>
      <c r="C3" s="125" t="s">
        <v>84</v>
      </c>
      <c r="D3" s="121"/>
      <c r="E3" s="121"/>
      <c r="F3" s="121"/>
      <c r="G3" s="121"/>
      <c r="H3" s="121"/>
      <c r="I3" s="121"/>
      <c r="J3" s="121"/>
      <c r="K3" s="121"/>
      <c r="L3" s="122"/>
      <c r="M3" s="123"/>
      <c r="N3" s="124"/>
      <c r="O3" s="124"/>
      <c r="P3" s="6"/>
    </row>
    <row r="4" spans="1:17" ht="10.5" customHeight="1" x14ac:dyDescent="0.25">
      <c r="A4" s="4"/>
      <c r="B4" s="121"/>
      <c r="C4" s="125"/>
      <c r="D4" s="121"/>
      <c r="E4" s="121"/>
      <c r="F4" s="121"/>
      <c r="G4" s="121"/>
      <c r="H4" s="121"/>
      <c r="I4" s="121"/>
      <c r="J4" s="121"/>
      <c r="K4" s="121"/>
      <c r="L4" s="122"/>
      <c r="M4" s="123"/>
      <c r="N4" s="124"/>
      <c r="O4" s="124"/>
      <c r="P4" s="6"/>
    </row>
    <row r="5" spans="1:17" ht="21.75" customHeight="1" x14ac:dyDescent="0.25">
      <c r="A5" s="4"/>
      <c r="B5" s="126"/>
      <c r="C5" s="127" t="s">
        <v>85</v>
      </c>
      <c r="D5" s="121"/>
      <c r="E5" s="121"/>
      <c r="F5" s="121"/>
      <c r="G5" s="121"/>
      <c r="H5" s="121"/>
      <c r="I5" s="121"/>
      <c r="J5" s="121"/>
      <c r="K5" s="121"/>
      <c r="L5" s="128"/>
      <c r="M5" s="129"/>
      <c r="N5" s="130"/>
      <c r="O5" s="130"/>
      <c r="P5" s="6"/>
    </row>
    <row r="6" spans="1:17" ht="10.5" customHeight="1" x14ac:dyDescent="0.25">
      <c r="A6" s="4"/>
      <c r="B6" s="121"/>
      <c r="C6" s="125"/>
      <c r="D6" s="121"/>
      <c r="E6" s="121"/>
      <c r="F6" s="121"/>
      <c r="G6" s="121"/>
      <c r="H6" s="121"/>
      <c r="I6" s="121"/>
      <c r="J6" s="121"/>
      <c r="K6" s="121"/>
      <c r="L6" s="122"/>
      <c r="M6" s="123"/>
      <c r="N6" s="124"/>
      <c r="O6" s="124"/>
      <c r="P6" s="6"/>
    </row>
    <row r="7" spans="1:17" ht="21.75" customHeight="1" x14ac:dyDescent="0.25">
      <c r="A7" s="4"/>
      <c r="B7" s="126"/>
      <c r="C7" s="127" t="s">
        <v>86</v>
      </c>
      <c r="D7" s="121"/>
      <c r="E7" s="121"/>
      <c r="F7" s="121"/>
      <c r="G7" s="121"/>
      <c r="H7" s="121"/>
      <c r="I7" s="121"/>
      <c r="J7" s="121"/>
      <c r="K7" s="121"/>
      <c r="L7" s="128"/>
      <c r="M7" s="129"/>
      <c r="N7" s="130"/>
      <c r="O7" s="130"/>
      <c r="P7" s="6"/>
    </row>
    <row r="8" spans="1:17" ht="10.5" customHeight="1" x14ac:dyDescent="0.25">
      <c r="A8" s="4"/>
      <c r="B8" s="121"/>
      <c r="C8" s="125"/>
      <c r="D8" s="121"/>
      <c r="E8" s="121"/>
      <c r="F8" s="121"/>
      <c r="G8" s="121"/>
      <c r="H8" s="121"/>
      <c r="I8" s="121"/>
      <c r="J8" s="121"/>
      <c r="K8" s="121"/>
      <c r="L8" s="122"/>
      <c r="M8" s="123"/>
      <c r="N8" s="124"/>
      <c r="O8" s="124"/>
      <c r="P8" s="6"/>
    </row>
    <row r="9" spans="1:17" ht="21.75" customHeight="1" x14ac:dyDescent="0.25">
      <c r="A9" s="4"/>
      <c r="B9" s="126"/>
      <c r="C9" s="127" t="s">
        <v>87</v>
      </c>
      <c r="D9" s="121"/>
      <c r="E9" s="121"/>
      <c r="F9" s="121"/>
      <c r="G9" s="121"/>
      <c r="H9" s="121"/>
      <c r="I9" s="121"/>
      <c r="J9" s="121"/>
      <c r="K9" s="121"/>
      <c r="L9" s="128"/>
      <c r="M9" s="129"/>
      <c r="N9" s="130"/>
      <c r="O9" s="130"/>
      <c r="P9" s="6"/>
    </row>
    <row r="10" spans="1:17" ht="10.5" customHeight="1" x14ac:dyDescent="0.25">
      <c r="A10" s="4"/>
      <c r="B10" s="121"/>
      <c r="C10" s="125"/>
      <c r="D10" s="121"/>
      <c r="E10" s="121"/>
      <c r="F10" s="121"/>
      <c r="G10" s="121"/>
      <c r="H10" s="121"/>
      <c r="I10" s="121"/>
      <c r="J10" s="121"/>
      <c r="K10" s="121"/>
      <c r="L10" s="122"/>
      <c r="M10" s="123"/>
      <c r="N10" s="124"/>
      <c r="O10" s="124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250" t="s">
        <v>16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  <c r="Q12" s="1"/>
    </row>
    <row r="13" spans="1:17" ht="15.75" x14ac:dyDescent="0.25">
      <c r="B13" s="16" t="s">
        <v>17</v>
      </c>
      <c r="C13" s="118">
        <v>1</v>
      </c>
      <c r="D13" s="14" t="s">
        <v>2</v>
      </c>
      <c r="E13" s="18" t="s">
        <v>15</v>
      </c>
      <c r="F13" s="19" t="s">
        <v>18</v>
      </c>
      <c r="G13" s="119">
        <v>10</v>
      </c>
      <c r="H13" s="23" t="s">
        <v>14</v>
      </c>
      <c r="I13" s="24" t="s">
        <v>5</v>
      </c>
      <c r="J13" s="119">
        <v>10</v>
      </c>
      <c r="K13" s="23" t="s">
        <v>7</v>
      </c>
      <c r="L13" s="24" t="s">
        <v>9</v>
      </c>
      <c r="M13" s="119">
        <v>225</v>
      </c>
      <c r="N13" s="23" t="s">
        <v>11</v>
      </c>
      <c r="O13" s="25" t="s">
        <v>13</v>
      </c>
      <c r="Q13" s="1"/>
    </row>
    <row r="14" spans="1:17" x14ac:dyDescent="0.25">
      <c r="B14" s="10" t="s">
        <v>3</v>
      </c>
      <c r="C14" s="11">
        <f>C13*10</f>
        <v>10</v>
      </c>
      <c r="D14" s="11" t="s">
        <v>14</v>
      </c>
      <c r="E14" s="11" t="s">
        <v>5</v>
      </c>
      <c r="F14" s="20" t="s">
        <v>4</v>
      </c>
      <c r="G14" s="22">
        <f>G13*10</f>
        <v>100</v>
      </c>
      <c r="H14" s="11" t="s">
        <v>7</v>
      </c>
      <c r="I14" s="15" t="s">
        <v>9</v>
      </c>
      <c r="J14" s="22">
        <f>J13*10</f>
        <v>100</v>
      </c>
      <c r="K14" s="11" t="s">
        <v>11</v>
      </c>
      <c r="L14" s="15" t="s">
        <v>13</v>
      </c>
      <c r="M14" s="22">
        <f>M13/10</f>
        <v>22.5</v>
      </c>
      <c r="N14" s="11" t="s">
        <v>7</v>
      </c>
      <c r="O14" s="26" t="s">
        <v>9</v>
      </c>
    </row>
    <row r="15" spans="1:17" x14ac:dyDescent="0.25">
      <c r="B15" s="10" t="s">
        <v>6</v>
      </c>
      <c r="C15" s="11">
        <f>C14*10</f>
        <v>100</v>
      </c>
      <c r="D15" s="11" t="s">
        <v>7</v>
      </c>
      <c r="E15" s="11" t="s">
        <v>9</v>
      </c>
      <c r="F15" s="20" t="s">
        <v>8</v>
      </c>
      <c r="G15" s="22">
        <f>G14*10</f>
        <v>1000</v>
      </c>
      <c r="H15" s="11" t="s">
        <v>11</v>
      </c>
      <c r="I15" s="15" t="s">
        <v>13</v>
      </c>
      <c r="J15" s="22">
        <f>J13/10</f>
        <v>1</v>
      </c>
      <c r="K15" s="11" t="s">
        <v>14</v>
      </c>
      <c r="L15" s="15" t="s">
        <v>5</v>
      </c>
      <c r="M15" s="22">
        <f>M14/10</f>
        <v>2.25</v>
      </c>
      <c r="N15" s="11" t="s">
        <v>14</v>
      </c>
      <c r="O15" s="26" t="s">
        <v>5</v>
      </c>
    </row>
    <row r="16" spans="1:17" x14ac:dyDescent="0.25">
      <c r="B16" s="12" t="s">
        <v>10</v>
      </c>
      <c r="C16" s="13">
        <f>C15*10</f>
        <v>1000</v>
      </c>
      <c r="D16" s="13" t="s">
        <v>11</v>
      </c>
      <c r="E16" s="13" t="s">
        <v>13</v>
      </c>
      <c r="F16" s="21" t="s">
        <v>12</v>
      </c>
      <c r="G16" s="28">
        <f>G13/10</f>
        <v>1</v>
      </c>
      <c r="H16" s="29" t="s">
        <v>2</v>
      </c>
      <c r="I16" s="30" t="s">
        <v>15</v>
      </c>
      <c r="J16" s="28">
        <f>J15/10</f>
        <v>0.1</v>
      </c>
      <c r="K16" s="29" t="s">
        <v>2</v>
      </c>
      <c r="L16" s="30" t="s">
        <v>15</v>
      </c>
      <c r="M16" s="28">
        <f>M15/10</f>
        <v>0.22500000000000001</v>
      </c>
      <c r="N16" s="29" t="s">
        <v>2</v>
      </c>
      <c r="O16" s="31" t="s">
        <v>15</v>
      </c>
    </row>
    <row r="17" spans="1:16" ht="15.75" x14ac:dyDescent="0.25">
      <c r="B17" s="257" t="s">
        <v>55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24</v>
      </c>
      <c r="C19" s="35"/>
      <c r="D19" s="35"/>
      <c r="E19" s="35"/>
      <c r="F19" s="36"/>
      <c r="I19" s="53" t="s">
        <v>54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22</v>
      </c>
      <c r="D20" s="17"/>
      <c r="E20" s="17"/>
      <c r="F20" s="33"/>
      <c r="I20" s="56" t="s">
        <v>51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17">
        <v>10</v>
      </c>
      <c r="C21" s="34" t="s">
        <v>23</v>
      </c>
      <c r="D21" s="13">
        <f>B21*20</f>
        <v>200</v>
      </c>
      <c r="E21" s="13" t="s">
        <v>13</v>
      </c>
      <c r="F21" s="27"/>
      <c r="I21" s="116">
        <v>4</v>
      </c>
      <c r="J21" s="11" t="s">
        <v>19</v>
      </c>
      <c r="K21" s="37">
        <f>I21*18</f>
        <v>72</v>
      </c>
      <c r="L21" s="58" t="s">
        <v>13</v>
      </c>
      <c r="M21" s="7"/>
      <c r="N21" s="7"/>
      <c r="O21" s="7"/>
      <c r="P21" s="7"/>
    </row>
    <row r="22" spans="1:16" x14ac:dyDescent="0.25">
      <c r="B22" s="44" t="s">
        <v>30</v>
      </c>
      <c r="C22" s="45"/>
      <c r="D22" s="45"/>
      <c r="E22" s="45"/>
      <c r="F22" s="46"/>
      <c r="I22" s="59" t="s">
        <v>28</v>
      </c>
      <c r="J22" s="38" t="s">
        <v>26</v>
      </c>
      <c r="K22" s="38" t="s">
        <v>27</v>
      </c>
      <c r="L22" s="60" t="s">
        <v>25</v>
      </c>
      <c r="M22" s="7"/>
      <c r="N22" s="7"/>
      <c r="O22" s="7"/>
      <c r="P22" s="7"/>
    </row>
    <row r="23" spans="1:16" x14ac:dyDescent="0.25">
      <c r="B23" s="41" t="s">
        <v>140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32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33</v>
      </c>
      <c r="C25" s="43"/>
      <c r="I25" s="65" t="s">
        <v>52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141</v>
      </c>
      <c r="C26" s="7"/>
      <c r="I26" s="116">
        <v>12</v>
      </c>
      <c r="J26" s="11" t="s">
        <v>20</v>
      </c>
      <c r="K26" s="37">
        <f>I26*32</f>
        <v>384</v>
      </c>
      <c r="L26" s="58" t="s">
        <v>13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28</v>
      </c>
      <c r="J27" s="38" t="s">
        <v>26</v>
      </c>
      <c r="K27" s="38" t="s">
        <v>27</v>
      </c>
      <c r="L27" s="60" t="s">
        <v>25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53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16">
        <v>4</v>
      </c>
      <c r="J31" s="11" t="s">
        <v>21</v>
      </c>
      <c r="K31" s="37">
        <f>I31*50</f>
        <v>200</v>
      </c>
      <c r="L31" s="58" t="s">
        <v>13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28</v>
      </c>
      <c r="J32" s="38" t="s">
        <v>26</v>
      </c>
      <c r="K32" s="38" t="s">
        <v>27</v>
      </c>
      <c r="L32" s="60" t="s">
        <v>25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34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254" t="s">
        <v>30</v>
      </c>
      <c r="J36" s="255"/>
      <c r="K36" s="255"/>
      <c r="L36" s="256"/>
      <c r="M36" s="7"/>
      <c r="N36" s="7"/>
      <c r="O36" s="7"/>
      <c r="P36" s="7"/>
    </row>
    <row r="37" spans="2:16" x14ac:dyDescent="0.25">
      <c r="B37" t="s">
        <v>35</v>
      </c>
      <c r="C37" s="7"/>
      <c r="D37" s="7"/>
      <c r="E37" s="7"/>
      <c r="F37" s="7"/>
      <c r="I37" s="41" t="s">
        <v>143</v>
      </c>
      <c r="M37" s="7"/>
      <c r="N37" s="7"/>
      <c r="O37" s="7"/>
      <c r="P37" s="7"/>
    </row>
    <row r="38" spans="2:16" x14ac:dyDescent="0.25">
      <c r="B38" t="s">
        <v>36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37</v>
      </c>
      <c r="C39" s="7"/>
      <c r="D39" s="7"/>
      <c r="E39" s="7"/>
      <c r="F39" s="7"/>
      <c r="I39" s="40" t="s">
        <v>29</v>
      </c>
      <c r="M39" s="7"/>
      <c r="N39" s="7"/>
      <c r="O39" s="7"/>
      <c r="P39" s="7"/>
    </row>
    <row r="40" spans="2:16" x14ac:dyDescent="0.25">
      <c r="B40" t="s">
        <v>38</v>
      </c>
      <c r="C40" s="7"/>
      <c r="D40" s="7"/>
      <c r="E40" s="7"/>
      <c r="F40" s="7"/>
      <c r="I40" s="41" t="s">
        <v>31</v>
      </c>
      <c r="M40" s="7"/>
      <c r="N40" s="7"/>
      <c r="O40" s="7"/>
      <c r="P40" s="7"/>
    </row>
    <row r="41" spans="2:16" x14ac:dyDescent="0.25">
      <c r="B41" t="s">
        <v>39</v>
      </c>
      <c r="C41" s="7"/>
      <c r="D41" s="7"/>
      <c r="E41" s="7"/>
      <c r="F41" s="7"/>
      <c r="I41" s="41" t="s">
        <v>144</v>
      </c>
      <c r="M41" s="7"/>
      <c r="N41" s="7"/>
      <c r="O41" s="7"/>
      <c r="P41" s="7"/>
    </row>
    <row r="42" spans="2:16" ht="15" customHeight="1" x14ac:dyDescent="0.25">
      <c r="B42" t="s">
        <v>25</v>
      </c>
      <c r="C42" s="7"/>
      <c r="D42" s="7"/>
      <c r="E42" s="7"/>
      <c r="F42" s="7"/>
      <c r="I42" s="41" t="s">
        <v>145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40</v>
      </c>
    </row>
    <row r="45" spans="2:16" x14ac:dyDescent="0.25">
      <c r="B45" t="s">
        <v>42</v>
      </c>
      <c r="F45"/>
    </row>
    <row r="46" spans="2:16" x14ac:dyDescent="0.25">
      <c r="B46" t="s">
        <v>43</v>
      </c>
      <c r="F46"/>
    </row>
    <row r="47" spans="2:16" x14ac:dyDescent="0.25">
      <c r="B47" t="s">
        <v>44</v>
      </c>
      <c r="F47"/>
    </row>
    <row r="48" spans="2:16" x14ac:dyDescent="0.25">
      <c r="B48" t="s">
        <v>45</v>
      </c>
      <c r="F48"/>
    </row>
    <row r="49" spans="2:16" x14ac:dyDescent="0.25">
      <c r="B49" t="s">
        <v>46</v>
      </c>
      <c r="F49"/>
    </row>
    <row r="50" spans="2:16" x14ac:dyDescent="0.25">
      <c r="B50" t="s">
        <v>47</v>
      </c>
      <c r="F50"/>
    </row>
    <row r="51" spans="2:16" x14ac:dyDescent="0.25">
      <c r="B51" t="s">
        <v>41</v>
      </c>
      <c r="F51"/>
    </row>
    <row r="52" spans="2:16" x14ac:dyDescent="0.25">
      <c r="B52" t="s">
        <v>48</v>
      </c>
      <c r="F52"/>
    </row>
    <row r="53" spans="2:16" x14ac:dyDescent="0.25">
      <c r="B53" t="s">
        <v>49</v>
      </c>
      <c r="F53"/>
    </row>
    <row r="54" spans="2:16" x14ac:dyDescent="0.25">
      <c r="B54" t="s">
        <v>50</v>
      </c>
    </row>
    <row r="55" spans="2:16" x14ac:dyDescent="0.25">
      <c r="B55" s="41" t="s">
        <v>142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GELEE CACAO</vt:lpstr>
      <vt:lpstr>Conversions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2017-10-21T14:04:03Z</dcterms:modified>
</cp:coreProperties>
</file>