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nnées\1.UPRT\0-UPRT.fait\uprt-php\www\mesimages\fichiers-uprt\me-menus\menus-festivals\"/>
    </mc:Choice>
  </mc:AlternateContent>
  <xr:revisionPtr revIDLastSave="0" documentId="13_ncr:1_{3FDEDCAA-27ED-4192-A9FD-CBD7F3EA6502}" xr6:coauthVersionLast="47" xr6:coauthVersionMax="47" xr10:uidLastSave="{00000000-0000-0000-0000-000000000000}"/>
  <bookViews>
    <workbookView xWindow="-120" yWindow="-120" windowWidth="29040" windowHeight="15720" xr2:uid="{81DE8E2C-E84C-4D88-B8D4-3D3C73E24012}"/>
  </bookViews>
  <sheets>
    <sheet name="Calendrier.Menus" sheetId="5" r:id="rId1"/>
    <sheet name="Jours.Fériés" sheetId="3" r:id="rId2"/>
  </sheets>
  <definedNames>
    <definedName name="An" localSheetId="0">'Calendrier.Menus'!$C$2</definedName>
    <definedName name="colvac" localSheetId="0">!$C$5:$C$35,'Calendrier.Menus'!$G$5:$G$35,'Calendrier.Menus'!$K$5:$K$35,'Calendrier.Menus'!$O$5:$O$35,'Calendrier.Menus'!$S$5:$S$35,'Calendrier.Menus'!$W$5:$W$35,'Calendrier.Menus'!$AA$5:$AA$35,'Calendrier.Menus'!$AE$5:$AE$35,'Calendrier.Menus'!$AI$5:$AI$35,'Calendrier.Menus'!$AM$5:$AM$35,'Calendrier.Menus'!$AQ$5:$AQ$35,'Calendrier.Menus'!$AU$5:$AU$35,'Calendrier.Menus'!AV$5:$AY$35</definedName>
    <definedName name="DVac" localSheetId="0">'Calendrier.Menus'!$BK$7:$BK$76</definedName>
    <definedName name="Fériés" localSheetId="0">'Calendrier.Menus'!$BE$5:$BE$71</definedName>
    <definedName name="FVac" localSheetId="0">'Calendrier.Menus'!$BM$7:$BM$76</definedName>
    <definedName name="Tblmois" localSheetId="0">'Calendrier.Menus'!$BD$5:$BD$16</definedName>
    <definedName name="_xlnm.Print_Area" localSheetId="0">'Calendrier.Menus'!$C$2:$BB$35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BH41" i="5"/>
  <c r="BH48" i="5"/>
  <c r="BH54" i="5"/>
  <c r="BH60" i="5"/>
  <c r="BH66" i="5"/>
  <c r="BH72" i="5"/>
  <c r="BE37" i="5" l="1"/>
  <c r="H43" i="5"/>
  <c r="BE36" i="5"/>
  <c r="BE35" i="5"/>
  <c r="BE34" i="5"/>
  <c r="BE33" i="5"/>
  <c r="BH32" i="5"/>
  <c r="BE30" i="5"/>
  <c r="BE29" i="5"/>
  <c r="BE28" i="5"/>
  <c r="BE32" i="5" s="1"/>
  <c r="BE27" i="5"/>
  <c r="BH26" i="5"/>
  <c r="BE26" i="5"/>
  <c r="BE25" i="5"/>
  <c r="BE24" i="5"/>
  <c r="BE23" i="5"/>
  <c r="BE22" i="5"/>
  <c r="BH20" i="5"/>
  <c r="BE19" i="5"/>
  <c r="BE18" i="5"/>
  <c r="BE17" i="5"/>
  <c r="BE16" i="5"/>
  <c r="BE15" i="5"/>
  <c r="BH14" i="5"/>
  <c r="BE14" i="5"/>
  <c r="BE13" i="5"/>
  <c r="BE12" i="5"/>
  <c r="BE11" i="5"/>
  <c r="BE8" i="5"/>
  <c r="BE7" i="5"/>
  <c r="BE6" i="5"/>
  <c r="BE10" i="5" s="1"/>
  <c r="BE5" i="5"/>
  <c r="D6" i="5"/>
  <c r="E6" i="5" s="1"/>
  <c r="G4" i="5"/>
  <c r="C20" i="3"/>
  <c r="CX15" i="3"/>
  <c r="CW15" i="3"/>
  <c r="CV15" i="3"/>
  <c r="CU15" i="3"/>
  <c r="CT15" i="3"/>
  <c r="CS15" i="3"/>
  <c r="CR15" i="3"/>
  <c r="CQ15" i="3"/>
  <c r="CP15" i="3"/>
  <c r="CO15" i="3"/>
  <c r="CN15" i="3"/>
  <c r="CM15" i="3"/>
  <c r="CL15" i="3"/>
  <c r="CK15" i="3"/>
  <c r="CJ15" i="3"/>
  <c r="CI15" i="3"/>
  <c r="CH15" i="3"/>
  <c r="CG15" i="3"/>
  <c r="CF15" i="3"/>
  <c r="CE15" i="3"/>
  <c r="CD15" i="3"/>
  <c r="CC15" i="3"/>
  <c r="CB15" i="3"/>
  <c r="CA15" i="3"/>
  <c r="BZ15" i="3"/>
  <c r="BY15" i="3"/>
  <c r="BX15" i="3"/>
  <c r="BW15" i="3"/>
  <c r="BV15" i="3"/>
  <c r="BU15" i="3"/>
  <c r="BT15" i="3"/>
  <c r="BS15" i="3"/>
  <c r="BR15" i="3"/>
  <c r="BQ15" i="3"/>
  <c r="BP15" i="3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CX14" i="3"/>
  <c r="CW14" i="3"/>
  <c r="CV14" i="3"/>
  <c r="CU14" i="3"/>
  <c r="CT14" i="3"/>
  <c r="CS14" i="3"/>
  <c r="CR14" i="3"/>
  <c r="CQ14" i="3"/>
  <c r="CP14" i="3"/>
  <c r="CO14" i="3"/>
  <c r="CN14" i="3"/>
  <c r="CM14" i="3"/>
  <c r="CL14" i="3"/>
  <c r="CK14" i="3"/>
  <c r="CJ14" i="3"/>
  <c r="CI14" i="3"/>
  <c r="CH14" i="3"/>
  <c r="CG14" i="3"/>
  <c r="CF14" i="3"/>
  <c r="CE14" i="3"/>
  <c r="CD14" i="3"/>
  <c r="CC14" i="3"/>
  <c r="CB14" i="3"/>
  <c r="CA14" i="3"/>
  <c r="BZ14" i="3"/>
  <c r="BY14" i="3"/>
  <c r="BX14" i="3"/>
  <c r="BW14" i="3"/>
  <c r="BV14" i="3"/>
  <c r="BU14" i="3"/>
  <c r="BT14" i="3"/>
  <c r="BS14" i="3"/>
  <c r="BR14" i="3"/>
  <c r="BQ14" i="3"/>
  <c r="BP14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CX13" i="3"/>
  <c r="CW13" i="3"/>
  <c r="CV13" i="3"/>
  <c r="CU13" i="3"/>
  <c r="CT13" i="3"/>
  <c r="CS13" i="3"/>
  <c r="CR13" i="3"/>
  <c r="CQ13" i="3"/>
  <c r="CP13" i="3"/>
  <c r="CO13" i="3"/>
  <c r="CN13" i="3"/>
  <c r="CM13" i="3"/>
  <c r="CL13" i="3"/>
  <c r="CK13" i="3"/>
  <c r="CJ13" i="3"/>
  <c r="CI13" i="3"/>
  <c r="CH13" i="3"/>
  <c r="CG13" i="3"/>
  <c r="CF13" i="3"/>
  <c r="CE13" i="3"/>
  <c r="CD13" i="3"/>
  <c r="CC13" i="3"/>
  <c r="CB13" i="3"/>
  <c r="CA13" i="3"/>
  <c r="BZ13" i="3"/>
  <c r="BY13" i="3"/>
  <c r="BX13" i="3"/>
  <c r="BW13" i="3"/>
  <c r="BV13" i="3"/>
  <c r="BU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CX12" i="3"/>
  <c r="CW12" i="3"/>
  <c r="CV12" i="3"/>
  <c r="CU12" i="3"/>
  <c r="CT12" i="3"/>
  <c r="CS12" i="3"/>
  <c r="CR12" i="3"/>
  <c r="CQ12" i="3"/>
  <c r="CP12" i="3"/>
  <c r="CO12" i="3"/>
  <c r="CN12" i="3"/>
  <c r="CM12" i="3"/>
  <c r="CL12" i="3"/>
  <c r="CK12" i="3"/>
  <c r="CJ12" i="3"/>
  <c r="CI12" i="3"/>
  <c r="CH12" i="3"/>
  <c r="CG12" i="3"/>
  <c r="CF12" i="3"/>
  <c r="CE12" i="3"/>
  <c r="CD12" i="3"/>
  <c r="CC12" i="3"/>
  <c r="CB12" i="3"/>
  <c r="CA12" i="3"/>
  <c r="BZ12" i="3"/>
  <c r="BY12" i="3"/>
  <c r="BX12" i="3"/>
  <c r="BW12" i="3"/>
  <c r="BV12" i="3"/>
  <c r="BU12" i="3"/>
  <c r="BT12" i="3"/>
  <c r="BS12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CX11" i="3"/>
  <c r="CW11" i="3"/>
  <c r="CV11" i="3"/>
  <c r="CU11" i="3"/>
  <c r="CT11" i="3"/>
  <c r="CS11" i="3"/>
  <c r="CR11" i="3"/>
  <c r="CQ11" i="3"/>
  <c r="CP11" i="3"/>
  <c r="CO11" i="3"/>
  <c r="CN11" i="3"/>
  <c r="CM11" i="3"/>
  <c r="CL11" i="3"/>
  <c r="CK11" i="3"/>
  <c r="CJ11" i="3"/>
  <c r="CI11" i="3"/>
  <c r="CH11" i="3"/>
  <c r="CG11" i="3"/>
  <c r="CF11" i="3"/>
  <c r="CE11" i="3"/>
  <c r="CD11" i="3"/>
  <c r="CC11" i="3"/>
  <c r="CB11" i="3"/>
  <c r="CA11" i="3"/>
  <c r="BZ11" i="3"/>
  <c r="BY11" i="3"/>
  <c r="BX11" i="3"/>
  <c r="BW11" i="3"/>
  <c r="BV11" i="3"/>
  <c r="BU11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CV10" i="3"/>
  <c r="CV9" i="3" s="1"/>
  <c r="CN10" i="3"/>
  <c r="CN9" i="3" s="1"/>
  <c r="CJ10" i="3"/>
  <c r="CJ9" i="3" s="1"/>
  <c r="BX10" i="3"/>
  <c r="BX9" i="3" s="1"/>
  <c r="BH10" i="3"/>
  <c r="BH9" i="3" s="1"/>
  <c r="AR10" i="3"/>
  <c r="AR9" i="3" s="1"/>
  <c r="AN10" i="3"/>
  <c r="AN9" i="3" s="1"/>
  <c r="AJ10" i="3"/>
  <c r="AJ9" i="3" s="1"/>
  <c r="AB10" i="3"/>
  <c r="AB9" i="3" s="1"/>
  <c r="X10" i="3"/>
  <c r="X9" i="3" s="1"/>
  <c r="L10" i="3"/>
  <c r="L9" i="3" s="1"/>
  <c r="CL8" i="3"/>
  <c r="BZ8" i="3"/>
  <c r="BV8" i="3"/>
  <c r="BR8" i="3"/>
  <c r="BN8" i="3"/>
  <c r="BJ8" i="3"/>
  <c r="N8" i="3"/>
  <c r="J8" i="3"/>
  <c r="F8" i="3"/>
  <c r="B8" i="3"/>
  <c r="CX7" i="3"/>
  <c r="CW7" i="3"/>
  <c r="CV7" i="3"/>
  <c r="CU7" i="3"/>
  <c r="CT7" i="3"/>
  <c r="CS7" i="3"/>
  <c r="CR7" i="3"/>
  <c r="CQ7" i="3"/>
  <c r="CP7" i="3"/>
  <c r="CO7" i="3"/>
  <c r="CN7" i="3"/>
  <c r="CM7" i="3"/>
  <c r="CL7" i="3"/>
  <c r="CK7" i="3"/>
  <c r="CJ7" i="3"/>
  <c r="CI7" i="3"/>
  <c r="CH7" i="3"/>
  <c r="CG7" i="3"/>
  <c r="CF7" i="3"/>
  <c r="CE7" i="3"/>
  <c r="CD7" i="3"/>
  <c r="CC7" i="3"/>
  <c r="CB7" i="3"/>
  <c r="CA7" i="3"/>
  <c r="BZ7" i="3"/>
  <c r="BY7" i="3"/>
  <c r="BX7" i="3"/>
  <c r="BW7" i="3"/>
  <c r="BV7" i="3"/>
  <c r="BU7" i="3"/>
  <c r="BT7" i="3"/>
  <c r="BS7" i="3"/>
  <c r="BR7" i="3"/>
  <c r="BQ7" i="3"/>
  <c r="BP7" i="3"/>
  <c r="BO7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CX6" i="3"/>
  <c r="CW6" i="3"/>
  <c r="CV6" i="3"/>
  <c r="CU6" i="3"/>
  <c r="CT6" i="3"/>
  <c r="CS6" i="3"/>
  <c r="CR6" i="3"/>
  <c r="CQ6" i="3"/>
  <c r="CP6" i="3"/>
  <c r="CO6" i="3"/>
  <c r="CN6" i="3"/>
  <c r="CM6" i="3"/>
  <c r="CL6" i="3"/>
  <c r="CK6" i="3"/>
  <c r="CJ6" i="3"/>
  <c r="CI6" i="3"/>
  <c r="CH6" i="3"/>
  <c r="CG6" i="3"/>
  <c r="CF6" i="3"/>
  <c r="CE6" i="3"/>
  <c r="CD6" i="3"/>
  <c r="CC6" i="3"/>
  <c r="CB6" i="3"/>
  <c r="CA6" i="3"/>
  <c r="BZ6" i="3"/>
  <c r="BY6" i="3"/>
  <c r="BX6" i="3"/>
  <c r="BW6" i="3"/>
  <c r="BV6" i="3"/>
  <c r="BU6" i="3"/>
  <c r="BT6" i="3"/>
  <c r="BS6" i="3"/>
  <c r="BR6" i="3"/>
  <c r="BQ6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CX5" i="3"/>
  <c r="CX10" i="3" s="1"/>
  <c r="CX9" i="3" s="1"/>
  <c r="CW5" i="3"/>
  <c r="CV5" i="3"/>
  <c r="CV8" i="3" s="1"/>
  <c r="CU5" i="3"/>
  <c r="CU10" i="3" s="1"/>
  <c r="CU9" i="3" s="1"/>
  <c r="CT5" i="3"/>
  <c r="CT10" i="3" s="1"/>
  <c r="CT9" i="3" s="1"/>
  <c r="CS5" i="3"/>
  <c r="CR5" i="3"/>
  <c r="CR8" i="3" s="1"/>
  <c r="CQ5" i="3"/>
  <c r="CQ10" i="3" s="1"/>
  <c r="CQ9" i="3" s="1"/>
  <c r="CP5" i="3"/>
  <c r="CP10" i="3" s="1"/>
  <c r="CP9" i="3" s="1"/>
  <c r="CO5" i="3"/>
  <c r="CN5" i="3"/>
  <c r="CN8" i="3" s="1"/>
  <c r="CM5" i="3"/>
  <c r="CM10" i="3" s="1"/>
  <c r="CM9" i="3" s="1"/>
  <c r="CL5" i="3"/>
  <c r="CL10" i="3" s="1"/>
  <c r="CL9" i="3" s="1"/>
  <c r="CK5" i="3"/>
  <c r="CJ5" i="3"/>
  <c r="CJ8" i="3" s="1"/>
  <c r="CI5" i="3"/>
  <c r="CI10" i="3" s="1"/>
  <c r="CI9" i="3" s="1"/>
  <c r="CH5" i="3"/>
  <c r="CH10" i="3" s="1"/>
  <c r="CH9" i="3" s="1"/>
  <c r="CG5" i="3"/>
  <c r="CF5" i="3"/>
  <c r="CF8" i="3" s="1"/>
  <c r="CE5" i="3"/>
  <c r="CE10" i="3" s="1"/>
  <c r="CE9" i="3" s="1"/>
  <c r="CD5" i="3"/>
  <c r="CD10" i="3" s="1"/>
  <c r="CD9" i="3" s="1"/>
  <c r="CC5" i="3"/>
  <c r="CB5" i="3"/>
  <c r="CB8" i="3" s="1"/>
  <c r="CA5" i="3"/>
  <c r="CA10" i="3" s="1"/>
  <c r="CA9" i="3" s="1"/>
  <c r="BZ5" i="3"/>
  <c r="BZ10" i="3" s="1"/>
  <c r="BZ9" i="3" s="1"/>
  <c r="BY5" i="3"/>
  <c r="BX5" i="3"/>
  <c r="BX8" i="3" s="1"/>
  <c r="BW5" i="3"/>
  <c r="BW10" i="3" s="1"/>
  <c r="BW9" i="3" s="1"/>
  <c r="BV5" i="3"/>
  <c r="BV10" i="3" s="1"/>
  <c r="BV9" i="3" s="1"/>
  <c r="BU5" i="3"/>
  <c r="BT5" i="3"/>
  <c r="BT8" i="3" s="1"/>
  <c r="BS5" i="3"/>
  <c r="BS10" i="3" s="1"/>
  <c r="BS9" i="3" s="1"/>
  <c r="BR5" i="3"/>
  <c r="BR10" i="3" s="1"/>
  <c r="BR9" i="3" s="1"/>
  <c r="BQ5" i="3"/>
  <c r="BP5" i="3"/>
  <c r="BP8" i="3" s="1"/>
  <c r="BO5" i="3"/>
  <c r="BO10" i="3" s="1"/>
  <c r="BO9" i="3" s="1"/>
  <c r="BN5" i="3"/>
  <c r="BN10" i="3" s="1"/>
  <c r="BN9" i="3" s="1"/>
  <c r="BM5" i="3"/>
  <c r="BL5" i="3"/>
  <c r="BL8" i="3" s="1"/>
  <c r="BK5" i="3"/>
  <c r="BK10" i="3" s="1"/>
  <c r="BK9" i="3" s="1"/>
  <c r="BJ5" i="3"/>
  <c r="BJ10" i="3" s="1"/>
  <c r="BJ9" i="3" s="1"/>
  <c r="BI5" i="3"/>
  <c r="BH5" i="3"/>
  <c r="BH8" i="3" s="1"/>
  <c r="BG5" i="3"/>
  <c r="BG10" i="3" s="1"/>
  <c r="BG9" i="3" s="1"/>
  <c r="BF5" i="3"/>
  <c r="BF10" i="3" s="1"/>
  <c r="BF9" i="3" s="1"/>
  <c r="BE5" i="3"/>
  <c r="BD5" i="3"/>
  <c r="BD8" i="3" s="1"/>
  <c r="BC5" i="3"/>
  <c r="BC10" i="3" s="1"/>
  <c r="BC9" i="3" s="1"/>
  <c r="BB5" i="3"/>
  <c r="BB10" i="3" s="1"/>
  <c r="BB9" i="3" s="1"/>
  <c r="BA5" i="3"/>
  <c r="BA4" i="3" s="1"/>
  <c r="AZ5" i="3"/>
  <c r="AZ8" i="3" s="1"/>
  <c r="AY5" i="3"/>
  <c r="AY10" i="3" s="1"/>
  <c r="AY9" i="3" s="1"/>
  <c r="AX5" i="3"/>
  <c r="AX10" i="3" s="1"/>
  <c r="AX9" i="3" s="1"/>
  <c r="AW5" i="3"/>
  <c r="AW4" i="3" s="1"/>
  <c r="AV5" i="3"/>
  <c r="AV8" i="3" s="1"/>
  <c r="AU5" i="3"/>
  <c r="AU10" i="3" s="1"/>
  <c r="AU9" i="3" s="1"/>
  <c r="AT5" i="3"/>
  <c r="AT10" i="3" s="1"/>
  <c r="AT9" i="3" s="1"/>
  <c r="AS5" i="3"/>
  <c r="AR5" i="3"/>
  <c r="AR8" i="3" s="1"/>
  <c r="AQ5" i="3"/>
  <c r="AQ10" i="3" s="1"/>
  <c r="AQ9" i="3" s="1"/>
  <c r="AP5" i="3"/>
  <c r="AP10" i="3" s="1"/>
  <c r="AP9" i="3" s="1"/>
  <c r="AO5" i="3"/>
  <c r="AN5" i="3"/>
  <c r="AN8" i="3" s="1"/>
  <c r="AM5" i="3"/>
  <c r="AM10" i="3" s="1"/>
  <c r="AM9" i="3" s="1"/>
  <c r="AL5" i="3"/>
  <c r="AL10" i="3" s="1"/>
  <c r="AL9" i="3" s="1"/>
  <c r="AK5" i="3"/>
  <c r="AK4" i="3" s="1"/>
  <c r="AJ5" i="3"/>
  <c r="AJ8" i="3" s="1"/>
  <c r="AI5" i="3"/>
  <c r="AI10" i="3" s="1"/>
  <c r="AI9" i="3" s="1"/>
  <c r="AH5" i="3"/>
  <c r="AH10" i="3" s="1"/>
  <c r="AH9" i="3" s="1"/>
  <c r="AG5" i="3"/>
  <c r="AG4" i="3" s="1"/>
  <c r="AF5" i="3"/>
  <c r="AF8" i="3" s="1"/>
  <c r="AE5" i="3"/>
  <c r="AE10" i="3" s="1"/>
  <c r="AE9" i="3" s="1"/>
  <c r="AD5" i="3"/>
  <c r="AD10" i="3" s="1"/>
  <c r="AD9" i="3" s="1"/>
  <c r="AC5" i="3"/>
  <c r="AB5" i="3"/>
  <c r="AB8" i="3" s="1"/>
  <c r="AA5" i="3"/>
  <c r="AA10" i="3" s="1"/>
  <c r="AA9" i="3" s="1"/>
  <c r="Z5" i="3"/>
  <c r="Z10" i="3" s="1"/>
  <c r="Z9" i="3" s="1"/>
  <c r="Y5" i="3"/>
  <c r="X5" i="3"/>
  <c r="X8" i="3" s="1"/>
  <c r="W5" i="3"/>
  <c r="W10" i="3" s="1"/>
  <c r="W9" i="3" s="1"/>
  <c r="V5" i="3"/>
  <c r="V10" i="3" s="1"/>
  <c r="V9" i="3" s="1"/>
  <c r="U5" i="3"/>
  <c r="U4" i="3" s="1"/>
  <c r="T5" i="3"/>
  <c r="T8" i="3" s="1"/>
  <c r="S5" i="3"/>
  <c r="S10" i="3" s="1"/>
  <c r="S9" i="3" s="1"/>
  <c r="R5" i="3"/>
  <c r="R10" i="3" s="1"/>
  <c r="R9" i="3" s="1"/>
  <c r="Q5" i="3"/>
  <c r="Q4" i="3" s="1"/>
  <c r="P5" i="3"/>
  <c r="P8" i="3" s="1"/>
  <c r="O5" i="3"/>
  <c r="O10" i="3" s="1"/>
  <c r="O9" i="3" s="1"/>
  <c r="N5" i="3"/>
  <c r="N10" i="3" s="1"/>
  <c r="N9" i="3" s="1"/>
  <c r="M5" i="3"/>
  <c r="L5" i="3"/>
  <c r="L8" i="3" s="1"/>
  <c r="K5" i="3"/>
  <c r="K10" i="3" s="1"/>
  <c r="K9" i="3" s="1"/>
  <c r="J5" i="3"/>
  <c r="J10" i="3" s="1"/>
  <c r="J9" i="3" s="1"/>
  <c r="I5" i="3"/>
  <c r="H5" i="3"/>
  <c r="H8" i="3" s="1"/>
  <c r="G5" i="3"/>
  <c r="G10" i="3" s="1"/>
  <c r="G9" i="3" s="1"/>
  <c r="F5" i="3"/>
  <c r="F10" i="3" s="1"/>
  <c r="F9" i="3" s="1"/>
  <c r="E5" i="3"/>
  <c r="E4" i="3" s="1"/>
  <c r="D5" i="3"/>
  <c r="D8" i="3" s="1"/>
  <c r="C5" i="3"/>
  <c r="C10" i="3" s="1"/>
  <c r="C9" i="3" s="1"/>
  <c r="B5" i="3"/>
  <c r="B10" i="3" s="1"/>
  <c r="B9" i="3" s="1"/>
  <c r="CX4" i="3"/>
  <c r="CV4" i="3"/>
  <c r="CQ4" i="3"/>
  <c r="CN4" i="3"/>
  <c r="CM4" i="3"/>
  <c r="CL4" i="3"/>
  <c r="CJ4" i="3"/>
  <c r="CI4" i="3"/>
  <c r="CH4" i="3"/>
  <c r="CF4" i="3"/>
  <c r="CE4" i="3"/>
  <c r="CD4" i="3"/>
  <c r="CA4" i="3"/>
  <c r="BX4" i="3"/>
  <c r="BW4" i="3"/>
  <c r="BK4" i="3"/>
  <c r="BJ4" i="3"/>
  <c r="BI4" i="3"/>
  <c r="BH4" i="3"/>
  <c r="BG4" i="3"/>
  <c r="BE4" i="3"/>
  <c r="AU4" i="3"/>
  <c r="AT4" i="3"/>
  <c r="AS4" i="3"/>
  <c r="AR4" i="3"/>
  <c r="AQ4" i="3"/>
  <c r="AO4" i="3"/>
  <c r="AE4" i="3"/>
  <c r="AD4" i="3"/>
  <c r="AC4" i="3"/>
  <c r="AB4" i="3"/>
  <c r="AA4" i="3"/>
  <c r="Y4" i="3"/>
  <c r="O4" i="3"/>
  <c r="N4" i="3"/>
  <c r="M4" i="3"/>
  <c r="L4" i="3"/>
  <c r="K4" i="3"/>
  <c r="I4" i="3"/>
  <c r="CX2" i="3"/>
  <c r="CW2" i="3"/>
  <c r="CV2" i="3"/>
  <c r="CU2" i="3"/>
  <c r="CT2" i="3"/>
  <c r="CS2" i="3"/>
  <c r="CR2" i="3"/>
  <c r="CQ2" i="3"/>
  <c r="CP2" i="3"/>
  <c r="CO2" i="3"/>
  <c r="CN2" i="3"/>
  <c r="CM2" i="3"/>
  <c r="CL2" i="3"/>
  <c r="CK2" i="3"/>
  <c r="CJ2" i="3"/>
  <c r="CI2" i="3"/>
  <c r="CH2" i="3"/>
  <c r="CG2" i="3"/>
  <c r="CF2" i="3"/>
  <c r="CE2" i="3"/>
  <c r="CD2" i="3"/>
  <c r="CC2" i="3"/>
  <c r="CB2" i="3"/>
  <c r="CA2" i="3"/>
  <c r="BZ2" i="3"/>
  <c r="BY2" i="3"/>
  <c r="BX2" i="3"/>
  <c r="BW2" i="3"/>
  <c r="BV2" i="3"/>
  <c r="BU2" i="3"/>
  <c r="BT2" i="3"/>
  <c r="BS2" i="3"/>
  <c r="BR2" i="3"/>
  <c r="BQ2" i="3"/>
  <c r="BP2" i="3"/>
  <c r="BO2" i="3"/>
  <c r="BN2" i="3"/>
  <c r="BM2" i="3"/>
  <c r="BL2" i="3"/>
  <c r="BK2" i="3"/>
  <c r="BJ2" i="3"/>
  <c r="BI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B4" i="3" l="1"/>
  <c r="Z8" i="3"/>
  <c r="AZ10" i="3"/>
  <c r="AZ9" i="3" s="1"/>
  <c r="CB4" i="3"/>
  <c r="R4" i="3"/>
  <c r="C4" i="3"/>
  <c r="AD8" i="3"/>
  <c r="CP8" i="3"/>
  <c r="BD10" i="3"/>
  <c r="BD9" i="3" s="1"/>
  <c r="CR10" i="3"/>
  <c r="CR9" i="3" s="1"/>
  <c r="P4" i="3"/>
  <c r="V8" i="3"/>
  <c r="AV10" i="3"/>
  <c r="AV9" i="3" s="1"/>
  <c r="AX4" i="3"/>
  <c r="AZ4" i="3"/>
  <c r="CT8" i="3"/>
  <c r="AL8" i="3"/>
  <c r="CX8" i="3"/>
  <c r="BL10" i="3"/>
  <c r="BL9" i="3" s="1"/>
  <c r="AV4" i="3"/>
  <c r="AJ4" i="3"/>
  <c r="AH8" i="3"/>
  <c r="BS4" i="3"/>
  <c r="AP8" i="3"/>
  <c r="D10" i="3"/>
  <c r="D9" i="3" s="1"/>
  <c r="BP10" i="3"/>
  <c r="BP9" i="3" s="1"/>
  <c r="AF10" i="3"/>
  <c r="AF9" i="3" s="1"/>
  <c r="BL4" i="3"/>
  <c r="CH8" i="3"/>
  <c r="BO4" i="3"/>
  <c r="S4" i="3"/>
  <c r="T4" i="3"/>
  <c r="F4" i="3"/>
  <c r="V4" i="3"/>
  <c r="AL4" i="3"/>
  <c r="BB4" i="3"/>
  <c r="BT4" i="3"/>
  <c r="CP4" i="3"/>
  <c r="G4" i="3"/>
  <c r="W4" i="3"/>
  <c r="AM4" i="3"/>
  <c r="BC4" i="3"/>
  <c r="BV4" i="3"/>
  <c r="AT8" i="3"/>
  <c r="H10" i="3"/>
  <c r="H9" i="3" s="1"/>
  <c r="BT10" i="3"/>
  <c r="BT9" i="3" s="1"/>
  <c r="BN4" i="3"/>
  <c r="AI4" i="3"/>
  <c r="AY4" i="3"/>
  <c r="BP4" i="3"/>
  <c r="D4" i="3"/>
  <c r="BR4" i="3"/>
  <c r="H4" i="3"/>
  <c r="X4" i="3"/>
  <c r="AN4" i="3"/>
  <c r="BD4" i="3"/>
  <c r="CR4" i="3"/>
  <c r="AX8" i="3"/>
  <c r="R8" i="3"/>
  <c r="H5" i="5"/>
  <c r="AF4" i="3"/>
  <c r="CD8" i="3"/>
  <c r="AH4" i="3"/>
  <c r="CT4" i="3"/>
  <c r="BB8" i="3"/>
  <c r="P10" i="3"/>
  <c r="P9" i="3" s="1"/>
  <c r="CB10" i="3"/>
  <c r="CB9" i="3" s="1"/>
  <c r="J4" i="3"/>
  <c r="Z4" i="3"/>
  <c r="AP4" i="3"/>
  <c r="BF4" i="3"/>
  <c r="BZ4" i="3"/>
  <c r="CU4" i="3"/>
  <c r="BF8" i="3"/>
  <c r="T10" i="3"/>
  <c r="T9" i="3" s="1"/>
  <c r="CF10" i="3"/>
  <c r="CF9" i="3" s="1"/>
  <c r="E5" i="5"/>
  <c r="G2" i="5"/>
  <c r="K4" i="5"/>
  <c r="L5" i="5" s="1"/>
  <c r="D7" i="5"/>
  <c r="BE9" i="5"/>
  <c r="BE21" i="5"/>
  <c r="BE20" i="5"/>
  <c r="BE31" i="5"/>
  <c r="E8" i="3"/>
  <c r="E10" i="3"/>
  <c r="E9" i="3" s="1"/>
  <c r="I8" i="3"/>
  <c r="I10" i="3"/>
  <c r="I9" i="3" s="1"/>
  <c r="M8" i="3"/>
  <c r="M10" i="3"/>
  <c r="M9" i="3" s="1"/>
  <c r="Q8" i="3"/>
  <c r="Q10" i="3"/>
  <c r="Q9" i="3" s="1"/>
  <c r="U8" i="3"/>
  <c r="U10" i="3"/>
  <c r="U9" i="3" s="1"/>
  <c r="Y8" i="3"/>
  <c r="Y10" i="3"/>
  <c r="Y9" i="3" s="1"/>
  <c r="AC8" i="3"/>
  <c r="AC10" i="3"/>
  <c r="AC9" i="3" s="1"/>
  <c r="AG8" i="3"/>
  <c r="AG10" i="3"/>
  <c r="AG9" i="3" s="1"/>
  <c r="AK8" i="3"/>
  <c r="AK10" i="3"/>
  <c r="AK9" i="3" s="1"/>
  <c r="AO8" i="3"/>
  <c r="AO10" i="3"/>
  <c r="AO9" i="3" s="1"/>
  <c r="AS8" i="3"/>
  <c r="AS10" i="3"/>
  <c r="AS9" i="3" s="1"/>
  <c r="AW8" i="3"/>
  <c r="AW10" i="3"/>
  <c r="AW9" i="3" s="1"/>
  <c r="BA8" i="3"/>
  <c r="BA10" i="3"/>
  <c r="BA9" i="3" s="1"/>
  <c r="BE8" i="3"/>
  <c r="BE10" i="3"/>
  <c r="BE9" i="3" s="1"/>
  <c r="BI8" i="3"/>
  <c r="BI10" i="3"/>
  <c r="BI9" i="3" s="1"/>
  <c r="BM8" i="3"/>
  <c r="BM4" i="3"/>
  <c r="BM10" i="3"/>
  <c r="BM9" i="3" s="1"/>
  <c r="BQ8" i="3"/>
  <c r="BQ4" i="3"/>
  <c r="BQ10" i="3"/>
  <c r="BQ9" i="3" s="1"/>
  <c r="BU8" i="3"/>
  <c r="BU4" i="3"/>
  <c r="BU10" i="3"/>
  <c r="BU9" i="3" s="1"/>
  <c r="BY8" i="3"/>
  <c r="BY4" i="3"/>
  <c r="BY10" i="3"/>
  <c r="BY9" i="3" s="1"/>
  <c r="CC8" i="3"/>
  <c r="CC4" i="3"/>
  <c r="CC10" i="3"/>
  <c r="CC9" i="3" s="1"/>
  <c r="CG8" i="3"/>
  <c r="CG4" i="3"/>
  <c r="CG10" i="3"/>
  <c r="CG9" i="3" s="1"/>
  <c r="CK8" i="3"/>
  <c r="CK4" i="3"/>
  <c r="CK10" i="3"/>
  <c r="CK9" i="3" s="1"/>
  <c r="CO8" i="3"/>
  <c r="CO4" i="3"/>
  <c r="CO10" i="3"/>
  <c r="CO9" i="3" s="1"/>
  <c r="CS8" i="3"/>
  <c r="CS4" i="3"/>
  <c r="CS10" i="3"/>
  <c r="CS9" i="3" s="1"/>
  <c r="CW8" i="3"/>
  <c r="CW4" i="3"/>
  <c r="CW10" i="3"/>
  <c r="CW9" i="3" s="1"/>
  <c r="C8" i="3"/>
  <c r="G8" i="3"/>
  <c r="K8" i="3"/>
  <c r="O8" i="3"/>
  <c r="S8" i="3"/>
  <c r="W8" i="3"/>
  <c r="AA8" i="3"/>
  <c r="AE8" i="3"/>
  <c r="AI8" i="3"/>
  <c r="AM8" i="3"/>
  <c r="AQ8" i="3"/>
  <c r="AU8" i="3"/>
  <c r="AY8" i="3"/>
  <c r="BC8" i="3"/>
  <c r="BG8" i="3"/>
  <c r="BK8" i="3"/>
  <c r="BO8" i="3"/>
  <c r="BS8" i="3"/>
  <c r="BW8" i="3"/>
  <c r="CA8" i="3"/>
  <c r="CE8" i="3"/>
  <c r="CI8" i="3"/>
  <c r="CM8" i="3"/>
  <c r="CQ8" i="3"/>
  <c r="CU8" i="3"/>
  <c r="O4" i="5" l="1"/>
  <c r="K2" i="5"/>
  <c r="I5" i="5"/>
  <c r="H6" i="5"/>
  <c r="E7" i="5"/>
  <c r="D8" i="5"/>
  <c r="P5" i="5" l="1"/>
  <c r="Q5" i="5" s="1"/>
  <c r="H7" i="5"/>
  <c r="I6" i="5"/>
  <c r="D9" i="5"/>
  <c r="E8" i="5"/>
  <c r="L6" i="5"/>
  <c r="M5" i="5"/>
  <c r="S4" i="5"/>
  <c r="O2" i="5"/>
  <c r="P6" i="5" l="1"/>
  <c r="P7" i="5" s="1"/>
  <c r="M6" i="5"/>
  <c r="L7" i="5"/>
  <c r="H8" i="5"/>
  <c r="I7" i="5"/>
  <c r="S2" i="5"/>
  <c r="W4" i="5"/>
  <c r="T5" i="5"/>
  <c r="E9" i="5"/>
  <c r="D10" i="5"/>
  <c r="Q6" i="5" l="1"/>
  <c r="W2" i="5"/>
  <c r="AA4" i="5"/>
  <c r="I8" i="5"/>
  <c r="H9" i="5"/>
  <c r="E10" i="5"/>
  <c r="D11" i="5"/>
  <c r="P8" i="5"/>
  <c r="Q7" i="5"/>
  <c r="T6" i="5"/>
  <c r="U5" i="5"/>
  <c r="X5" i="5"/>
  <c r="M7" i="5"/>
  <c r="L8" i="5"/>
  <c r="D12" i="5" l="1"/>
  <c r="E11" i="5"/>
  <c r="AE4" i="5"/>
  <c r="AA2" i="5"/>
  <c r="L9" i="5"/>
  <c r="M8" i="5"/>
  <c r="U6" i="5"/>
  <c r="T7" i="5"/>
  <c r="Y5" i="5"/>
  <c r="X6" i="5"/>
  <c r="Q8" i="5"/>
  <c r="P9" i="5"/>
  <c r="H10" i="5"/>
  <c r="I9" i="5"/>
  <c r="AB5" i="5"/>
  <c r="AF5" i="5" l="1"/>
  <c r="AG5" i="5" s="1"/>
  <c r="X7" i="5"/>
  <c r="Y6" i="5"/>
  <c r="AB6" i="5"/>
  <c r="AC5" i="5"/>
  <c r="H11" i="5"/>
  <c r="I10" i="5"/>
  <c r="M9" i="5"/>
  <c r="L10" i="5"/>
  <c r="AI4" i="5"/>
  <c r="AE2" i="5"/>
  <c r="P10" i="5"/>
  <c r="Q9" i="5"/>
  <c r="U7" i="5"/>
  <c r="T8" i="5"/>
  <c r="D13" i="5"/>
  <c r="E12" i="5"/>
  <c r="AF6" i="5" l="1"/>
  <c r="AF7" i="5" s="1"/>
  <c r="AI2" i="5"/>
  <c r="AM4" i="5"/>
  <c r="AJ5" i="5"/>
  <c r="I11" i="5"/>
  <c r="H12" i="5"/>
  <c r="X8" i="5"/>
  <c r="Y7" i="5"/>
  <c r="E13" i="5"/>
  <c r="D14" i="5"/>
  <c r="P11" i="5"/>
  <c r="Q10" i="5"/>
  <c r="M10" i="5"/>
  <c r="L11" i="5"/>
  <c r="T9" i="5"/>
  <c r="U8" i="5"/>
  <c r="AC6" i="5"/>
  <c r="AB7" i="5"/>
  <c r="AG6" i="5" l="1"/>
  <c r="AN5" i="5"/>
  <c r="AO5" i="5" s="1"/>
  <c r="AJ6" i="5"/>
  <c r="AK5" i="5"/>
  <c r="AF8" i="5"/>
  <c r="AG7" i="5"/>
  <c r="Q11" i="5"/>
  <c r="P12" i="5"/>
  <c r="Y8" i="5"/>
  <c r="X9" i="5"/>
  <c r="AC7" i="5"/>
  <c r="AB8" i="5"/>
  <c r="L12" i="5"/>
  <c r="M11" i="5"/>
  <c r="E14" i="5"/>
  <c r="D15" i="5"/>
  <c r="I12" i="5"/>
  <c r="H13" i="5"/>
  <c r="AM2" i="5"/>
  <c r="AQ4" i="5"/>
  <c r="U9" i="5"/>
  <c r="T10" i="5"/>
  <c r="AR5" i="5" l="1"/>
  <c r="AR6" i="5" s="1"/>
  <c r="AN6" i="5"/>
  <c r="AN7" i="5" s="1"/>
  <c r="D16" i="5"/>
  <c r="E15" i="5"/>
  <c r="AB9" i="5"/>
  <c r="AC8" i="5"/>
  <c r="Q12" i="5"/>
  <c r="P13" i="5"/>
  <c r="U10" i="5"/>
  <c r="T11" i="5"/>
  <c r="AK6" i="5"/>
  <c r="AJ7" i="5"/>
  <c r="H14" i="5"/>
  <c r="I13" i="5"/>
  <c r="X10" i="5"/>
  <c r="Y9" i="5"/>
  <c r="AQ2" i="5"/>
  <c r="AU4" i="5"/>
  <c r="AY4" i="5" s="1"/>
  <c r="L13" i="5"/>
  <c r="M12" i="5"/>
  <c r="AG8" i="5"/>
  <c r="AF9" i="5"/>
  <c r="AO6" i="5" l="1"/>
  <c r="AV5" i="5"/>
  <c r="AV6" i="5" s="1"/>
  <c r="AS5" i="5"/>
  <c r="P14" i="5"/>
  <c r="Q13" i="5"/>
  <c r="X11" i="5"/>
  <c r="Y10" i="5"/>
  <c r="D17" i="5"/>
  <c r="E16" i="5"/>
  <c r="AK7" i="5"/>
  <c r="AJ8" i="5"/>
  <c r="M13" i="5"/>
  <c r="L14" i="5"/>
  <c r="T12" i="5"/>
  <c r="U11" i="5"/>
  <c r="AF10" i="5"/>
  <c r="AG9" i="5"/>
  <c r="AY2" i="5"/>
  <c r="AU2" i="5"/>
  <c r="AN8" i="5"/>
  <c r="AO7" i="5"/>
  <c r="H15" i="5"/>
  <c r="I14" i="5"/>
  <c r="AC9" i="5"/>
  <c r="AB10" i="5"/>
  <c r="AS6" i="5"/>
  <c r="AR7" i="5"/>
  <c r="AW5" i="5" l="1"/>
  <c r="M14" i="5"/>
  <c r="L15" i="5"/>
  <c r="AV7" i="5"/>
  <c r="AW6" i="5"/>
  <c r="AR8" i="5"/>
  <c r="AS7" i="5"/>
  <c r="AF11" i="5"/>
  <c r="AG10" i="5"/>
  <c r="Y11" i="5"/>
  <c r="X12" i="5"/>
  <c r="AO8" i="5"/>
  <c r="AN9" i="5"/>
  <c r="H16" i="5"/>
  <c r="I15" i="5"/>
  <c r="AJ9" i="5"/>
  <c r="AK8" i="5"/>
  <c r="AC10" i="5"/>
  <c r="AB11" i="5"/>
  <c r="AZ5" i="5"/>
  <c r="T13" i="5"/>
  <c r="U12" i="5"/>
  <c r="E17" i="5"/>
  <c r="D18" i="5"/>
  <c r="P15" i="5"/>
  <c r="Q14" i="5"/>
  <c r="AZ6" i="5" l="1"/>
  <c r="BA5" i="5"/>
  <c r="AK9" i="5"/>
  <c r="AJ10" i="5"/>
  <c r="AG11" i="5"/>
  <c r="AF12" i="5"/>
  <c r="AV8" i="5"/>
  <c r="AW7" i="5"/>
  <c r="Q15" i="5"/>
  <c r="P16" i="5"/>
  <c r="U13" i="5"/>
  <c r="T14" i="5"/>
  <c r="AN10" i="5"/>
  <c r="AO9" i="5"/>
  <c r="E18" i="5"/>
  <c r="D19" i="5"/>
  <c r="AB12" i="5"/>
  <c r="AC11" i="5"/>
  <c r="Y12" i="5"/>
  <c r="X13" i="5"/>
  <c r="L16" i="5"/>
  <c r="M15" i="5"/>
  <c r="I16" i="5"/>
  <c r="H17" i="5"/>
  <c r="AR9" i="5"/>
  <c r="AS8" i="5"/>
  <c r="AW8" i="5" l="1"/>
  <c r="AV9" i="5"/>
  <c r="X14" i="5"/>
  <c r="Y13" i="5"/>
  <c r="D20" i="5"/>
  <c r="E19" i="5"/>
  <c r="AK10" i="5"/>
  <c r="AJ11" i="5"/>
  <c r="P17" i="5"/>
  <c r="Q16" i="5"/>
  <c r="AG12" i="5"/>
  <c r="AF13" i="5"/>
  <c r="H18" i="5"/>
  <c r="I17" i="5"/>
  <c r="U14" i="5"/>
  <c r="T15" i="5"/>
  <c r="AS9" i="5"/>
  <c r="AR10" i="5"/>
  <c r="L17" i="5"/>
  <c r="M16" i="5"/>
  <c r="AB13" i="5"/>
  <c r="AC12" i="5"/>
  <c r="AN11" i="5"/>
  <c r="AO10" i="5"/>
  <c r="BA6" i="5"/>
  <c r="AZ7" i="5"/>
  <c r="T16" i="5" l="1"/>
  <c r="U15" i="5"/>
  <c r="AF14" i="5"/>
  <c r="AG13" i="5"/>
  <c r="AO11" i="5"/>
  <c r="AN12" i="5"/>
  <c r="X15" i="5"/>
  <c r="Y14" i="5"/>
  <c r="AZ8" i="5"/>
  <c r="BA7" i="5"/>
  <c r="AS10" i="5"/>
  <c r="AR11" i="5"/>
  <c r="AV10" i="5"/>
  <c r="AW9" i="5"/>
  <c r="AJ12" i="5"/>
  <c r="AK11" i="5"/>
  <c r="M17" i="5"/>
  <c r="L18" i="5"/>
  <c r="AC13" i="5"/>
  <c r="AB14" i="5"/>
  <c r="H19" i="5"/>
  <c r="I18" i="5"/>
  <c r="P18" i="5"/>
  <c r="Q17" i="5"/>
  <c r="D21" i="5"/>
  <c r="E20" i="5"/>
  <c r="AB15" i="5" l="1"/>
  <c r="AC14" i="5"/>
  <c r="AR12" i="5"/>
  <c r="AS11" i="5"/>
  <c r="P19" i="5"/>
  <c r="Q18" i="5"/>
  <c r="AJ13" i="5"/>
  <c r="AK12" i="5"/>
  <c r="Y15" i="5"/>
  <c r="X16" i="5"/>
  <c r="AF15" i="5"/>
  <c r="AG14" i="5"/>
  <c r="L19" i="5"/>
  <c r="M18" i="5"/>
  <c r="AO12" i="5"/>
  <c r="AN13" i="5"/>
  <c r="D22" i="5"/>
  <c r="E21" i="5"/>
  <c r="H20" i="5"/>
  <c r="I19" i="5"/>
  <c r="AV11" i="5"/>
  <c r="AW10" i="5"/>
  <c r="AZ9" i="5"/>
  <c r="BA8" i="5"/>
  <c r="T17" i="5"/>
  <c r="U16" i="5"/>
  <c r="AN14" i="5" l="1"/>
  <c r="AO13" i="5"/>
  <c r="BA9" i="5"/>
  <c r="AZ10" i="5"/>
  <c r="H21" i="5"/>
  <c r="I20" i="5"/>
  <c r="AG15" i="5"/>
  <c r="AF16" i="5"/>
  <c r="AK13" i="5"/>
  <c r="AJ14" i="5"/>
  <c r="AR13" i="5"/>
  <c r="AS12" i="5"/>
  <c r="Y16" i="5"/>
  <c r="X17" i="5"/>
  <c r="U17" i="5"/>
  <c r="T18" i="5"/>
  <c r="AW11" i="5"/>
  <c r="AV12" i="5"/>
  <c r="D23" i="5"/>
  <c r="E22" i="5"/>
  <c r="L20" i="5"/>
  <c r="M19" i="5"/>
  <c r="P20" i="5"/>
  <c r="Q19" i="5"/>
  <c r="AB16" i="5"/>
  <c r="AC15" i="5"/>
  <c r="T19" i="5" l="1"/>
  <c r="U18" i="5"/>
  <c r="AG16" i="5"/>
  <c r="AF17" i="5"/>
  <c r="BA10" i="5"/>
  <c r="AZ11" i="5"/>
  <c r="P21" i="5"/>
  <c r="Q20" i="5"/>
  <c r="E23" i="5"/>
  <c r="D24" i="5"/>
  <c r="AS13" i="5"/>
  <c r="AR14" i="5"/>
  <c r="AW12" i="5"/>
  <c r="AV13" i="5"/>
  <c r="X18" i="5"/>
  <c r="Y17" i="5"/>
  <c r="AJ15" i="5"/>
  <c r="AK14" i="5"/>
  <c r="AB17" i="5"/>
  <c r="AC16" i="5"/>
  <c r="L21" i="5"/>
  <c r="M20" i="5"/>
  <c r="H22" i="5"/>
  <c r="I21" i="5"/>
  <c r="AO14" i="5"/>
  <c r="AN15" i="5"/>
  <c r="AS14" i="5" l="1"/>
  <c r="AR15" i="5"/>
  <c r="AF18" i="5"/>
  <c r="AG17" i="5"/>
  <c r="I22" i="5"/>
  <c r="H23" i="5"/>
  <c r="AC17" i="5"/>
  <c r="AB18" i="5"/>
  <c r="Y18" i="5"/>
  <c r="X19" i="5"/>
  <c r="P22" i="5"/>
  <c r="Q21" i="5"/>
  <c r="AO15" i="5"/>
  <c r="AN16" i="5"/>
  <c r="AV14" i="5"/>
  <c r="AW13" i="5"/>
  <c r="E24" i="5"/>
  <c r="D25" i="5"/>
  <c r="AZ12" i="5"/>
  <c r="BA11" i="5"/>
  <c r="M21" i="5"/>
  <c r="L22" i="5"/>
  <c r="AJ16" i="5"/>
  <c r="AK15" i="5"/>
  <c r="T20" i="5"/>
  <c r="U19" i="5"/>
  <c r="AB19" i="5" l="1"/>
  <c r="AC18" i="5"/>
  <c r="AJ17" i="5"/>
  <c r="AK16" i="5"/>
  <c r="AZ13" i="5"/>
  <c r="BA12" i="5"/>
  <c r="AV15" i="5"/>
  <c r="AW14" i="5"/>
  <c r="P23" i="5"/>
  <c r="Q22" i="5"/>
  <c r="AF19" i="5"/>
  <c r="AG18" i="5"/>
  <c r="L23" i="5"/>
  <c r="M22" i="5"/>
  <c r="D26" i="5"/>
  <c r="E25" i="5"/>
  <c r="AO16" i="5"/>
  <c r="AN17" i="5"/>
  <c r="X20" i="5"/>
  <c r="Y19" i="5"/>
  <c r="H24" i="5"/>
  <c r="I23" i="5"/>
  <c r="AR16" i="5"/>
  <c r="AS15" i="5"/>
  <c r="T21" i="5"/>
  <c r="U20" i="5"/>
  <c r="AR17" i="5" l="1"/>
  <c r="AS16" i="5"/>
  <c r="X21" i="5"/>
  <c r="Y20" i="5"/>
  <c r="D27" i="5"/>
  <c r="E26" i="5"/>
  <c r="AF20" i="5"/>
  <c r="AG19" i="5"/>
  <c r="AW15" i="5"/>
  <c r="AV16" i="5"/>
  <c r="AK17" i="5"/>
  <c r="AJ18" i="5"/>
  <c r="AN18" i="5"/>
  <c r="AO17" i="5"/>
  <c r="T22" i="5"/>
  <c r="U21" i="5"/>
  <c r="H25" i="5"/>
  <c r="I24" i="5"/>
  <c r="M23" i="5"/>
  <c r="L24" i="5"/>
  <c r="P24" i="5"/>
  <c r="Q23" i="5"/>
  <c r="BA13" i="5"/>
  <c r="AZ14" i="5"/>
  <c r="AB20" i="5"/>
  <c r="AC19" i="5"/>
  <c r="BA14" i="5" l="1"/>
  <c r="AZ15" i="5"/>
  <c r="M24" i="5"/>
  <c r="L25" i="5"/>
  <c r="AK18" i="5"/>
  <c r="AJ19" i="5"/>
  <c r="T23" i="5"/>
  <c r="U22" i="5"/>
  <c r="AF21" i="5"/>
  <c r="AG20" i="5"/>
  <c r="X22" i="5"/>
  <c r="Y21" i="5"/>
  <c r="AV17" i="5"/>
  <c r="AW16" i="5"/>
  <c r="AB21" i="5"/>
  <c r="AC20" i="5"/>
  <c r="P25" i="5"/>
  <c r="Q24" i="5"/>
  <c r="I25" i="5"/>
  <c r="H26" i="5"/>
  <c r="AN19" i="5"/>
  <c r="AO18" i="5"/>
  <c r="D28" i="5"/>
  <c r="E27" i="5"/>
  <c r="AS17" i="5"/>
  <c r="AR18" i="5"/>
  <c r="I26" i="5" l="1"/>
  <c r="H27" i="5"/>
  <c r="L26" i="5"/>
  <c r="M25" i="5"/>
  <c r="E28" i="5"/>
  <c r="D29" i="5"/>
  <c r="AB22" i="5"/>
  <c r="AC21" i="5"/>
  <c r="Y22" i="5"/>
  <c r="X23" i="5"/>
  <c r="U23" i="5"/>
  <c r="T24" i="5"/>
  <c r="AR19" i="5"/>
  <c r="AS18" i="5"/>
  <c r="AJ20" i="5"/>
  <c r="AK19" i="5"/>
  <c r="AZ16" i="5"/>
  <c r="BA15" i="5"/>
  <c r="AN20" i="5"/>
  <c r="AO19" i="5"/>
  <c r="Q25" i="5"/>
  <c r="P26" i="5"/>
  <c r="AV18" i="5"/>
  <c r="AW17" i="5"/>
  <c r="AF22" i="5"/>
  <c r="AG21" i="5"/>
  <c r="U24" i="5" l="1"/>
  <c r="T25" i="5"/>
  <c r="AW18" i="5"/>
  <c r="AV19" i="5"/>
  <c r="AN21" i="5"/>
  <c r="AO20" i="5"/>
  <c r="AJ21" i="5"/>
  <c r="AK20" i="5"/>
  <c r="AC22" i="5"/>
  <c r="AB23" i="5"/>
  <c r="L27" i="5"/>
  <c r="M26" i="5"/>
  <c r="Q26" i="5"/>
  <c r="P27" i="5"/>
  <c r="X24" i="5"/>
  <c r="Y23" i="5"/>
  <c r="D30" i="5"/>
  <c r="E29" i="5"/>
  <c r="I27" i="5"/>
  <c r="H28" i="5"/>
  <c r="AG22" i="5"/>
  <c r="AF23" i="5"/>
  <c r="AZ17" i="5"/>
  <c r="BA16" i="5"/>
  <c r="AS19" i="5"/>
  <c r="AR20" i="5"/>
  <c r="H29" i="5" l="1"/>
  <c r="I28" i="5"/>
  <c r="AV20" i="5"/>
  <c r="AW19" i="5"/>
  <c r="BA17" i="5"/>
  <c r="AZ18" i="5"/>
  <c r="X25" i="5"/>
  <c r="Y24" i="5"/>
  <c r="L28" i="5"/>
  <c r="M27" i="5"/>
  <c r="AK21" i="5"/>
  <c r="AJ22" i="5"/>
  <c r="AR21" i="5"/>
  <c r="AS20" i="5"/>
  <c r="AF24" i="5"/>
  <c r="AG23" i="5"/>
  <c r="Q27" i="5"/>
  <c r="P28" i="5"/>
  <c r="AC23" i="5"/>
  <c r="AB24" i="5"/>
  <c r="T26" i="5"/>
  <c r="U25" i="5"/>
  <c r="D31" i="5"/>
  <c r="E30" i="5"/>
  <c r="AN22" i="5"/>
  <c r="AO21" i="5"/>
  <c r="AO22" i="5" l="1"/>
  <c r="AN23" i="5"/>
  <c r="AS21" i="5"/>
  <c r="AR22" i="5"/>
  <c r="AC24" i="5"/>
  <c r="AB25" i="5"/>
  <c r="AJ23" i="5"/>
  <c r="AK22" i="5"/>
  <c r="T27" i="5"/>
  <c r="U26" i="5"/>
  <c r="M28" i="5"/>
  <c r="L29" i="5"/>
  <c r="E31" i="5"/>
  <c r="D32" i="5"/>
  <c r="AF25" i="5"/>
  <c r="AG24" i="5"/>
  <c r="Y25" i="5"/>
  <c r="X26" i="5"/>
  <c r="AV21" i="5"/>
  <c r="AW20" i="5"/>
  <c r="P29" i="5"/>
  <c r="Q28" i="5"/>
  <c r="BA18" i="5"/>
  <c r="AZ19" i="5"/>
  <c r="H30" i="5"/>
  <c r="I29" i="5"/>
  <c r="I30" i="5" l="1"/>
  <c r="H31" i="5"/>
  <c r="BA19" i="5"/>
  <c r="AZ20" i="5"/>
  <c r="L30" i="5"/>
  <c r="M29" i="5"/>
  <c r="AR23" i="5"/>
  <c r="AS22" i="5"/>
  <c r="P30" i="5"/>
  <c r="Q29" i="5"/>
  <c r="AV22" i="5"/>
  <c r="AW21" i="5"/>
  <c r="AG25" i="5"/>
  <c r="AF26" i="5"/>
  <c r="AK23" i="5"/>
  <c r="AJ24" i="5"/>
  <c r="Y26" i="5"/>
  <c r="X27" i="5"/>
  <c r="E32" i="5"/>
  <c r="D33" i="5"/>
  <c r="AB26" i="5"/>
  <c r="AC25" i="5"/>
  <c r="AN24" i="5"/>
  <c r="AO23" i="5"/>
  <c r="T28" i="5"/>
  <c r="U27" i="5"/>
  <c r="E33" i="5" l="1"/>
  <c r="D34" i="5"/>
  <c r="E34" i="5" s="1"/>
  <c r="AK24" i="5"/>
  <c r="AJ25" i="5"/>
  <c r="AZ21" i="5"/>
  <c r="BA20" i="5"/>
  <c r="AN25" i="5"/>
  <c r="AO24" i="5"/>
  <c r="AW22" i="5"/>
  <c r="AV23" i="5"/>
  <c r="AS23" i="5"/>
  <c r="AR24" i="5"/>
  <c r="Y27" i="5"/>
  <c r="X28" i="5"/>
  <c r="AG26" i="5"/>
  <c r="AF27" i="5"/>
  <c r="H32" i="5"/>
  <c r="I31" i="5"/>
  <c r="U28" i="5"/>
  <c r="T29" i="5"/>
  <c r="AB27" i="5"/>
  <c r="AC26" i="5"/>
  <c r="Q30" i="5"/>
  <c r="P31" i="5"/>
  <c r="L31" i="5"/>
  <c r="M30" i="5"/>
  <c r="D35" i="5" l="1"/>
  <c r="AO25" i="5"/>
  <c r="AN26" i="5"/>
  <c r="X29" i="5"/>
  <c r="Y28" i="5"/>
  <c r="AV24" i="5"/>
  <c r="AW23" i="5"/>
  <c r="M31" i="5"/>
  <c r="L32" i="5"/>
  <c r="AB28" i="5"/>
  <c r="AC27" i="5"/>
  <c r="H33" i="5"/>
  <c r="I32" i="5"/>
  <c r="AZ22" i="5"/>
  <c r="BA21" i="5"/>
  <c r="P32" i="5"/>
  <c r="Q31" i="5"/>
  <c r="T30" i="5"/>
  <c r="U29" i="5"/>
  <c r="AG27" i="5"/>
  <c r="AF28" i="5"/>
  <c r="AS24" i="5"/>
  <c r="AR25" i="5"/>
  <c r="AJ26" i="5"/>
  <c r="AK25" i="5"/>
  <c r="E35" i="5"/>
  <c r="AF29" i="5" l="1"/>
  <c r="AG28" i="5"/>
  <c r="M32" i="5"/>
  <c r="L33" i="5"/>
  <c r="AJ27" i="5"/>
  <c r="AK26" i="5"/>
  <c r="P33" i="5"/>
  <c r="Q32" i="5"/>
  <c r="H34" i="5"/>
  <c r="I33" i="5"/>
  <c r="X30" i="5"/>
  <c r="Y29" i="5"/>
  <c r="AR26" i="5"/>
  <c r="AS25" i="5"/>
  <c r="AO26" i="5"/>
  <c r="AN27" i="5"/>
  <c r="T31" i="5"/>
  <c r="U30" i="5"/>
  <c r="AZ23" i="5"/>
  <c r="BA22" i="5"/>
  <c r="AC28" i="5"/>
  <c r="AB29" i="5"/>
  <c r="AV25" i="5"/>
  <c r="AW24" i="5"/>
  <c r="AO27" i="5" l="1"/>
  <c r="AN28" i="5"/>
  <c r="M33" i="5"/>
  <c r="L34" i="5"/>
  <c r="AW25" i="5"/>
  <c r="AV26" i="5"/>
  <c r="BA23" i="5"/>
  <c r="AZ24" i="5"/>
  <c r="Y30" i="5"/>
  <c r="X31" i="5"/>
  <c r="P34" i="5"/>
  <c r="Q33" i="5"/>
  <c r="AB30" i="5"/>
  <c r="AC29" i="5"/>
  <c r="U31" i="5"/>
  <c r="T32" i="5"/>
  <c r="AR27" i="5"/>
  <c r="AS26" i="5"/>
  <c r="I34" i="5"/>
  <c r="H35" i="5"/>
  <c r="I35" i="5" s="1"/>
  <c r="AJ28" i="5"/>
  <c r="AK27" i="5"/>
  <c r="AF30" i="5"/>
  <c r="AG29" i="5"/>
  <c r="U32" i="5" l="1"/>
  <c r="T33" i="5"/>
  <c r="BA24" i="5"/>
  <c r="AZ25" i="5"/>
  <c r="L35" i="5"/>
  <c r="M35" i="5" s="1"/>
  <c r="M34" i="5"/>
  <c r="AG30" i="5"/>
  <c r="AF31" i="5"/>
  <c r="Q34" i="5"/>
  <c r="P35" i="5"/>
  <c r="Q35" i="5" s="1"/>
  <c r="X32" i="5"/>
  <c r="Y31" i="5"/>
  <c r="AW26" i="5"/>
  <c r="AV27" i="5"/>
  <c r="AN29" i="5"/>
  <c r="AO28" i="5"/>
  <c r="AK28" i="5"/>
  <c r="AJ29" i="5"/>
  <c r="AR28" i="5"/>
  <c r="AS27" i="5"/>
  <c r="AB31" i="5"/>
  <c r="AC30" i="5"/>
  <c r="AC31" i="5" l="1"/>
  <c r="AB32" i="5"/>
  <c r="AF32" i="5"/>
  <c r="AG31" i="5"/>
  <c r="AZ26" i="5"/>
  <c r="BA25" i="5"/>
  <c r="AS28" i="5"/>
  <c r="AR29" i="5"/>
  <c r="AN30" i="5"/>
  <c r="AO29" i="5"/>
  <c r="X33" i="5"/>
  <c r="Y32" i="5"/>
  <c r="AJ30" i="5"/>
  <c r="AK29" i="5"/>
  <c r="AW27" i="5"/>
  <c r="AV28" i="5"/>
  <c r="U33" i="5"/>
  <c r="T34" i="5"/>
  <c r="AV29" i="5" l="1"/>
  <c r="AW28" i="5"/>
  <c r="AR30" i="5"/>
  <c r="AS29" i="5"/>
  <c r="X34" i="5"/>
  <c r="Y33" i="5"/>
  <c r="AF33" i="5"/>
  <c r="AG32" i="5"/>
  <c r="T35" i="5"/>
  <c r="U35" i="5" s="1"/>
  <c r="U34" i="5"/>
  <c r="AC32" i="5"/>
  <c r="AB33" i="5"/>
  <c r="AJ31" i="5"/>
  <c r="AK30" i="5"/>
  <c r="AO30" i="5"/>
  <c r="AN31" i="5"/>
  <c r="AZ27" i="5"/>
  <c r="BA26" i="5"/>
  <c r="AN32" i="5" l="1"/>
  <c r="AO31" i="5"/>
  <c r="AC33" i="5"/>
  <c r="AB34" i="5"/>
  <c r="AF34" i="5"/>
  <c r="AG33" i="5"/>
  <c r="AR31" i="5"/>
  <c r="AS30" i="5"/>
  <c r="AZ28" i="5"/>
  <c r="BA27" i="5"/>
  <c r="AK31" i="5"/>
  <c r="AJ32" i="5"/>
  <c r="Y34" i="5"/>
  <c r="X35" i="5"/>
  <c r="Y35" i="5" s="1"/>
  <c r="AW29" i="5"/>
  <c r="AV30" i="5"/>
  <c r="AB35" i="5" l="1"/>
  <c r="AC35" i="5" s="1"/>
  <c r="AC34" i="5"/>
  <c r="AW30" i="5"/>
  <c r="AV31" i="5"/>
  <c r="AK32" i="5"/>
  <c r="AJ33" i="5"/>
  <c r="AS31" i="5"/>
  <c r="AR32" i="5"/>
  <c r="BA28" i="5"/>
  <c r="AZ29" i="5"/>
  <c r="AG34" i="5"/>
  <c r="AF35" i="5"/>
  <c r="AG35" i="5" s="1"/>
  <c r="AN33" i="5"/>
  <c r="AO32" i="5"/>
  <c r="AS32" i="5" l="1"/>
  <c r="AR33" i="5"/>
  <c r="AV32" i="5"/>
  <c r="AW31" i="5"/>
  <c r="AN34" i="5"/>
  <c r="AO33" i="5"/>
  <c r="AZ30" i="5"/>
  <c r="BA29" i="5"/>
  <c r="AK33" i="5"/>
  <c r="AJ34" i="5"/>
  <c r="AJ35" i="5" l="1"/>
  <c r="AK35" i="5" s="1"/>
  <c r="AK34" i="5"/>
  <c r="AO34" i="5"/>
  <c r="AN35" i="5"/>
  <c r="AO35" i="5" s="1"/>
  <c r="AZ31" i="5"/>
  <c r="BA30" i="5"/>
  <c r="AV33" i="5"/>
  <c r="AW32" i="5"/>
  <c r="AS33" i="5"/>
  <c r="AR34" i="5"/>
  <c r="AV34" i="5" l="1"/>
  <c r="AW33" i="5"/>
  <c r="AR35" i="5"/>
  <c r="AS35" i="5" s="1"/>
  <c r="AS34" i="5"/>
  <c r="BA31" i="5"/>
  <c r="AZ32" i="5"/>
  <c r="BA32" i="5" l="1"/>
  <c r="AZ33" i="5"/>
  <c r="AW34" i="5"/>
  <c r="AV35" i="5"/>
  <c r="AW35" i="5" s="1"/>
  <c r="BA33" i="5" l="1"/>
  <c r="AZ34" i="5"/>
  <c r="AZ35" i="5" l="1"/>
  <c r="BA35" i="5" s="1"/>
  <c r="BA34" i="5"/>
</calcChain>
</file>

<file path=xl/sharedStrings.xml><?xml version="1.0" encoding="utf-8"?>
<sst xmlns="http://schemas.openxmlformats.org/spreadsheetml/2006/main" count="177" uniqueCount="122">
  <si>
    <t>Noël</t>
  </si>
  <si>
    <t>Toussaint</t>
  </si>
  <si>
    <t>Eté</t>
  </si>
  <si>
    <t>Printemps</t>
  </si>
  <si>
    <t>Hiver</t>
  </si>
  <si>
    <t>https://www.excel-pratique.com/fr/telechargements/calendriers/calendrier-perpetuel-excel-no392.php</t>
  </si>
  <si>
    <t>Ce calendrier ne contient aucune macro</t>
  </si>
  <si>
    <t>Pour ajouter un marqueur coloré à la droite de certains jours, listez les dates des jours concernés dans le tableau Vacances.</t>
  </si>
  <si>
    <t>Décembre</t>
  </si>
  <si>
    <t>Novembre</t>
  </si>
  <si>
    <t>Octobre</t>
  </si>
  <si>
    <t>Septembre</t>
  </si>
  <si>
    <t>Août</t>
  </si>
  <si>
    <t>Juillet</t>
  </si>
  <si>
    <t>Description</t>
  </si>
  <si>
    <t>Juin</t>
  </si>
  <si>
    <t>Mai</t>
  </si>
  <si>
    <t>Calendrier perpétuel</t>
  </si>
  <si>
    <t>Avril</t>
  </si>
  <si>
    <t>2013/2014</t>
  </si>
  <si>
    <t>Mars</t>
  </si>
  <si>
    <t>FVac</t>
  </si>
  <si>
    <t>DVac</t>
  </si>
  <si>
    <t>Février</t>
  </si>
  <si>
    <t>http://www.education.gouv.fr/pid25058/le-calendrier-scolaire.html?annee=108&amp;zone=0&amp;search_input=%A0D%E9partement%2C+Code+postal+ou+ville</t>
  </si>
  <si>
    <t>Académie de nantes</t>
  </si>
  <si>
    <t>Janvier</t>
  </si>
  <si>
    <t>Année scolaire</t>
  </si>
  <si>
    <t>Fériés</t>
  </si>
  <si>
    <t>Ne rien saisir dans ces colonnes</t>
  </si>
  <si>
    <t>A vous d'actualiser les dates . Format personnalisé : 22/12/2012</t>
  </si>
  <si>
    <t>Pour une meilleure lecture à l'écran vous pouvez adapter la lageur de ces colonnes à votre convenance</t>
  </si>
  <si>
    <t xml:space="preserve">Calendrier Excel sur 13 mois avec lequel vous avez le choix du premier mois. </t>
  </si>
  <si>
    <t>Cela permet d'obtenir un calendrier de janvier à janvier ou de septembre à septembre.</t>
  </si>
  <si>
    <t xml:space="preserve">Les fériés sont mis à jour automatiquement, vous pouvez faire progresser le calendrier en mettant à jour </t>
  </si>
  <si>
    <t>les périodes de vacances scolaires (vous trouverez dans le fichier un lien pour le faire).</t>
  </si>
  <si>
    <t>Le numéro de semaine a été ajouté dans cette dernière version.</t>
  </si>
  <si>
    <t>Cette version ne contient pas de macros.</t>
  </si>
  <si>
    <t>Version</t>
  </si>
  <si>
    <t>3.3</t>
  </si>
  <si>
    <t>Type</t>
  </si>
  <si>
    <t>Freeware</t>
  </si>
  <si>
    <t>Auteur</t>
  </si>
  <si>
    <t>Leakim</t>
  </si>
  <si>
    <t>Ajouté le</t>
  </si>
  <si>
    <t>14.11.2014</t>
  </si>
  <si>
    <t>Mis à jour le</t>
  </si>
  <si>
    <t>20.07.2021</t>
  </si>
  <si>
    <t>Téléchargements</t>
  </si>
  <si>
    <t>32'765</t>
  </si>
  <si>
    <t>Télécharger</t>
  </si>
  <si>
    <t>calendrier-xlp-v3.3.xlsx</t>
  </si>
  <si>
    <t>https://www.excel-pratique.com/fr/telechargements/calendriers/calendrier-perpetuel-avec-choix-du-premier-mois-no161</t>
  </si>
  <si>
    <t>Un autre calendrier perpétuel sur cette page :</t>
  </si>
  <si>
    <t>SI(MOIS(1&amp;G5)=1;An+1;"")</t>
  </si>
  <si>
    <t>ARRONDI(DATE(An-1;4;MOD(234-11*MOD(An-1;19);30))/7;0)*7-6+1</t>
  </si>
  <si>
    <t>Pour être imprimable les colonnes pour saisir du texte sont de largeur 5.86</t>
  </si>
  <si>
    <t>tomates farcies</t>
  </si>
  <si>
    <t>dentiste</t>
  </si>
  <si>
    <t>MENUS D'HIVER</t>
  </si>
  <si>
    <t>MENUS DE PRINTEMPS</t>
  </si>
  <si>
    <t>MENUS D' AUTOMNE</t>
  </si>
  <si>
    <t>MENUS D'ÉTÉ</t>
  </si>
  <si>
    <t>HIVER</t>
  </si>
  <si>
    <t>Pour une meilleure lecture à l'écran vous pouvez adapter la lageur de ces colonnes à votre convenance exemple 10</t>
  </si>
  <si>
    <t xml:space="preserve">HIVER   Cuisine revigorante, plats consistants et compotés </t>
  </si>
  <si>
    <t>PRINTEMPS  Cuisine nouvelle; plats allégés et plein de fraîcheur</t>
  </si>
  <si>
    <t>ÉTÉ   Cuisine légère et rafraichissante, salades et grillades</t>
  </si>
  <si>
    <t xml:space="preserve">AUTOMNE  Cuisine mitonnée, plats solides et chaleureux </t>
  </si>
  <si>
    <t>13 semaines   - Octobre - Novembre - Décembre - semaines de 40 à 52</t>
  </si>
  <si>
    <t>13 semaines   Janvier - Février - Mars - semaines de 1 à 13</t>
  </si>
  <si>
    <t>13 semaines   - Avril - Mai - Juin - semaines de 14 à 26</t>
  </si>
  <si>
    <t>13 semaines   - Juillet - Août - Septembre - semaines de 27 à 39</t>
  </si>
  <si>
    <t>1er janvier</t>
  </si>
  <si>
    <t>vendredi saint</t>
  </si>
  <si>
    <t>Pâques</t>
  </si>
  <si>
    <t>Lundi de Pâques</t>
  </si>
  <si>
    <t>Fête du travail</t>
  </si>
  <si>
    <t>Fête de la Victoire de 1945</t>
  </si>
  <si>
    <t>ascension</t>
  </si>
  <si>
    <t>Pentecôte</t>
  </si>
  <si>
    <t>Lundi de pentecote</t>
  </si>
  <si>
    <t>Fête nationale</t>
  </si>
  <si>
    <t xml:space="preserve">Assomption </t>
  </si>
  <si>
    <t>1er novembre (toussaint)</t>
  </si>
  <si>
    <t>11 Novembre</t>
  </si>
  <si>
    <t>noël</t>
  </si>
  <si>
    <t>Lien &gt;</t>
  </si>
  <si>
    <t>http://jeanmarc.stoeffler.pagesperso-orange.fr/excel/calendrier/</t>
  </si>
  <si>
    <t>Cliquez pour changer la date &gt;</t>
  </si>
  <si>
    <t>Emplacement du fichier sur votre PC &gt;</t>
  </si>
  <si>
    <t>An = C2</t>
  </si>
  <si>
    <t>Colvac (coloration des jours de vacances dans les colonnes C - G - K - O - S - W - AA - AE - AI - AM - AQ - AU - et DL : AY</t>
  </si>
  <si>
    <t>Fériés = $BE$5:$BE$70</t>
  </si>
  <si>
    <t>Tblmois = !$BD$5:$BD$16</t>
  </si>
  <si>
    <t>Gestionnaire de noms</t>
  </si>
  <si>
    <t>Astuce Excel : masquer les en-têtes de ligne et de colonne</t>
  </si>
  <si>
    <t>Comment masquer des lignes en fonction d'une valeur de cellule Excel ?</t>
  </si>
  <si>
    <t>Pour masquer toutes les lignes et les colonnes vides qui sont alentour d'un tableau</t>
  </si>
  <si>
    <t xml:space="preserve">Avec les combinaisons de touches vous sélectionnez la première colonne vide </t>
  </si>
  <si>
    <t>Idem pour les lignes, mais avec la combinaison de touches CTRL MAJ Flèche Bas Masquer OU Hauteur de ligne Zéro 0</t>
  </si>
  <si>
    <t xml:space="preserve">puis vous appuiez sur les touches CTRL MAJ Flèche droite, ce qui vous permet de sélectionner d'un coup </t>
  </si>
  <si>
    <t>toutes tes colonnes jusqu'au bout du tableau, reste à faire clic droit / Masquer.OU largeur de colonne Zéro 0</t>
  </si>
  <si>
    <t>DVac = $BK$7:$BK$75</t>
  </si>
  <si>
    <t>Fvac = $BM$7:$BM$75</t>
  </si>
  <si>
    <t>Les colonnes au dela de BV paraissent absentes , en réalité elles sont en largeur Zéro 0 idem pour les lignes</t>
  </si>
  <si>
    <t>CHOISIR(SI(MOIS(1&amp;AU4)=12;1;MOIS(1&amp;AU4)+1);"Janvier";"Février";"Mars";"Avril";"Mai";"Juin";"Juillet";"Août";"Septembre";"Octobre";"Novembre";"Décembre")</t>
  </si>
  <si>
    <t>Fonction MOIS utilisée cellules G4 à AY4</t>
  </si>
  <si>
    <t>Fonction utilisée cellule AY2</t>
  </si>
  <si>
    <t>Fonction en début de MOIS ligne 5</t>
  </si>
  <si>
    <t>Janvier DATE(C2;MOIS(1&amp;C$4);1)</t>
  </si>
  <si>
    <t>Féfier DATE(SI(MOIS(1&amp;G$4)=1;C2+1;C2);MOIS(1&amp;G$4);1)</t>
  </si>
  <si>
    <t>les autres Mois DATE(SI(MOIS(1&amp;G$4)&lt;MOIS(1&amp;K$4);ANNEE(H5);C2+1);MOIS(1&amp;K$4);1)</t>
  </si>
  <si>
    <t>SIERREUR(SI(OU(D33="";D34="";MOIS(D34+1)&gt;MOIS(D34));"";D34+1);"")</t>
  </si>
  <si>
    <t>Fonction utilisée en fin de mois ligne 35</t>
  </si>
  <si>
    <t>Fonction cellule BE6 Février</t>
  </si>
  <si>
    <t>Mise en Forme Conditionnelle des jours Fériés NB.SI(Fériés;$AF5)&gt;0 pour Août par exemple</t>
  </si>
  <si>
    <t>Date Début Vacances</t>
  </si>
  <si>
    <t>Date Fin Vacances</t>
  </si>
  <si>
    <t>CUISINE CENTRALE 17   FESTIVAL DES MENUS - Exemple de calendrier avec vacances scolaires</t>
  </si>
  <si>
    <t>Calendrier annuel et perpétuel avec Excel</t>
  </si>
  <si>
    <t>https://www.youtube.com/watch?v=O0dM4SayB_A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</si>
</sst>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ddd\ dd"/>
    <numFmt numFmtId="165" formatCode="[$-40C]dddd\ d\ mmmm\ yyyy"/>
    <numFmt numFmtId="166" formatCode="[$-F800]dddd\,\ mmmm\ dd\,\ yyyy"/>
    <numFmt numFmtId="167" formatCode="[=0]&quot;&quot;;General"/>
    <numFmt numFmtId="168" formatCode="&quot;à &quot;\ mmmm\ yyyy"/>
    <numFmt numFmtId="169" formatCode="ddd\ d\ mmmm;General;&quot;-&quot;"/>
    <numFmt numFmtId="170" formatCode="dddd\ d\ mmmm\ yyyy;General;&quot;-&quot;"/>
    <numFmt numFmtId="171" formatCode="dd\ mmmm\ yyyy;&quot;???&quot;;&quot;-&quot;"/>
    <numFmt numFmtId="172" formatCode="dd"/>
  </numFmts>
  <fonts count="7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ndalus"/>
      <family val="1"/>
    </font>
    <font>
      <sz val="10"/>
      <color theme="1"/>
      <name val="Andalus"/>
      <family val="1"/>
    </font>
    <font>
      <sz val="10"/>
      <color theme="0" tint="-0.499984740745262"/>
      <name val="Andalus"/>
      <family val="1"/>
    </font>
    <font>
      <sz val="11"/>
      <name val="Calibri"/>
      <family val="2"/>
      <scheme val="minor"/>
    </font>
    <font>
      <sz val="11"/>
      <color theme="1"/>
      <name val="Arial Nova Light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0"/>
      <name val="Arial Narrow"/>
      <family val="2"/>
    </font>
    <font>
      <sz val="10"/>
      <color rgb="FF0070C0"/>
      <name val="Arial"/>
      <family val="2"/>
    </font>
    <font>
      <sz val="10"/>
      <color rgb="FFC00000"/>
      <name val="Arial"/>
      <family val="2"/>
    </font>
    <font>
      <sz val="8"/>
      <color theme="0" tint="-0.499984740745262"/>
      <name val="Arial Nova Light"/>
      <family val="2"/>
    </font>
    <font>
      <sz val="10"/>
      <color theme="1"/>
      <name val="Arial Nova Light"/>
      <family val="2"/>
    </font>
    <font>
      <sz val="8"/>
      <name val="Arial Narrow"/>
      <family val="2"/>
    </font>
    <font>
      <b/>
      <sz val="11"/>
      <color rgb="FFC00000"/>
      <name val="Calibri"/>
      <family val="2"/>
    </font>
    <font>
      <sz val="11"/>
      <color rgb="FF34373A"/>
      <name val="Calibri"/>
      <family val="2"/>
      <scheme val="minor"/>
    </font>
    <font>
      <sz val="11"/>
      <color rgb="FF999999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34373A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rgb="FF0070C0"/>
      <name val="Calibri"/>
      <family val="2"/>
    </font>
    <font>
      <b/>
      <sz val="14"/>
      <color rgb="FFC00000"/>
      <name val="Calibri"/>
      <family val="2"/>
    </font>
    <font>
      <b/>
      <sz val="11"/>
      <color rgb="FF0070C0"/>
      <name val="Calibri"/>
      <family val="2"/>
    </font>
    <font>
      <b/>
      <sz val="14"/>
      <color theme="0"/>
      <name val="Arial Nova Light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color theme="1"/>
      <name val="Arial Nova Light"/>
      <family val="2"/>
    </font>
    <font>
      <b/>
      <sz val="20"/>
      <name val="Arial Nova Light"/>
      <family val="2"/>
    </font>
    <font>
      <sz val="8"/>
      <color theme="0" tint="-0.14999847407452621"/>
      <name val="Calibri"/>
      <family val="2"/>
      <scheme val="minor"/>
    </font>
    <font>
      <sz val="12"/>
      <name val="Times New Roman"/>
      <family val="1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rgb="FF0033CC"/>
      <name val="Arial Narrow"/>
      <family val="2"/>
    </font>
    <font>
      <sz val="10"/>
      <name val="MS Sans Serif"/>
    </font>
    <font>
      <b/>
      <sz val="14"/>
      <name val="Arial Nova Light"/>
      <family val="2"/>
    </font>
    <font>
      <sz val="11"/>
      <name val="Arial Nova Light"/>
      <family val="2"/>
    </font>
    <font>
      <sz val="10"/>
      <name val="Verdana"/>
      <family val="2"/>
    </font>
    <font>
      <i/>
      <sz val="14"/>
      <color indexed="9"/>
      <name val="Arial"/>
      <family val="2"/>
    </font>
    <font>
      <b/>
      <sz val="20"/>
      <color indexed="9"/>
      <name val="Arial"/>
      <family val="2"/>
    </font>
    <font>
      <b/>
      <sz val="24"/>
      <color indexed="9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2"/>
      <color indexed="9"/>
      <name val="Verdana"/>
      <family val="2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0" tint="-0.1499679555650502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 Unicode MS"/>
    </font>
    <font>
      <sz val="10"/>
      <color theme="0"/>
      <name val="Arial Unicode MS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name val="Arial Nova Light"/>
      <family val="2"/>
    </font>
    <font>
      <b/>
      <u/>
      <sz val="12"/>
      <color theme="1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51"/>
      </patternFill>
    </fill>
    <fill>
      <patternFill patternType="solid">
        <fgColor indexed="42"/>
        <bgColor indexed="51"/>
      </patternFill>
    </fill>
    <fill>
      <patternFill patternType="solid">
        <fgColor indexed="34"/>
        <bgColor indexed="51"/>
      </patternFill>
    </fill>
    <fill>
      <patternFill patternType="solid">
        <fgColor indexed="46"/>
        <b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rgb="FFFF99CB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BC8FDD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10"/>
      </left>
      <right style="dashed">
        <color indexed="10"/>
      </right>
      <top style="thin">
        <color indexed="55"/>
      </top>
      <bottom style="dashed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 style="dashed">
        <color indexed="10"/>
      </left>
      <right style="dashed">
        <color indexed="10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10"/>
      </left>
      <right style="dashed">
        <color indexed="10"/>
      </right>
      <top style="thin">
        <color indexed="55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10"/>
      </left>
      <right style="dashed">
        <color indexed="10"/>
      </right>
      <top style="thin">
        <color indexed="55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indexed="55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10"/>
      </left>
      <right style="dashed">
        <color indexed="10"/>
      </right>
      <top/>
      <bottom style="thin">
        <color indexed="55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39" fillId="0" borderId="0"/>
    <xf numFmtId="0" fontId="46" fillId="0" borderId="0"/>
    <xf numFmtId="0" fontId="3" fillId="0" borderId="0"/>
    <xf numFmtId="0" fontId="2" fillId="0" borderId="0"/>
    <xf numFmtId="0" fontId="60" fillId="0" borderId="0" applyNumberFormat="0" applyFill="0" applyBorder="0" applyAlignment="0" applyProtection="0"/>
    <xf numFmtId="0" fontId="56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83">
    <xf numFmtId="0" fontId="0" fillId="0" borderId="0" xfId="0"/>
    <xf numFmtId="0" fontId="0" fillId="3" borderId="0" xfId="0" applyFill="1" applyAlignment="1">
      <alignment horizontal="center" vertical="center"/>
    </xf>
    <xf numFmtId="2" fontId="16" fillId="5" borderId="10" xfId="2" applyNumberFormat="1" applyFont="1" applyFill="1" applyBorder="1" applyAlignment="1" applyProtection="1">
      <alignment horizontal="left" vertical="center"/>
      <protection locked="0"/>
    </xf>
    <xf numFmtId="0" fontId="14" fillId="2" borderId="0" xfId="4" applyFont="1" applyFill="1" applyAlignment="1">
      <alignment horizontal="center" vertical="center"/>
    </xf>
    <xf numFmtId="0" fontId="33" fillId="6" borderId="29" xfId="4" applyFont="1" applyFill="1" applyBorder="1" applyAlignment="1">
      <alignment horizontal="center" vertical="center"/>
    </xf>
    <xf numFmtId="0" fontId="38" fillId="3" borderId="0" xfId="5" applyFont="1" applyFill="1" applyAlignment="1">
      <alignment horizontal="center" vertical="center"/>
    </xf>
    <xf numFmtId="0" fontId="40" fillId="3" borderId="0" xfId="6" applyFont="1" applyFill="1" applyAlignment="1">
      <alignment horizontal="left" vertical="center"/>
    </xf>
    <xf numFmtId="0" fontId="41" fillId="3" borderId="0" xfId="6" applyFont="1" applyFill="1" applyAlignment="1">
      <alignment horizontal="left" vertical="center"/>
    </xf>
    <xf numFmtId="0" fontId="42" fillId="2" borderId="0" xfId="5" applyFont="1" applyFill="1" applyAlignment="1">
      <alignment horizontal="center" vertical="center"/>
    </xf>
    <xf numFmtId="0" fontId="42" fillId="2" borderId="0" xfId="6" applyFont="1" applyFill="1" applyAlignment="1">
      <alignment horizontal="center" vertical="center"/>
    </xf>
    <xf numFmtId="0" fontId="41" fillId="2" borderId="0" xfId="6" applyFont="1" applyFill="1" applyAlignment="1">
      <alignment horizontal="left" vertical="center"/>
    </xf>
    <xf numFmtId="0" fontId="43" fillId="2" borderId="0" xfId="6" applyFont="1" applyFill="1" applyAlignment="1">
      <alignment horizontal="left" vertical="center"/>
    </xf>
    <xf numFmtId="0" fontId="44" fillId="2" borderId="0" xfId="6" applyFont="1" applyFill="1" applyAlignment="1">
      <alignment horizontal="left" vertical="center"/>
    </xf>
    <xf numFmtId="2" fontId="45" fillId="5" borderId="10" xfId="2" applyNumberFormat="1" applyFont="1" applyFill="1" applyBorder="1" applyAlignment="1" applyProtection="1">
      <alignment horizontal="left" vertical="center"/>
      <protection locked="0"/>
    </xf>
    <xf numFmtId="0" fontId="34" fillId="6" borderId="5" xfId="4" applyFont="1" applyFill="1" applyBorder="1" applyAlignment="1">
      <alignment horizontal="center" vertical="center" wrapText="1"/>
    </xf>
    <xf numFmtId="0" fontId="33" fillId="6" borderId="1" xfId="4" applyFont="1" applyFill="1" applyBorder="1" applyAlignment="1">
      <alignment horizontal="center" vertical="center"/>
    </xf>
    <xf numFmtId="0" fontId="49" fillId="13" borderId="0" xfId="8" applyFont="1" applyFill="1" applyAlignment="1" applyProtection="1">
      <alignment vertical="center"/>
      <protection locked="0"/>
    </xf>
    <xf numFmtId="0" fontId="49" fillId="0" borderId="0" xfId="8" applyFont="1"/>
    <xf numFmtId="0" fontId="58" fillId="4" borderId="32" xfId="9" quotePrefix="1" applyFont="1" applyFill="1" applyBorder="1" applyAlignment="1">
      <alignment vertical="center"/>
    </xf>
    <xf numFmtId="0" fontId="58" fillId="4" borderId="33" xfId="9" applyFont="1" applyFill="1" applyBorder="1" applyAlignment="1">
      <alignment horizontal="center" vertical="center"/>
    </xf>
    <xf numFmtId="0" fontId="58" fillId="4" borderId="34" xfId="9" applyFont="1" applyFill="1" applyBorder="1" applyAlignment="1">
      <alignment horizontal="center" vertical="center"/>
    </xf>
    <xf numFmtId="0" fontId="56" fillId="0" borderId="0" xfId="9" applyFont="1" applyAlignment="1">
      <alignment vertical="center"/>
    </xf>
    <xf numFmtId="170" fontId="56" fillId="0" borderId="36" xfId="9" applyNumberFormat="1" applyFont="1" applyBorder="1" applyAlignment="1">
      <alignment horizontal="center" vertical="center"/>
    </xf>
    <xf numFmtId="16" fontId="12" fillId="3" borderId="37" xfId="9" applyNumberFormat="1" applyFont="1" applyFill="1" applyBorder="1" applyAlignment="1">
      <alignment horizontal="center" vertical="center"/>
    </xf>
    <xf numFmtId="169" fontId="56" fillId="0" borderId="35" xfId="9" applyNumberFormat="1" applyFont="1" applyBorder="1" applyAlignment="1">
      <alignment horizontal="left" vertical="center"/>
    </xf>
    <xf numFmtId="169" fontId="59" fillId="15" borderId="36" xfId="9" applyNumberFormat="1" applyFont="1" applyFill="1" applyBorder="1" applyAlignment="1">
      <alignment horizontal="center" vertical="center"/>
    </xf>
    <xf numFmtId="169" fontId="59" fillId="15" borderId="35" xfId="9" applyNumberFormat="1" applyFont="1" applyFill="1" applyBorder="1" applyAlignment="1">
      <alignment horizontal="center" vertical="center"/>
    </xf>
    <xf numFmtId="169" fontId="12" fillId="16" borderId="35" xfId="9" applyNumberFormat="1" applyFont="1" applyFill="1" applyBorder="1" applyAlignment="1">
      <alignment horizontal="center" vertical="center"/>
    </xf>
    <xf numFmtId="169" fontId="12" fillId="6" borderId="35" xfId="9" applyNumberFormat="1" applyFont="1" applyFill="1" applyBorder="1" applyAlignment="1">
      <alignment horizontal="center" vertical="center"/>
    </xf>
    <xf numFmtId="171" fontId="12" fillId="17" borderId="37" xfId="9" quotePrefix="1" applyNumberFormat="1" applyFont="1" applyFill="1" applyBorder="1" applyAlignment="1">
      <alignment horizontal="center" vertical="center"/>
    </xf>
    <xf numFmtId="169" fontId="12" fillId="17" borderId="35" xfId="9" applyNumberFormat="1" applyFont="1" applyFill="1" applyBorder="1" applyAlignment="1">
      <alignment horizontal="center" vertical="center"/>
    </xf>
    <xf numFmtId="16" fontId="12" fillId="4" borderId="37" xfId="9" applyNumberFormat="1" applyFont="1" applyFill="1" applyBorder="1" applyAlignment="1">
      <alignment horizontal="center" vertical="center"/>
    </xf>
    <xf numFmtId="169" fontId="8" fillId="18" borderId="35" xfId="9" applyNumberFormat="1" applyFont="1" applyFill="1" applyBorder="1" applyAlignment="1">
      <alignment horizontal="center" vertical="center"/>
    </xf>
    <xf numFmtId="171" fontId="12" fillId="19" borderId="37" xfId="9" quotePrefix="1" applyNumberFormat="1" applyFont="1" applyFill="1" applyBorder="1" applyAlignment="1">
      <alignment horizontal="center" vertical="center"/>
    </xf>
    <xf numFmtId="171" fontId="12" fillId="3" borderId="38" xfId="9" applyNumberFormat="1" applyFont="1" applyFill="1" applyBorder="1" applyAlignment="1">
      <alignment horizontal="center" vertical="center"/>
    </xf>
    <xf numFmtId="169" fontId="56" fillId="0" borderId="39" xfId="9" applyNumberFormat="1" applyFont="1" applyBorder="1" applyAlignment="1">
      <alignment horizontal="left" vertical="center"/>
    </xf>
    <xf numFmtId="170" fontId="56" fillId="0" borderId="40" xfId="9" applyNumberFormat="1" applyFont="1" applyBorder="1" applyAlignment="1">
      <alignment horizontal="center" vertical="center"/>
    </xf>
    <xf numFmtId="172" fontId="57" fillId="20" borderId="0" xfId="6" applyNumberFormat="1" applyFont="1" applyFill="1" applyAlignment="1">
      <alignment horizontal="center" vertical="center"/>
    </xf>
    <xf numFmtId="0" fontId="60" fillId="8" borderId="0" xfId="10" applyFill="1"/>
    <xf numFmtId="172" fontId="12" fillId="3" borderId="0" xfId="6" applyNumberFormat="1" applyFont="1" applyFill="1" applyAlignment="1">
      <alignment horizontal="center" vertical="center"/>
    </xf>
    <xf numFmtId="0" fontId="12" fillId="3" borderId="0" xfId="6" applyFont="1" applyFill="1" applyAlignment="1">
      <alignment vertical="center"/>
    </xf>
    <xf numFmtId="0" fontId="61" fillId="3" borderId="0" xfId="6" applyFont="1" applyFill="1" applyAlignment="1">
      <alignment horizontal="center" vertical="center"/>
    </xf>
    <xf numFmtId="169" fontId="8" fillId="21" borderId="36" xfId="9" applyNumberFormat="1" applyFont="1" applyFill="1" applyBorder="1" applyAlignment="1">
      <alignment horizontal="center" vertical="center"/>
    </xf>
    <xf numFmtId="169" fontId="8" fillId="21" borderId="35" xfId="9" applyNumberFormat="1" applyFont="1" applyFill="1" applyBorder="1" applyAlignment="1">
      <alignment horizontal="center" vertical="center"/>
    </xf>
    <xf numFmtId="49" fontId="50" fillId="14" borderId="0" xfId="7" applyNumberFormat="1" applyFont="1" applyFill="1" applyAlignment="1" applyProtection="1">
      <alignment horizontal="centerContinuous" vertical="center"/>
      <protection locked="0"/>
    </xf>
    <xf numFmtId="0" fontId="51" fillId="14" borderId="0" xfId="7" applyFont="1" applyFill="1" applyAlignment="1">
      <alignment horizontal="centerContinuous" vertical="center"/>
    </xf>
    <xf numFmtId="0" fontId="52" fillId="14" borderId="0" xfId="7" applyFont="1" applyFill="1" applyAlignment="1">
      <alignment horizontal="centerContinuous" vertical="center"/>
    </xf>
    <xf numFmtId="0" fontId="53" fillId="14" borderId="0" xfId="7" applyFont="1" applyFill="1" applyAlignment="1">
      <alignment horizontal="centerContinuous" vertical="center"/>
    </xf>
    <xf numFmtId="0" fontId="54" fillId="14" borderId="0" xfId="7" applyFont="1" applyFill="1" applyAlignment="1">
      <alignment horizontal="centerContinuous" vertical="center"/>
    </xf>
    <xf numFmtId="0" fontId="55" fillId="14" borderId="0" xfId="8" applyFont="1" applyFill="1" applyAlignment="1">
      <alignment horizontal="centerContinuous" vertical="center"/>
    </xf>
    <xf numFmtId="0" fontId="21" fillId="0" borderId="0" xfId="11" applyFont="1" applyAlignment="1">
      <alignment horizontal="center"/>
    </xf>
    <xf numFmtId="0" fontId="56" fillId="0" borderId="0" xfId="11" applyAlignment="1">
      <alignment horizontal="center" vertical="center"/>
    </xf>
    <xf numFmtId="0" fontId="56" fillId="3" borderId="0" xfId="11" applyFill="1" applyAlignment="1">
      <alignment horizontal="center" vertical="center"/>
    </xf>
    <xf numFmtId="0" fontId="35" fillId="3" borderId="0" xfId="2" applyFont="1" applyFill="1" applyAlignment="1">
      <alignment horizontal="center" vertical="center" wrapText="1"/>
    </xf>
    <xf numFmtId="0" fontId="34" fillId="6" borderId="0" xfId="4" applyFont="1" applyFill="1" applyAlignment="1">
      <alignment horizontal="center" vertical="center" wrapText="1"/>
    </xf>
    <xf numFmtId="0" fontId="56" fillId="2" borderId="0" xfId="11" applyFill="1" applyAlignment="1">
      <alignment horizontal="center" vertical="center"/>
    </xf>
    <xf numFmtId="0" fontId="3" fillId="3" borderId="0" xfId="2" applyFill="1"/>
    <xf numFmtId="0" fontId="3" fillId="3" borderId="0" xfId="2" applyFill="1" applyAlignment="1">
      <alignment horizontal="center" vertical="center"/>
    </xf>
    <xf numFmtId="0" fontId="3" fillId="6" borderId="27" xfId="2" applyFill="1" applyBorder="1"/>
    <xf numFmtId="0" fontId="3" fillId="4" borderId="0" xfId="2" applyFill="1"/>
    <xf numFmtId="0" fontId="22" fillId="5" borderId="7" xfId="2" applyFont="1" applyFill="1" applyBorder="1" applyAlignment="1">
      <alignment horizontal="center" vertical="center"/>
    </xf>
    <xf numFmtId="0" fontId="18" fillId="4" borderId="0" xfId="2" applyFont="1" applyFill="1" applyAlignment="1">
      <alignment vertical="center"/>
    </xf>
    <xf numFmtId="0" fontId="31" fillId="5" borderId="7" xfId="2" applyFont="1" applyFill="1" applyBorder="1" applyAlignment="1">
      <alignment horizontal="center" vertical="center"/>
    </xf>
    <xf numFmtId="0" fontId="3" fillId="4" borderId="1" xfId="2" applyFill="1" applyBorder="1"/>
    <xf numFmtId="14" fontId="56" fillId="0" borderId="20" xfId="11" applyNumberFormat="1" applyBorder="1"/>
    <xf numFmtId="164" fontId="20" fillId="2" borderId="25" xfId="11" applyNumberFormat="1" applyFont="1" applyFill="1" applyBorder="1" applyAlignment="1">
      <alignment horizontal="right" vertical="center"/>
    </xf>
    <xf numFmtId="0" fontId="19" fillId="2" borderId="18" xfId="11" applyFont="1" applyFill="1" applyBorder="1" applyAlignment="1">
      <alignment horizontal="center" vertical="center"/>
    </xf>
    <xf numFmtId="14" fontId="20" fillId="0" borderId="26" xfId="11" applyNumberFormat="1" applyFont="1" applyBorder="1"/>
    <xf numFmtId="14" fontId="20" fillId="0" borderId="20" xfId="11" applyNumberFormat="1" applyFont="1" applyBorder="1"/>
    <xf numFmtId="14" fontId="3" fillId="3" borderId="0" xfId="2" applyNumberFormat="1" applyFill="1" applyAlignment="1">
      <alignment horizontal="center" vertical="center"/>
    </xf>
    <xf numFmtId="0" fontId="3" fillId="4" borderId="5" xfId="2" applyFill="1" applyBorder="1"/>
    <xf numFmtId="0" fontId="26" fillId="2" borderId="0" xfId="12" applyFont="1" applyFill="1" applyAlignment="1" applyProtection="1"/>
    <xf numFmtId="0" fontId="28" fillId="2" borderId="0" xfId="2" applyFont="1" applyFill="1"/>
    <xf numFmtId="167" fontId="13" fillId="0" borderId="0" xfId="11" applyNumberFormat="1" applyFont="1" applyAlignment="1">
      <alignment horizontal="left" vertical="center"/>
    </xf>
    <xf numFmtId="164" fontId="20" fillId="2" borderId="19" xfId="11" applyNumberFormat="1" applyFont="1" applyFill="1" applyBorder="1" applyAlignment="1">
      <alignment horizontal="right" vertical="center"/>
    </xf>
    <xf numFmtId="0" fontId="30" fillId="5" borderId="7" xfId="2" applyFont="1" applyFill="1" applyBorder="1" applyAlignment="1">
      <alignment horizontal="center"/>
    </xf>
    <xf numFmtId="0" fontId="29" fillId="5" borderId="7" xfId="2" applyFont="1" applyFill="1" applyBorder="1" applyAlignment="1">
      <alignment horizontal="center"/>
    </xf>
    <xf numFmtId="0" fontId="22" fillId="0" borderId="9" xfId="2" applyFont="1" applyBorder="1" applyAlignment="1">
      <alignment vertical="center"/>
    </xf>
    <xf numFmtId="0" fontId="3" fillId="0" borderId="3" xfId="2" applyBorder="1"/>
    <xf numFmtId="165" fontId="18" fillId="0" borderId="8" xfId="2" applyNumberFormat="1" applyFont="1" applyBorder="1" applyAlignment="1">
      <alignment horizontal="left" indent="1"/>
    </xf>
    <xf numFmtId="165" fontId="17" fillId="0" borderId="8" xfId="2" applyNumberFormat="1" applyFont="1" applyBorder="1" applyAlignment="1">
      <alignment horizontal="left" indent="1"/>
    </xf>
    <xf numFmtId="0" fontId="6" fillId="0" borderId="7" xfId="2" applyFont="1" applyBorder="1" applyAlignment="1">
      <alignment vertical="center"/>
    </xf>
    <xf numFmtId="0" fontId="27" fillId="2" borderId="0" xfId="11" applyFont="1" applyFill="1" applyAlignment="1">
      <alignment horizontal="left" vertical="center"/>
    </xf>
    <xf numFmtId="0" fontId="56" fillId="2" borderId="0" xfId="11" applyFill="1" applyAlignment="1">
      <alignment horizontal="left"/>
    </xf>
    <xf numFmtId="165" fontId="18" fillId="0" borderId="6" xfId="2" applyNumberFormat="1" applyFont="1" applyBorder="1" applyAlignment="1">
      <alignment horizontal="left" indent="1"/>
    </xf>
    <xf numFmtId="165" fontId="17" fillId="0" borderId="6" xfId="2" applyNumberFormat="1" applyFont="1" applyBorder="1" applyAlignment="1">
      <alignment horizontal="left" indent="1"/>
    </xf>
    <xf numFmtId="0" fontId="24" fillId="2" borderId="0" xfId="11" applyFont="1" applyFill="1" applyAlignment="1">
      <alignment horizontal="left" vertical="top"/>
    </xf>
    <xf numFmtId="0" fontId="23" fillId="2" borderId="0" xfId="11" applyFont="1" applyFill="1" applyAlignment="1">
      <alignment horizontal="left" vertical="top"/>
    </xf>
    <xf numFmtId="14" fontId="12" fillId="2" borderId="0" xfId="2" applyNumberFormat="1" applyFont="1" applyFill="1"/>
    <xf numFmtId="0" fontId="12" fillId="2" borderId="0" xfId="2" applyFont="1" applyFill="1"/>
    <xf numFmtId="0" fontId="42" fillId="2" borderId="0" xfId="11" applyFont="1" applyFill="1" applyAlignment="1">
      <alignment horizontal="center" vertical="center"/>
    </xf>
    <xf numFmtId="0" fontId="56" fillId="2" borderId="0" xfId="11" applyFill="1" applyAlignment="1">
      <alignment horizontal="left" vertical="top"/>
    </xf>
    <xf numFmtId="0" fontId="6" fillId="0" borderId="4" xfId="2" applyFont="1" applyBorder="1" applyAlignment="1">
      <alignment vertical="center"/>
    </xf>
    <xf numFmtId="165" fontId="18" fillId="0" borderId="2" xfId="2" applyNumberFormat="1" applyFont="1" applyBorder="1" applyAlignment="1">
      <alignment horizontal="left" indent="1"/>
    </xf>
    <xf numFmtId="165" fontId="17" fillId="0" borderId="2" xfId="2" applyNumberFormat="1" applyFont="1" applyBorder="1" applyAlignment="1">
      <alignment horizontal="left" indent="1"/>
    </xf>
    <xf numFmtId="0" fontId="56" fillId="2" borderId="0" xfId="11" applyFill="1" applyAlignment="1">
      <alignment horizontal="left" vertical="center"/>
    </xf>
    <xf numFmtId="0" fontId="3" fillId="3" borderId="0" xfId="2" applyFill="1" applyAlignment="1">
      <alignment horizontal="left"/>
    </xf>
    <xf numFmtId="14" fontId="12" fillId="2" borderId="0" xfId="2" quotePrefix="1" applyNumberFormat="1" applyFont="1" applyFill="1"/>
    <xf numFmtId="165" fontId="3" fillId="0" borderId="8" xfId="2" applyNumberFormat="1" applyBorder="1" applyAlignment="1">
      <alignment horizontal="left" indent="1"/>
    </xf>
    <xf numFmtId="165" fontId="3" fillId="0" borderId="6" xfId="2" applyNumberFormat="1" applyBorder="1" applyAlignment="1">
      <alignment horizontal="left" indent="1"/>
    </xf>
    <xf numFmtId="165" fontId="3" fillId="0" borderId="2" xfId="2" applyNumberFormat="1" applyBorder="1" applyAlignment="1">
      <alignment horizontal="left" indent="1"/>
    </xf>
    <xf numFmtId="0" fontId="25" fillId="2" borderId="0" xfId="12" applyFill="1" applyAlignment="1" applyProtection="1"/>
    <xf numFmtId="14" fontId="3" fillId="3" borderId="0" xfId="2" applyNumberFormat="1" applyFill="1" applyAlignment="1">
      <alignment horizontal="center"/>
    </xf>
    <xf numFmtId="0" fontId="12" fillId="3" borderId="0" xfId="11" applyFont="1" applyFill="1" applyAlignment="1">
      <alignment horizontal="center" vertical="center"/>
    </xf>
    <xf numFmtId="0" fontId="48" fillId="3" borderId="0" xfId="11" applyFont="1" applyFill="1" applyAlignment="1">
      <alignment vertical="center"/>
    </xf>
    <xf numFmtId="165" fontId="18" fillId="0" borderId="17" xfId="2" applyNumberFormat="1" applyFont="1" applyBorder="1" applyAlignment="1">
      <alignment horizontal="left" indent="1"/>
    </xf>
    <xf numFmtId="165" fontId="17" fillId="0" borderId="17" xfId="2" applyNumberFormat="1" applyFont="1" applyBorder="1" applyAlignment="1">
      <alignment horizontal="left" indent="1"/>
    </xf>
    <xf numFmtId="0" fontId="3" fillId="4" borderId="16" xfId="2" applyFill="1" applyBorder="1"/>
    <xf numFmtId="0" fontId="6" fillId="0" borderId="15" xfId="2" applyFont="1" applyBorder="1" applyAlignment="1">
      <alignment vertical="center"/>
    </xf>
    <xf numFmtId="0" fontId="3" fillId="0" borderId="14" xfId="2" applyBorder="1"/>
    <xf numFmtId="0" fontId="3" fillId="4" borderId="13" xfId="2" applyFill="1" applyBorder="1"/>
    <xf numFmtId="165" fontId="18" fillId="0" borderId="12" xfId="2" applyNumberFormat="1" applyFont="1" applyBorder="1" applyAlignment="1">
      <alignment horizontal="left" indent="1"/>
    </xf>
    <xf numFmtId="165" fontId="17" fillId="0" borderId="12" xfId="2" applyNumberFormat="1" applyFont="1" applyBorder="1" applyAlignment="1">
      <alignment horizontal="left" indent="1"/>
    </xf>
    <xf numFmtId="0" fontId="3" fillId="4" borderId="11" xfId="2" applyFill="1" applyBorder="1"/>
    <xf numFmtId="0" fontId="56" fillId="3" borderId="0" xfId="11" applyFill="1"/>
    <xf numFmtId="164" fontId="4" fillId="3" borderId="0" xfId="11" applyNumberFormat="1" applyFont="1" applyFill="1" applyAlignment="1">
      <alignment horizontal="right" vertical="center"/>
    </xf>
    <xf numFmtId="164" fontId="5" fillId="3" borderId="0" xfId="11" applyNumberFormat="1" applyFont="1" applyFill="1" applyAlignment="1">
      <alignment horizontal="right" vertical="center"/>
    </xf>
    <xf numFmtId="0" fontId="6" fillId="0" borderId="9" xfId="2" applyFont="1" applyBorder="1" applyAlignment="1">
      <alignment vertical="center"/>
    </xf>
    <xf numFmtId="0" fontId="12" fillId="0" borderId="0" xfId="11" applyFont="1" applyAlignment="1">
      <alignment horizontal="center" vertical="center"/>
    </xf>
    <xf numFmtId="0" fontId="63" fillId="0" borderId="0" xfId="0" applyFont="1" applyAlignment="1">
      <alignment vertical="center"/>
    </xf>
    <xf numFmtId="0" fontId="8" fillId="20" borderId="0" xfId="11" applyFont="1" applyFill="1" applyAlignment="1">
      <alignment horizontal="center" vertical="center"/>
    </xf>
    <xf numFmtId="0" fontId="64" fillId="20" borderId="0" xfId="0" applyFont="1" applyFill="1" applyAlignment="1">
      <alignment horizontal="right" vertical="center"/>
    </xf>
    <xf numFmtId="0" fontId="63" fillId="3" borderId="0" xfId="13" applyFont="1" applyFill="1" applyAlignment="1">
      <alignment horizontal="right" vertical="center"/>
    </xf>
    <xf numFmtId="0" fontId="63" fillId="3" borderId="0" xfId="13" applyFont="1" applyFill="1" applyAlignment="1">
      <alignment vertical="center"/>
    </xf>
    <xf numFmtId="0" fontId="65" fillId="2" borderId="0" xfId="11" applyFont="1" applyFill="1" applyAlignment="1">
      <alignment horizontal="left" vertical="center"/>
    </xf>
    <xf numFmtId="0" fontId="65" fillId="2" borderId="0" xfId="11" applyFont="1" applyFill="1" applyAlignment="1">
      <alignment horizontal="right" vertical="center"/>
    </xf>
    <xf numFmtId="0" fontId="25" fillId="2" borderId="0" xfId="3" applyFill="1" applyAlignment="1" applyProtection="1">
      <alignment horizontal="left" vertical="center"/>
    </xf>
    <xf numFmtId="0" fontId="3" fillId="2" borderId="0" xfId="2" applyFill="1"/>
    <xf numFmtId="164" fontId="4" fillId="2" borderId="0" xfId="11" applyNumberFormat="1" applyFont="1" applyFill="1" applyAlignment="1">
      <alignment horizontal="right" vertical="center"/>
    </xf>
    <xf numFmtId="164" fontId="5" fillId="2" borderId="0" xfId="11" applyNumberFormat="1" applyFont="1" applyFill="1" applyAlignment="1">
      <alignment horizontal="right" vertical="center"/>
    </xf>
    <xf numFmtId="0" fontId="56" fillId="2" borderId="0" xfId="11" applyFill="1"/>
    <xf numFmtId="0" fontId="12" fillId="2" borderId="0" xfId="11" applyFont="1" applyFill="1" applyAlignment="1">
      <alignment horizontal="center" vertical="center"/>
    </xf>
    <xf numFmtId="0" fontId="63" fillId="2" borderId="0" xfId="13" applyFont="1" applyFill="1" applyAlignment="1">
      <alignment horizontal="right" vertical="center"/>
    </xf>
    <xf numFmtId="0" fontId="63" fillId="2" borderId="0" xfId="13" applyFont="1" applyFill="1" applyAlignment="1">
      <alignment vertical="center"/>
    </xf>
    <xf numFmtId="14" fontId="3" fillId="2" borderId="0" xfId="2" applyNumberFormat="1" applyFill="1" applyAlignment="1">
      <alignment horizontal="center" vertical="center"/>
    </xf>
    <xf numFmtId="164" fontId="10" fillId="2" borderId="0" xfId="11" applyNumberFormat="1" applyFont="1" applyFill="1" applyAlignment="1">
      <alignment horizontal="right" vertical="center"/>
    </xf>
    <xf numFmtId="164" fontId="11" fillId="2" borderId="0" xfId="11" applyNumberFormat="1" applyFont="1" applyFill="1" applyAlignment="1">
      <alignment horizontal="right" vertical="center"/>
    </xf>
    <xf numFmtId="0" fontId="9" fillId="2" borderId="0" xfId="11" applyFont="1" applyFill="1" applyAlignment="1">
      <alignment horizontal="center" vertical="center"/>
    </xf>
    <xf numFmtId="14" fontId="56" fillId="2" borderId="0" xfId="11" applyNumberFormat="1" applyFill="1"/>
    <xf numFmtId="14" fontId="3" fillId="2" borderId="0" xfId="2" applyNumberFormat="1" applyFill="1" applyAlignment="1">
      <alignment horizontal="center"/>
    </xf>
    <xf numFmtId="0" fontId="7" fillId="2" borderId="0" xfId="11" applyFont="1" applyFill="1" applyAlignment="1">
      <alignment horizontal="left" vertical="center" indent="1"/>
    </xf>
    <xf numFmtId="0" fontId="8" fillId="2" borderId="0" xfId="11" applyFont="1" applyFill="1" applyAlignment="1">
      <alignment horizontal="center" vertical="center"/>
    </xf>
    <xf numFmtId="0" fontId="8" fillId="2" borderId="0" xfId="11" applyFont="1" applyFill="1" applyAlignment="1">
      <alignment horizontal="center" vertical="center" wrapText="1"/>
    </xf>
    <xf numFmtId="166" fontId="4" fillId="2" borderId="0" xfId="11" applyNumberFormat="1" applyFont="1" applyFill="1" applyAlignment="1">
      <alignment horizontal="center" vertical="center"/>
    </xf>
    <xf numFmtId="166" fontId="5" fillId="2" borderId="0" xfId="11" applyNumberFormat="1" applyFont="1" applyFill="1" applyAlignment="1">
      <alignment horizontal="center" vertical="center"/>
    </xf>
    <xf numFmtId="0" fontId="4" fillId="2" borderId="0" xfId="11" applyFont="1" applyFill="1" applyAlignment="1">
      <alignment horizontal="center" vertical="center"/>
    </xf>
    <xf numFmtId="0" fontId="3" fillId="6" borderId="5" xfId="2" applyFill="1" applyBorder="1"/>
    <xf numFmtId="0" fontId="3" fillId="6" borderId="0" xfId="2" applyFill="1"/>
    <xf numFmtId="0" fontId="3" fillId="6" borderId="1" xfId="2" applyFill="1" applyBorder="1"/>
    <xf numFmtId="0" fontId="43" fillId="2" borderId="0" xfId="6" applyFont="1" applyFill="1" applyAlignment="1">
      <alignment horizontal="center" vertical="center"/>
    </xf>
    <xf numFmtId="0" fontId="66" fillId="2" borderId="0" xfId="6" applyFont="1" applyFill="1" applyAlignment="1">
      <alignment horizontal="left" vertical="center"/>
    </xf>
    <xf numFmtId="0" fontId="43" fillId="2" borderId="0" xfId="6" applyFont="1" applyFill="1" applyAlignment="1">
      <alignment horizontal="right" vertical="center"/>
    </xf>
    <xf numFmtId="0" fontId="35" fillId="3" borderId="0" xfId="1" applyFont="1" applyFill="1" applyAlignment="1">
      <alignment horizontal="center" vertical="center" wrapText="1"/>
    </xf>
    <xf numFmtId="0" fontId="34" fillId="6" borderId="31" xfId="4" applyFont="1" applyFill="1" applyBorder="1" applyAlignment="1">
      <alignment horizontal="center" vertical="center" wrapText="1"/>
    </xf>
    <xf numFmtId="0" fontId="34" fillId="6" borderId="30" xfId="4" applyFont="1" applyFill="1" applyBorder="1" applyAlignment="1">
      <alignment horizontal="center" vertical="center" wrapText="1"/>
    </xf>
    <xf numFmtId="0" fontId="67" fillId="22" borderId="0" xfId="6" applyFont="1" applyFill="1" applyAlignment="1">
      <alignment horizontal="center" vertical="center" wrapText="1"/>
    </xf>
    <xf numFmtId="0" fontId="3" fillId="0" borderId="23" xfId="2" applyBorder="1" applyAlignment="1">
      <alignment horizontal="center"/>
    </xf>
    <xf numFmtId="0" fontId="3" fillId="0" borderId="21" xfId="2" applyBorder="1" applyAlignment="1">
      <alignment horizontal="center"/>
    </xf>
    <xf numFmtId="164" fontId="32" fillId="7" borderId="25" xfId="11" applyNumberFormat="1" applyFont="1" applyFill="1" applyBorder="1" applyAlignment="1">
      <alignment horizontal="center" vertical="center"/>
    </xf>
    <xf numFmtId="164" fontId="32" fillId="7" borderId="18" xfId="11" applyNumberFormat="1" applyFont="1" applyFill="1" applyBorder="1" applyAlignment="1">
      <alignment horizontal="center" vertical="center"/>
    </xf>
    <xf numFmtId="164" fontId="32" fillId="7" borderId="28" xfId="11" applyNumberFormat="1" applyFont="1" applyFill="1" applyBorder="1" applyAlignment="1">
      <alignment horizontal="center" vertical="center"/>
    </xf>
    <xf numFmtId="0" fontId="6" fillId="0" borderId="24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36" fillId="0" borderId="0" xfId="11" applyFont="1" applyAlignment="1">
      <alignment horizontal="left" vertical="center"/>
    </xf>
    <xf numFmtId="168" fontId="62" fillId="2" borderId="0" xfId="11" applyNumberFormat="1" applyFont="1" applyFill="1" applyAlignment="1">
      <alignment horizontal="center" vertical="center" textRotation="90"/>
    </xf>
    <xf numFmtId="0" fontId="47" fillId="9" borderId="41" xfId="7" applyFont="1" applyFill="1" applyBorder="1" applyAlignment="1">
      <alignment horizontal="center" vertical="center"/>
    </xf>
    <xf numFmtId="0" fontId="47" fillId="9" borderId="0" xfId="7" applyFont="1" applyFill="1" applyAlignment="1">
      <alignment horizontal="center" vertical="center"/>
    </xf>
    <xf numFmtId="0" fontId="47" fillId="9" borderId="42" xfId="7" applyFont="1" applyFill="1" applyBorder="1" applyAlignment="1">
      <alignment horizontal="center" vertical="center"/>
    </xf>
    <xf numFmtId="0" fontId="47" fillId="10" borderId="0" xfId="7" applyFont="1" applyFill="1" applyAlignment="1">
      <alignment horizontal="center" vertical="center"/>
    </xf>
    <xf numFmtId="0" fontId="47" fillId="11" borderId="41" xfId="7" applyFont="1" applyFill="1" applyBorder="1" applyAlignment="1">
      <alignment horizontal="center" vertical="center"/>
    </xf>
    <xf numFmtId="0" fontId="47" fillId="11" borderId="0" xfId="7" applyFont="1" applyFill="1" applyAlignment="1">
      <alignment horizontal="center" vertical="center"/>
    </xf>
    <xf numFmtId="0" fontId="47" fillId="11" borderId="42" xfId="7" applyFont="1" applyFill="1" applyBorder="1" applyAlignment="1">
      <alignment horizontal="center" vertical="center"/>
    </xf>
    <xf numFmtId="0" fontId="47" fillId="12" borderId="41" xfId="7" applyFont="1" applyFill="1" applyBorder="1" applyAlignment="1">
      <alignment horizontal="center" vertical="center"/>
    </xf>
    <xf numFmtId="0" fontId="47" fillId="12" borderId="0" xfId="7" applyFont="1" applyFill="1" applyAlignment="1">
      <alignment horizontal="center" vertical="center"/>
    </xf>
    <xf numFmtId="0" fontId="47" fillId="12" borderId="42" xfId="7" applyFont="1" applyFill="1" applyBorder="1" applyAlignment="1">
      <alignment horizontal="center" vertical="center"/>
    </xf>
    <xf numFmtId="164" fontId="32" fillId="7" borderId="26" xfId="11" applyNumberFormat="1" applyFont="1" applyFill="1" applyBorder="1" applyAlignment="1">
      <alignment horizontal="center" vertical="center"/>
    </xf>
    <xf numFmtId="0" fontId="37" fillId="2" borderId="0" xfId="11" applyFont="1" applyFill="1" applyAlignment="1">
      <alignment horizontal="center" vertical="center"/>
    </xf>
    <xf numFmtId="0" fontId="37" fillId="2" borderId="0" xfId="11" applyFont="1" applyFill="1" applyAlignment="1">
      <alignment horizontal="left" vertical="center"/>
    </xf>
    <xf numFmtId="0" fontId="36" fillId="0" borderId="0" xfId="11" applyFont="1" applyAlignment="1">
      <alignment horizontal="center" vertical="center"/>
    </xf>
    <xf numFmtId="0" fontId="68" fillId="3" borderId="0" xfId="11" applyFont="1" applyFill="1" applyAlignment="1">
      <alignment horizontal="left" vertical="center"/>
    </xf>
    <xf numFmtId="0" fontId="69" fillId="3" borderId="0" xfId="3" applyFont="1" applyFill="1" applyAlignment="1" applyProtection="1">
      <alignment horizontal="left" vertical="center"/>
    </xf>
    <xf numFmtId="165" fontId="18" fillId="0" borderId="43" xfId="2" applyNumberFormat="1" applyFont="1" applyBorder="1" applyAlignment="1">
      <alignment horizontal="left" indent="1"/>
    </xf>
    <xf numFmtId="165" fontId="17" fillId="0" borderId="43" xfId="2" applyNumberFormat="1" applyFont="1" applyBorder="1" applyAlignment="1">
      <alignment horizontal="left" indent="1"/>
    </xf>
  </cellXfs>
  <cellStyles count="14">
    <cellStyle name="Lien hypertexte" xfId="3" builtinId="8"/>
    <cellStyle name="Lien hypertexte 2" xfId="12" xr:uid="{B4594EC4-82B3-47D2-A061-87BCD0BC5C9F}"/>
    <cellStyle name="Lien hypertexte 3" xfId="10" xr:uid="{71B41897-8F6D-4EFE-856E-D4B0023C0189}"/>
    <cellStyle name="Normal" xfId="0" builtinId="0"/>
    <cellStyle name="Normal 2" xfId="1" xr:uid="{9F5A54C6-884C-4485-B466-4B79D403CA50}"/>
    <cellStyle name="Normal 2 2" xfId="11" xr:uid="{0D912D82-4A79-4A34-9134-4825718AB812}"/>
    <cellStyle name="Normal 2 2 2" xfId="2" xr:uid="{47A0D207-E948-4843-9BDD-944F5FB9E503}"/>
    <cellStyle name="Normal 3" xfId="13" xr:uid="{29AC3F2F-BE6B-4BC5-9FF4-36BB285A2D08}"/>
    <cellStyle name="Normal 4" xfId="9" xr:uid="{6C96BC08-2AD3-400F-BD9B-1BFD207F8CC5}"/>
    <cellStyle name="Normal_Marché 2002 filtre automatique" xfId="7" xr:uid="{0E2E9FB6-4CE4-43DC-939B-CE4B8C6D2B22}"/>
    <cellStyle name="Normal_Modèle de Positionnement 2003" xfId="8" xr:uid="{EA1FC90A-D885-48D5-A383-8427FDFF9B98}"/>
    <cellStyle name="Normal_Plan de trésorerie" xfId="6" xr:uid="{2FEF45EC-F9D0-4EB6-A75B-9BAA6B4E8C9F}"/>
    <cellStyle name="Normal_Pointage Gasparotto 2000" xfId="5" xr:uid="{149EBE66-1CD6-41C0-839B-58CA77F7D373}"/>
    <cellStyle name="Normal_URSSAF" xfId="4" xr:uid="{E2186EEF-9BB6-40CE-A103-FACFFC7AF3C7}"/>
  </cellStyles>
  <dxfs count="40"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FF66CC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FF66CC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FF66CC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FF66CC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FF66CC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FF66CC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FF66CC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FF66CC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FF66CC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FF66CC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FF66CC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FF66CC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left/>
        <bottom style="thin">
          <color theme="0"/>
        </bottom>
      </border>
    </dxf>
    <dxf>
      <font>
        <b/>
        <i val="0"/>
        <color theme="0"/>
      </font>
      <fill>
        <patternFill>
          <bgColor rgb="FFFF66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ill>
        <gradientFill>
          <stop position="0">
            <color theme="0"/>
          </stop>
          <stop position="0.5">
            <color rgb="FF66FF66"/>
          </stop>
          <stop position="1">
            <color theme="0"/>
          </stop>
        </gradientFill>
      </fill>
      <border>
        <left style="thin">
          <color theme="0"/>
        </left>
        <right style="thin">
          <color theme="0"/>
        </right>
      </border>
    </dxf>
  </dxfs>
  <tableStyles count="0" defaultTableStyle="TableStyleMedium2" defaultPivotStyle="PivotStyleLight16"/>
  <colors>
    <mruColors>
      <color rgb="FF0070C0"/>
      <color rgb="FFFF66FF"/>
      <color rgb="FFFFFF99"/>
      <color rgb="FF0033CC"/>
      <color rgb="FF0000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C$2" max="3000" min="2010" page="10" val="202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11" name="Line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18" name="Line 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19" name="Line 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21" name="Line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22" name="Line 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23" name="Line 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24" name="Line 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25" name="Line 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27" name="Line 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28" name="Line 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29" name="Line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30" name="Line 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31" name="Line 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32" name="Line 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33" name="Line 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34" name="Line 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35" name="Line 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36" name="Line 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37" name="Line 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38" name="Line 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39" name="Line 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40" name="Line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41" name="Line 7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42" name="Line 7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43" name="Line 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44" name="Line 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323850</xdr:colOff>
      <xdr:row>40</xdr:row>
      <xdr:rowOff>0</xdr:rowOff>
    </xdr:from>
    <xdr:to>
      <xdr:col>57</xdr:col>
      <xdr:colOff>323850</xdr:colOff>
      <xdr:row>40</xdr:row>
      <xdr:rowOff>0</xdr:rowOff>
    </xdr:to>
    <xdr:sp macro="" textlink="">
      <xdr:nvSpPr>
        <xdr:cNvPr id="45" name="Line 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2301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46" name="Line 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47" name="Line 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48" name="Line 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49" name="Line 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50" name="Line 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51" name="Line 7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52" name="Line 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53" name="Line 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54" name="Line 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55" name="Line 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56" name="Line 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57" name="Line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58" name="Line 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59" name="Line 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60" name="Line 7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61" name="Line 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62" name="Line 7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63" name="Line 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64" name="Line 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65" name="Line 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323850</xdr:colOff>
      <xdr:row>40</xdr:row>
      <xdr:rowOff>0</xdr:rowOff>
    </xdr:from>
    <xdr:to>
      <xdr:col>66</xdr:col>
      <xdr:colOff>323850</xdr:colOff>
      <xdr:row>40</xdr:row>
      <xdr:rowOff>0</xdr:rowOff>
    </xdr:to>
    <xdr:sp macro="" textlink="">
      <xdr:nvSpPr>
        <xdr:cNvPr id="66" name="Line 7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09181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323850</xdr:colOff>
      <xdr:row>40</xdr:row>
      <xdr:rowOff>0</xdr:rowOff>
    </xdr:from>
    <xdr:to>
      <xdr:col>66</xdr:col>
      <xdr:colOff>323850</xdr:colOff>
      <xdr:row>40</xdr:row>
      <xdr:rowOff>0</xdr:rowOff>
    </xdr:to>
    <xdr:sp macro="" textlink="">
      <xdr:nvSpPr>
        <xdr:cNvPr id="67" name="Line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09181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323850</xdr:colOff>
      <xdr:row>40</xdr:row>
      <xdr:rowOff>0</xdr:rowOff>
    </xdr:from>
    <xdr:to>
      <xdr:col>66</xdr:col>
      <xdr:colOff>323850</xdr:colOff>
      <xdr:row>40</xdr:row>
      <xdr:rowOff>0</xdr:rowOff>
    </xdr:to>
    <xdr:sp macro="" textlink="">
      <xdr:nvSpPr>
        <xdr:cNvPr id="68" name="Line 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09181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323850</xdr:colOff>
      <xdr:row>40</xdr:row>
      <xdr:rowOff>0</xdr:rowOff>
    </xdr:from>
    <xdr:to>
      <xdr:col>66</xdr:col>
      <xdr:colOff>323850</xdr:colOff>
      <xdr:row>40</xdr:row>
      <xdr:rowOff>0</xdr:rowOff>
    </xdr:to>
    <xdr:sp macro="" textlink="">
      <xdr:nvSpPr>
        <xdr:cNvPr id="69" name="Line 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09181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323850</xdr:colOff>
      <xdr:row>40</xdr:row>
      <xdr:rowOff>0</xdr:rowOff>
    </xdr:from>
    <xdr:to>
      <xdr:col>66</xdr:col>
      <xdr:colOff>323850</xdr:colOff>
      <xdr:row>40</xdr:row>
      <xdr:rowOff>0</xdr:rowOff>
    </xdr:to>
    <xdr:sp macro="" textlink="">
      <xdr:nvSpPr>
        <xdr:cNvPr id="70" name="Line 7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09181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323850</xdr:colOff>
      <xdr:row>40</xdr:row>
      <xdr:rowOff>0</xdr:rowOff>
    </xdr:from>
    <xdr:to>
      <xdr:col>66</xdr:col>
      <xdr:colOff>323850</xdr:colOff>
      <xdr:row>40</xdr:row>
      <xdr:rowOff>0</xdr:rowOff>
    </xdr:to>
    <xdr:sp macro="" textlink="">
      <xdr:nvSpPr>
        <xdr:cNvPr id="71" name="Line 7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09181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323850</xdr:colOff>
      <xdr:row>40</xdr:row>
      <xdr:rowOff>0</xdr:rowOff>
    </xdr:from>
    <xdr:to>
      <xdr:col>66</xdr:col>
      <xdr:colOff>323850</xdr:colOff>
      <xdr:row>40</xdr:row>
      <xdr:rowOff>0</xdr:rowOff>
    </xdr:to>
    <xdr:sp macro="" textlink="">
      <xdr:nvSpPr>
        <xdr:cNvPr id="72" name="Line 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09181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323850</xdr:colOff>
      <xdr:row>40</xdr:row>
      <xdr:rowOff>0</xdr:rowOff>
    </xdr:from>
    <xdr:to>
      <xdr:col>66</xdr:col>
      <xdr:colOff>323850</xdr:colOff>
      <xdr:row>40</xdr:row>
      <xdr:rowOff>0</xdr:rowOff>
    </xdr:to>
    <xdr:sp macro="" textlink="">
      <xdr:nvSpPr>
        <xdr:cNvPr id="73" name="Line 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09181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323850</xdr:colOff>
      <xdr:row>40</xdr:row>
      <xdr:rowOff>0</xdr:rowOff>
    </xdr:from>
    <xdr:to>
      <xdr:col>66</xdr:col>
      <xdr:colOff>323850</xdr:colOff>
      <xdr:row>40</xdr:row>
      <xdr:rowOff>0</xdr:rowOff>
    </xdr:to>
    <xdr:sp macro="" textlink="">
      <xdr:nvSpPr>
        <xdr:cNvPr id="74" name="Line 7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09181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323850</xdr:colOff>
      <xdr:row>40</xdr:row>
      <xdr:rowOff>0</xdr:rowOff>
    </xdr:from>
    <xdr:to>
      <xdr:col>66</xdr:col>
      <xdr:colOff>323850</xdr:colOff>
      <xdr:row>40</xdr:row>
      <xdr:rowOff>0</xdr:rowOff>
    </xdr:to>
    <xdr:sp macro="" textlink="">
      <xdr:nvSpPr>
        <xdr:cNvPr id="75" name="Line 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09181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323850</xdr:colOff>
      <xdr:row>40</xdr:row>
      <xdr:rowOff>0</xdr:rowOff>
    </xdr:from>
    <xdr:to>
      <xdr:col>66</xdr:col>
      <xdr:colOff>323850</xdr:colOff>
      <xdr:row>40</xdr:row>
      <xdr:rowOff>0</xdr:rowOff>
    </xdr:to>
    <xdr:sp macro="" textlink="">
      <xdr:nvSpPr>
        <xdr:cNvPr id="76" name="Line 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09181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323850</xdr:colOff>
      <xdr:row>40</xdr:row>
      <xdr:rowOff>0</xdr:rowOff>
    </xdr:from>
    <xdr:to>
      <xdr:col>66</xdr:col>
      <xdr:colOff>323850</xdr:colOff>
      <xdr:row>40</xdr:row>
      <xdr:rowOff>0</xdr:rowOff>
    </xdr:to>
    <xdr:sp macro="" textlink="">
      <xdr:nvSpPr>
        <xdr:cNvPr id="77" name="Line 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09181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78" name="Line 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79" name="Line 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80" name="Line 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81" name="Line 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82" name="Line 7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83" name="Line 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84" name="Line 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85" name="Line 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86" name="Line 7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87" name="Line 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88" name="Line 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323850</xdr:colOff>
      <xdr:row>40</xdr:row>
      <xdr:rowOff>0</xdr:rowOff>
    </xdr:from>
    <xdr:to>
      <xdr:col>62</xdr:col>
      <xdr:colOff>323850</xdr:colOff>
      <xdr:row>40</xdr:row>
      <xdr:rowOff>0</xdr:rowOff>
    </xdr:to>
    <xdr:sp macro="" textlink="">
      <xdr:nvSpPr>
        <xdr:cNvPr id="89" name="Line 7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2653665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323850</xdr:colOff>
      <xdr:row>40</xdr:row>
      <xdr:rowOff>0</xdr:rowOff>
    </xdr:from>
    <xdr:to>
      <xdr:col>31</xdr:col>
      <xdr:colOff>323850</xdr:colOff>
      <xdr:row>40</xdr:row>
      <xdr:rowOff>0</xdr:rowOff>
    </xdr:to>
    <xdr:sp macro="" textlink="">
      <xdr:nvSpPr>
        <xdr:cNvPr id="90" name="Line 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113442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323850</xdr:colOff>
      <xdr:row>40</xdr:row>
      <xdr:rowOff>0</xdr:rowOff>
    </xdr:from>
    <xdr:to>
      <xdr:col>31</xdr:col>
      <xdr:colOff>323850</xdr:colOff>
      <xdr:row>40</xdr:row>
      <xdr:rowOff>0</xdr:rowOff>
    </xdr:to>
    <xdr:sp macro="" textlink="">
      <xdr:nvSpPr>
        <xdr:cNvPr id="91" name="Line 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113442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323850</xdr:colOff>
      <xdr:row>40</xdr:row>
      <xdr:rowOff>0</xdr:rowOff>
    </xdr:from>
    <xdr:to>
      <xdr:col>31</xdr:col>
      <xdr:colOff>323850</xdr:colOff>
      <xdr:row>40</xdr:row>
      <xdr:rowOff>0</xdr:rowOff>
    </xdr:to>
    <xdr:sp macro="" textlink="">
      <xdr:nvSpPr>
        <xdr:cNvPr id="92" name="Line 7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113442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323850</xdr:colOff>
      <xdr:row>40</xdr:row>
      <xdr:rowOff>0</xdr:rowOff>
    </xdr:from>
    <xdr:to>
      <xdr:col>31</xdr:col>
      <xdr:colOff>323850</xdr:colOff>
      <xdr:row>40</xdr:row>
      <xdr:rowOff>0</xdr:rowOff>
    </xdr:to>
    <xdr:sp macro="" textlink="">
      <xdr:nvSpPr>
        <xdr:cNvPr id="93" name="Line 7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113442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323850</xdr:colOff>
      <xdr:row>40</xdr:row>
      <xdr:rowOff>0</xdr:rowOff>
    </xdr:from>
    <xdr:to>
      <xdr:col>31</xdr:col>
      <xdr:colOff>323850</xdr:colOff>
      <xdr:row>40</xdr:row>
      <xdr:rowOff>0</xdr:rowOff>
    </xdr:to>
    <xdr:sp macro="" textlink="">
      <xdr:nvSpPr>
        <xdr:cNvPr id="94" name="Line 7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113442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95" name="Line 7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97" name="Line 7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98" name="Line 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99" name="Line 7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00" name="Line 7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01" name="Line 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02" name="Line 7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03" name="Line 7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04" name="Line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05" name="Line 7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06" name="Line 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07" name="Line 7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08" name="Line 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09" name="Line 7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10" name="Line 7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11" name="Line 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12" name="Line 7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13" name="Line 7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14" name="Line 7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15" name="Line 7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16" name="Line 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17" name="Line 7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18" name="Line 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19" name="Line 7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20" name="Line 7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21" name="Line 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22" name="Line 7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23" name="Line 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24" name="Line 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25" name="Line 7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26" name="Line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27" name="Line 7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28" name="Line 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29" name="Line 7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30" name="Line 7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31" name="Line 7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323850</xdr:colOff>
      <xdr:row>40</xdr:row>
      <xdr:rowOff>0</xdr:rowOff>
    </xdr:from>
    <xdr:to>
      <xdr:col>41</xdr:col>
      <xdr:colOff>323850</xdr:colOff>
      <xdr:row>40</xdr:row>
      <xdr:rowOff>0</xdr:rowOff>
    </xdr:to>
    <xdr:sp macro="" textlink="">
      <xdr:nvSpPr>
        <xdr:cNvPr id="132" name="Line 7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150018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1</xdr:row>
          <xdr:rowOff>38100</xdr:rowOff>
        </xdr:from>
        <xdr:to>
          <xdr:col>1</xdr:col>
          <xdr:colOff>428625</xdr:colOff>
          <xdr:row>1</xdr:row>
          <xdr:rowOff>428625</xdr:rowOff>
        </xdr:to>
        <xdr:sp macro="" textlink="">
          <xdr:nvSpPr>
            <xdr:cNvPr id="5121" name="Spinner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67</xdr:col>
      <xdr:colOff>0</xdr:colOff>
      <xdr:row>1</xdr:row>
      <xdr:rowOff>0</xdr:rowOff>
    </xdr:from>
    <xdr:to>
      <xdr:col>72</xdr:col>
      <xdr:colOff>589995</xdr:colOff>
      <xdr:row>2</xdr:row>
      <xdr:rowOff>304705</xdr:rowOff>
    </xdr:to>
    <xdr:pic>
      <xdr:nvPicPr>
        <xdr:cNvPr id="134" name="Imag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46850" y="295275"/>
          <a:ext cx="4438095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excel-pratique.com/fr/telechargements/calendriers/calendrier-perpetuel-excel-no392.php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excel-pratique.com/fr/telechargements/calendriers/calendrier-perpetuel-avec-choix-du-premier-mois-no161" TargetMode="External"/><Relationship Id="rId1" Type="http://schemas.openxmlformats.org/officeDocument/2006/relationships/hyperlink" Target="http://www.education.gouv.fr/pid25058/le-calendrier-scolaire.html?annee=108&amp;zone=0&amp;search_input=%A0D%E9partement%2C+Code+postal+ou+ville" TargetMode="External"/><Relationship Id="rId6" Type="http://schemas.openxmlformats.org/officeDocument/2006/relationships/hyperlink" Target="https://www.youtube.com/watch?v=O0dM4SayB_A" TargetMode="External"/><Relationship Id="rId5" Type="http://schemas.openxmlformats.org/officeDocument/2006/relationships/hyperlink" Target="https://www.cours-gratuit.com/tutoriel-excel/tutoriel-excel-comment-masquer-des-lignes-en-fonction-dune-valeur-de-cellule" TargetMode="External"/><Relationship Id="rId10" Type="http://schemas.openxmlformats.org/officeDocument/2006/relationships/ctrlProp" Target="../ctrlProps/ctrlProp1.xml"/><Relationship Id="rId4" Type="http://schemas.openxmlformats.org/officeDocument/2006/relationships/hyperlink" Target="https://www.excel-pratique.com/fr/astuces/masquer_les_entetes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jeanmarc.stoeffler.pagesperso-orange.fr/excel/calendri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4A415-A55D-4D5E-BAFF-37A69BA09410}">
  <sheetPr>
    <pageSetUpPr fitToPage="1"/>
  </sheetPr>
  <dimension ref="A1:XFC77"/>
  <sheetViews>
    <sheetView tabSelected="1" zoomScaleNormal="100" workbookViewId="0">
      <selection activeCell="X48" sqref="X48"/>
    </sheetView>
  </sheetViews>
  <sheetFormatPr baseColWidth="10" defaultColWidth="0" defaultRowHeight="9.9499999999999993" customHeight="1" zeroHeight="1"/>
  <cols>
    <col min="1" max="1" width="2.5703125" style="52" customWidth="1"/>
    <col min="2" max="2" width="7" style="52" customWidth="1"/>
    <col min="3" max="3" width="1.7109375" style="52" customWidth="1"/>
    <col min="4" max="4" width="7.5703125" style="115" customWidth="1"/>
    <col min="5" max="5" width="2.42578125" style="116" customWidth="1"/>
    <col min="6" max="6" width="10.7109375" style="52" customWidth="1"/>
    <col min="7" max="7" width="1.7109375" style="52" customWidth="1"/>
    <col min="8" max="8" width="7.5703125" style="115" customWidth="1"/>
    <col min="9" max="9" width="3.5703125" style="115" customWidth="1"/>
    <col min="10" max="10" width="10.7109375" style="52" customWidth="1"/>
    <col min="11" max="11" width="1.7109375" style="52" customWidth="1"/>
    <col min="12" max="12" width="7.5703125" style="115" customWidth="1"/>
    <col min="13" max="13" width="2.42578125" style="115" customWidth="1"/>
    <col min="14" max="14" width="10.7109375" style="52" customWidth="1"/>
    <col min="15" max="15" width="1.7109375" style="52" customWidth="1"/>
    <col min="16" max="16" width="7.5703125" style="115" customWidth="1"/>
    <col min="17" max="17" width="2.42578125" style="115" customWidth="1"/>
    <col min="18" max="18" width="10.7109375" style="52" customWidth="1"/>
    <col min="19" max="19" width="1.7109375" style="52" customWidth="1"/>
    <col min="20" max="20" width="7.5703125" style="115" customWidth="1"/>
    <col min="21" max="21" width="2.42578125" style="115" customWidth="1"/>
    <col min="22" max="22" width="10.7109375" style="52" customWidth="1"/>
    <col min="23" max="23" width="1.7109375" style="52" customWidth="1"/>
    <col min="24" max="24" width="7.5703125" style="115" customWidth="1"/>
    <col min="25" max="25" width="2.42578125" style="115" customWidth="1"/>
    <col min="26" max="26" width="10.7109375" style="52" customWidth="1"/>
    <col min="27" max="27" width="1.7109375" style="52" customWidth="1"/>
    <col min="28" max="28" width="7.5703125" style="115" customWidth="1"/>
    <col min="29" max="29" width="2.42578125" style="115" customWidth="1"/>
    <col min="30" max="30" width="10.7109375" style="52" customWidth="1"/>
    <col min="31" max="31" width="1.7109375" style="52" customWidth="1"/>
    <col min="32" max="32" width="7.5703125" style="115" customWidth="1"/>
    <col min="33" max="33" width="2.42578125" style="115" customWidth="1"/>
    <col min="34" max="34" width="10.7109375" style="52" customWidth="1"/>
    <col min="35" max="35" width="1.7109375" style="52" customWidth="1"/>
    <col min="36" max="36" width="7.5703125" style="115" customWidth="1"/>
    <col min="37" max="37" width="2.42578125" style="115" customWidth="1"/>
    <col min="38" max="38" width="10.7109375" style="52" customWidth="1"/>
    <col min="39" max="39" width="1.7109375" style="52" customWidth="1"/>
    <col min="40" max="40" width="7.5703125" style="115" customWidth="1"/>
    <col min="41" max="41" width="2.42578125" style="115" customWidth="1"/>
    <col min="42" max="42" width="10.7109375" style="52" customWidth="1"/>
    <col min="43" max="43" width="1.7109375" style="52" customWidth="1"/>
    <col min="44" max="44" width="7.5703125" style="115" customWidth="1"/>
    <col min="45" max="45" width="2.42578125" style="115" customWidth="1"/>
    <col min="46" max="46" width="10.7109375" style="52" customWidth="1"/>
    <col min="47" max="47" width="1.7109375" style="52" customWidth="1"/>
    <col min="48" max="48" width="7.5703125" style="115" customWidth="1"/>
    <col min="49" max="49" width="2.42578125" style="115" customWidth="1"/>
    <col min="50" max="50" width="10.7109375" style="52" customWidth="1"/>
    <col min="51" max="51" width="1.7109375" style="114" customWidth="1"/>
    <col min="52" max="52" width="8.5703125" style="114" customWidth="1"/>
    <col min="53" max="53" width="2.42578125" style="114" customWidth="1"/>
    <col min="54" max="54" width="10.7109375" style="114" customWidth="1"/>
    <col min="55" max="55" width="5.5703125" style="52" customWidth="1"/>
    <col min="56" max="56" width="14.85546875" style="56" customWidth="1"/>
    <col min="57" max="57" width="20.7109375" style="56" customWidth="1"/>
    <col min="58" max="58" width="12" style="51" customWidth="1"/>
    <col min="59" max="59" width="11.28515625" style="146" customWidth="1"/>
    <col min="60" max="60" width="12.28515625" style="147" customWidth="1"/>
    <col min="61" max="61" width="12.7109375" style="147" customWidth="1"/>
    <col min="62" max="62" width="4.5703125" style="147" customWidth="1"/>
    <col min="63" max="63" width="25.7109375" style="147" customWidth="1"/>
    <col min="64" max="64" width="8.7109375" style="147" customWidth="1"/>
    <col min="65" max="65" width="25.7109375" style="147" customWidth="1"/>
    <col min="66" max="66" width="5.5703125" style="148" customWidth="1"/>
    <col min="67" max="67" width="16.140625" style="51" customWidth="1"/>
    <col min="68" max="68" width="9.85546875" style="55" customWidth="1"/>
    <col min="69" max="69" width="17.85546875" style="55" customWidth="1"/>
    <col min="70" max="70" width="5.85546875" style="55" customWidth="1"/>
    <col min="71" max="71" width="15.7109375" style="55" customWidth="1"/>
    <col min="72" max="72" width="8.42578125" style="55" customWidth="1"/>
    <col min="73" max="73" width="17.85546875" style="55" customWidth="1"/>
    <col min="74" max="74" width="32.85546875" style="55" customWidth="1"/>
    <col min="75" max="75" width="3.5703125" style="55" hidden="1"/>
    <col min="76" max="16383" width="3.5703125" style="51" hidden="1"/>
    <col min="16384" max="16384" width="2.140625" style="51" hidden="1" customWidth="1"/>
  </cols>
  <sheetData>
    <row r="1" spans="1:76" s="17" customFormat="1" ht="23.25" customHeight="1" thickBot="1">
      <c r="A1" s="16"/>
      <c r="B1" s="44"/>
      <c r="C1" s="44"/>
      <c r="D1" s="45" t="s">
        <v>119</v>
      </c>
      <c r="E1" s="46"/>
      <c r="F1" s="47"/>
      <c r="G1" s="44"/>
      <c r="H1" s="44"/>
      <c r="I1" s="48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52"/>
      <c r="BD1" s="53"/>
      <c r="BE1" s="53"/>
      <c r="BF1" s="8">
        <v>0</v>
      </c>
      <c r="BG1" s="8">
        <v>0</v>
      </c>
      <c r="BH1" s="8">
        <v>0</v>
      </c>
      <c r="BI1" s="8">
        <v>0</v>
      </c>
      <c r="BJ1" s="8">
        <v>0</v>
      </c>
      <c r="BK1" s="8">
        <v>0</v>
      </c>
      <c r="BL1" s="8">
        <v>0</v>
      </c>
      <c r="BM1" s="8">
        <v>0</v>
      </c>
      <c r="BN1" s="8">
        <v>0</v>
      </c>
      <c r="BO1" s="8">
        <v>0</v>
      </c>
      <c r="BP1" s="8">
        <v>0</v>
      </c>
      <c r="BQ1" s="8">
        <v>0</v>
      </c>
      <c r="BR1" s="8">
        <v>0</v>
      </c>
      <c r="BS1" s="8">
        <v>0</v>
      </c>
      <c r="BT1" s="8">
        <v>0</v>
      </c>
      <c r="BU1" s="8">
        <v>0</v>
      </c>
      <c r="BV1" s="8">
        <v>0</v>
      </c>
      <c r="BW1" s="8">
        <v>0</v>
      </c>
    </row>
    <row r="2" spans="1:76" ht="36" customHeight="1">
      <c r="A2" s="50"/>
      <c r="B2" s="51"/>
      <c r="C2" s="178">
        <v>2024</v>
      </c>
      <c r="D2" s="178"/>
      <c r="E2" s="178"/>
      <c r="F2" s="178"/>
      <c r="G2" s="176" t="str">
        <f>IF(MONTH(1&amp;G4)=1,An+1,"")</f>
        <v/>
      </c>
      <c r="H2" s="176"/>
      <c r="I2" s="176"/>
      <c r="J2" s="176"/>
      <c r="K2" s="176" t="str">
        <f>IF(MONTH(1&amp;K4)=1,An+1,"")</f>
        <v/>
      </c>
      <c r="L2" s="176"/>
      <c r="M2" s="176"/>
      <c r="N2" s="176"/>
      <c r="O2" s="176" t="str">
        <f>IF(MONTH(1&amp;O4)=1,An+1,"")</f>
        <v/>
      </c>
      <c r="P2" s="176"/>
      <c r="Q2" s="176"/>
      <c r="R2" s="176"/>
      <c r="S2" s="176" t="str">
        <f>IF(MONTH(1&amp;S4)=1,An+1,"")</f>
        <v/>
      </c>
      <c r="T2" s="176"/>
      <c r="U2" s="176"/>
      <c r="V2" s="176"/>
      <c r="W2" s="176" t="str">
        <f>IF(MONTH(1&amp;W4)=1,An+1,"")</f>
        <v/>
      </c>
      <c r="X2" s="176"/>
      <c r="Y2" s="176"/>
      <c r="Z2" s="176"/>
      <c r="AA2" s="176" t="str">
        <f>IF(MONTH(1&amp;AA4)=1,An+1,"")</f>
        <v/>
      </c>
      <c r="AB2" s="176"/>
      <c r="AC2" s="176"/>
      <c r="AD2" s="176"/>
      <c r="AE2" s="176" t="str">
        <f>IF(MONTH(1&amp;AE4)=1,An+1,"")</f>
        <v/>
      </c>
      <c r="AF2" s="176"/>
      <c r="AG2" s="176"/>
      <c r="AH2" s="176"/>
      <c r="AI2" s="176" t="str">
        <f>IF(MONTH(1&amp;AI4)=1,An+1,"")</f>
        <v/>
      </c>
      <c r="AJ2" s="176"/>
      <c r="AK2" s="176"/>
      <c r="AL2" s="176"/>
      <c r="AM2" s="177" t="str">
        <f>IF(MONTH(1&amp;AM4)=1,An+1,"")</f>
        <v/>
      </c>
      <c r="AN2" s="177"/>
      <c r="AO2" s="177"/>
      <c r="AP2" s="177"/>
      <c r="AQ2" s="176" t="str">
        <f>IF(MONTH(1&amp;AQ4)=1,An+1,"")</f>
        <v/>
      </c>
      <c r="AR2" s="176"/>
      <c r="AS2" s="176"/>
      <c r="AT2" s="176"/>
      <c r="AU2" s="176" t="str">
        <f>IF(MONTH(1&amp;AU4)=1,An+1,"")</f>
        <v/>
      </c>
      <c r="AV2" s="176"/>
      <c r="AW2" s="176"/>
      <c r="AX2" s="176"/>
      <c r="AY2" s="163">
        <f>IF(MONTH(1&amp;AY4)=1,An+1,"")</f>
        <v>2025</v>
      </c>
      <c r="AZ2" s="163"/>
      <c r="BA2" s="163"/>
      <c r="BB2" s="163"/>
      <c r="BD2" s="53"/>
      <c r="BE2" s="53"/>
      <c r="BF2" s="55"/>
      <c r="BG2" s="153" t="s">
        <v>30</v>
      </c>
      <c r="BH2" s="154"/>
      <c r="BI2" s="154"/>
      <c r="BJ2" s="154"/>
      <c r="BK2" s="154"/>
      <c r="BL2" s="154"/>
      <c r="BM2" s="154"/>
      <c r="BN2" s="4"/>
      <c r="BO2" s="55"/>
      <c r="BQ2" s="95"/>
      <c r="BR2" s="95"/>
      <c r="BS2" s="95"/>
      <c r="BT2" s="95"/>
      <c r="BU2" s="95"/>
      <c r="BV2" s="95"/>
      <c r="BW2" s="95"/>
    </row>
    <row r="3" spans="1:76" ht="36" customHeight="1">
      <c r="A3" s="50"/>
      <c r="B3" s="164" t="s">
        <v>89</v>
      </c>
      <c r="C3" s="165" t="s">
        <v>59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7"/>
      <c r="O3" s="168" t="s">
        <v>60</v>
      </c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9" t="s">
        <v>62</v>
      </c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1"/>
      <c r="AM3" s="172" t="s">
        <v>61</v>
      </c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4"/>
      <c r="AY3" s="166" t="s">
        <v>63</v>
      </c>
      <c r="AZ3" s="166"/>
      <c r="BA3" s="166"/>
      <c r="BB3" s="166"/>
      <c r="BC3" s="1"/>
      <c r="BD3" s="152" t="s">
        <v>29</v>
      </c>
      <c r="BE3" s="152"/>
      <c r="BF3" s="55"/>
      <c r="BG3" s="14"/>
      <c r="BH3" s="54"/>
      <c r="BI3" s="54"/>
      <c r="BJ3" s="54"/>
      <c r="BK3" s="54"/>
      <c r="BL3" s="54"/>
      <c r="BM3" s="54"/>
      <c r="BN3" s="15"/>
      <c r="BO3" s="55"/>
      <c r="BQ3" s="95"/>
      <c r="BR3" s="95"/>
      <c r="BT3" s="95"/>
    </row>
    <row r="4" spans="1:76" ht="40.5" customHeight="1">
      <c r="A4" s="50">
        <v>2</v>
      </c>
      <c r="B4" s="164"/>
      <c r="C4" s="159" t="s">
        <v>26</v>
      </c>
      <c r="D4" s="159"/>
      <c r="E4" s="159"/>
      <c r="F4" s="175"/>
      <c r="G4" s="158" t="str">
        <f>CHOOSE(IF(MONTH(1&amp;C4)=12,1,MONTH(1&amp;C4)+1),"Janvier","Février","Mars","Avril","Mai","Juin","Juillet","Août","Septembre","Octobre","Novembre","Décembre")</f>
        <v>Février</v>
      </c>
      <c r="H4" s="159"/>
      <c r="I4" s="159"/>
      <c r="J4" s="160"/>
      <c r="K4" s="158" t="str">
        <f>CHOOSE(IF(MONTH(1&amp;G4)=12,1,MONTH(1&amp;G4)+1),"Janvier","Février","Mars","Avril","Mai","Juin","Juillet","Août","Septembre","Octobre","Novembre","Décembre")</f>
        <v>Mars</v>
      </c>
      <c r="L4" s="159"/>
      <c r="M4" s="159"/>
      <c r="N4" s="160"/>
      <c r="O4" s="158" t="str">
        <f>CHOOSE(IF(MONTH(1&amp;K4)=12,1,MONTH(1&amp;K4)+1),"Janvier","Février","Mars","Avril","Mai","Juin","Juillet","Août","Septembre","Octobre","Novembre","Décembre")</f>
        <v>Avril</v>
      </c>
      <c r="P4" s="159"/>
      <c r="Q4" s="159"/>
      <c r="R4" s="160"/>
      <c r="S4" s="158" t="str">
        <f>CHOOSE(IF(MONTH(1&amp;O4)=12,1,MONTH(1&amp;O4)+1),"Janvier","Février","Mars","Avril","Mai","Juin","Juillet","Août","Septembre","Octobre","Novembre","Décembre")</f>
        <v>Mai</v>
      </c>
      <c r="T4" s="159"/>
      <c r="U4" s="159"/>
      <c r="V4" s="160"/>
      <c r="W4" s="158" t="str">
        <f>CHOOSE(IF(MONTH(1&amp;S4)=12,1,MONTH(1&amp;S4)+1),"Janvier","Février","Mars","Avril","Mai","Juin","Juillet","Août","Septembre","Octobre","Novembre","Décembre")</f>
        <v>Juin</v>
      </c>
      <c r="X4" s="159"/>
      <c r="Y4" s="159"/>
      <c r="Z4" s="160"/>
      <c r="AA4" s="158" t="str">
        <f>CHOOSE(IF(MONTH(1&amp;W4)=12,1,MONTH(1&amp;W4)+1),"Janvier","Février","Mars","Avril","Mai","Juin","Juillet","Août","Septembre","Octobre","Novembre","Décembre")</f>
        <v>Juillet</v>
      </c>
      <c r="AB4" s="159"/>
      <c r="AC4" s="159"/>
      <c r="AD4" s="160"/>
      <c r="AE4" s="158" t="str">
        <f>CHOOSE(IF(MONTH(1&amp;AA4)=12,1,MONTH(1&amp;AA4)+1),"Janvier","Février","Mars","Avril","Mai","Juin","Juillet","Août","Septembre","Octobre","Novembre","Décembre")</f>
        <v>Août</v>
      </c>
      <c r="AF4" s="159"/>
      <c r="AG4" s="159"/>
      <c r="AH4" s="160"/>
      <c r="AI4" s="158" t="str">
        <f>CHOOSE(IF(MONTH(1&amp;AE4)=12,1,MONTH(1&amp;AE4)+1),"Janvier","Février","Mars","Avril","Mai","Juin","Juillet","Août","Septembre","Octobre","Novembre","Décembre")</f>
        <v>Septembre</v>
      </c>
      <c r="AJ4" s="159"/>
      <c r="AK4" s="159"/>
      <c r="AL4" s="160"/>
      <c r="AM4" s="158" t="str">
        <f>CHOOSE(IF(MONTH(1&amp;AI4)=12,1,MONTH(1&amp;AI4)+1),"Janvier","Février","Mars","Avril","Mai","Juin","Juillet","Août","Septembre","Octobre","Novembre","Décembre")</f>
        <v>Octobre</v>
      </c>
      <c r="AN4" s="159"/>
      <c r="AO4" s="159"/>
      <c r="AP4" s="160"/>
      <c r="AQ4" s="158" t="str">
        <f>CHOOSE(IF(MONTH(1&amp;AM4)=12,1,MONTH(1&amp;AM4)+1),"Janvier","Février","Mars","Avril","Mai","Juin","Juillet","Août","Septembre","Octobre","Novembre","Décembre")</f>
        <v>Novembre</v>
      </c>
      <c r="AR4" s="159"/>
      <c r="AS4" s="159"/>
      <c r="AT4" s="160"/>
      <c r="AU4" s="158" t="str">
        <f>CHOOSE(IF(MONTH(1&amp;AQ4)=12,1,MONTH(1&amp;AQ4)+1),"Janvier","Février","Mars","Avril","Mai","Juin","Juillet","Août","Septembre","Octobre","Novembre","Décembre")</f>
        <v>Décembre</v>
      </c>
      <c r="AV4" s="159"/>
      <c r="AW4" s="159"/>
      <c r="AX4" s="160"/>
      <c r="AY4" s="158" t="str">
        <f>CHOOSE(IF(MONTH(1&amp;AU4)=12,1,MONTH(1&amp;AU4)+1),"Janvier","Février","Mars","Avril","Mai","Juin","Juillet","Août","Septembre","Octobre","Novembre","Décembre")</f>
        <v>Janvier</v>
      </c>
      <c r="AZ4" s="159"/>
      <c r="BA4" s="159"/>
      <c r="BB4" s="160"/>
      <c r="BE4" s="57" t="s">
        <v>28</v>
      </c>
      <c r="BF4" s="55"/>
      <c r="BG4" s="58"/>
      <c r="BH4" s="161" t="s">
        <v>27</v>
      </c>
      <c r="BI4" s="156"/>
      <c r="BJ4" s="59"/>
      <c r="BK4" s="60" t="s">
        <v>117</v>
      </c>
      <c r="BL4" s="61"/>
      <c r="BM4" s="62" t="s">
        <v>118</v>
      </c>
      <c r="BN4" s="63"/>
      <c r="BO4" s="3"/>
      <c r="BP4" s="95"/>
      <c r="BQ4" s="3"/>
      <c r="BR4" s="3"/>
      <c r="BS4" s="3"/>
      <c r="BT4" s="3"/>
    </row>
    <row r="5" spans="1:76" ht="20.100000000000001" customHeight="1">
      <c r="A5" s="50">
        <v>3</v>
      </c>
      <c r="B5" s="164"/>
      <c r="C5" s="64"/>
      <c r="D5" s="65">
        <f>DATE(C2,MONTH(1&amp;C$4),1)</f>
        <v>45292</v>
      </c>
      <c r="E5" s="66" t="str">
        <f t="shared" ref="E5:E32" si="0">IF(WEEKDAY(D5,2)=3, _xlfn.ISOWEEKNUM(D5),"")</f>
        <v/>
      </c>
      <c r="F5" s="13"/>
      <c r="G5" s="67"/>
      <c r="H5" s="65">
        <f>DATE(IF(MONTH(1&amp;G$4)=1,C2+1,C2),MONTH(1&amp;G$4),1)</f>
        <v>45323</v>
      </c>
      <c r="I5" s="66" t="str">
        <f t="shared" ref="I5:I32" si="1">IF(WEEKDAY(H5,2)=3, _xlfn.ISOWEEKNUM(H5),"")</f>
        <v/>
      </c>
      <c r="J5" s="13"/>
      <c r="K5" s="68"/>
      <c r="L5" s="65">
        <f>DATE(IF(MONTH(1&amp;G$4)&lt;MONTH(1&amp;K$4),YEAR(H5),C2+1),MONTH(1&amp;K$4),1)</f>
        <v>45352</v>
      </c>
      <c r="M5" s="66" t="str">
        <f t="shared" ref="M5:M32" si="2">IF(WEEKDAY(L5,2)=3, _xlfn.ISOWEEKNUM(L5),"")</f>
        <v/>
      </c>
      <c r="N5" s="13"/>
      <c r="O5" s="68"/>
      <c r="P5" s="65">
        <f>DATE(IF(MONTH(1&amp;K$4)&lt;MONTH(1&amp;O$4),YEAR(L5),C2+1),MONTH(1&amp;O$4),1)</f>
        <v>45383</v>
      </c>
      <c r="Q5" s="66" t="str">
        <f t="shared" ref="Q5:Q32" si="3">IF(WEEKDAY(P5,2)=3, _xlfn.ISOWEEKNUM(P5),"")</f>
        <v/>
      </c>
      <c r="R5" s="13"/>
      <c r="S5" s="68"/>
      <c r="T5" s="65">
        <f>DATE(IF(MONTH(1&amp;O$4)&lt;MONTH(1&amp;S$4),YEAR(P5),C2+1),MONTH(1&amp;S$4),1)</f>
        <v>45413</v>
      </c>
      <c r="U5" s="66">
        <f t="shared" ref="U5:U32" si="4">IF(WEEKDAY(T5,2)=3, _xlfn.ISOWEEKNUM(T5),"")</f>
        <v>18</v>
      </c>
      <c r="V5" s="13"/>
      <c r="W5" s="68"/>
      <c r="X5" s="65">
        <f>DATE(IF(MONTH(1&amp;S$4)&lt;MONTH(1&amp;W$4),YEAR(T5),C2+1),MONTH(1&amp;W$4),1)</f>
        <v>45444</v>
      </c>
      <c r="Y5" s="66" t="str">
        <f t="shared" ref="Y5:Y32" si="5">IF(WEEKDAY(X5,2)=3, _xlfn.ISOWEEKNUM(X5),"")</f>
        <v/>
      </c>
      <c r="Z5" s="13"/>
      <c r="AA5" s="68"/>
      <c r="AB5" s="65">
        <f>DATE(IF(MONTH(1&amp;W$4)&lt;MONTH(1&amp;AA$4),YEAR(X5),C2+1),MONTH(1&amp;AA$4),1)</f>
        <v>45474</v>
      </c>
      <c r="AC5" s="66" t="str">
        <f t="shared" ref="AC5:AC32" si="6">IF(WEEKDAY(AB5,2)=3, _xlfn.ISOWEEKNUM(AB5),"")</f>
        <v/>
      </c>
      <c r="AD5" s="13"/>
      <c r="AE5" s="68"/>
      <c r="AF5" s="65">
        <f>DATE(IF(MONTH(1&amp;AA$4)&lt;MONTH(1&amp;AE$4),YEAR(AB5),C2+1),MONTH(1&amp;AE$4),1)</f>
        <v>45505</v>
      </c>
      <c r="AG5" s="66" t="str">
        <f t="shared" ref="AG5:AG32" si="7">IF(WEEKDAY(AF5,2)=3, _xlfn.ISOWEEKNUM(AF5),"")</f>
        <v/>
      </c>
      <c r="AH5" s="13"/>
      <c r="AI5" s="68"/>
      <c r="AJ5" s="65">
        <f>DATE(IF(MONTH(1&amp;AE$4)&lt;MONTH(1&amp;AI$4),YEAR(AF5),C2+1),MONTH(1&amp;AI$4),1)</f>
        <v>45536</v>
      </c>
      <c r="AK5" s="66" t="str">
        <f t="shared" ref="AK5:AK32" si="8">IF(WEEKDAY(AJ5,2)=3, _xlfn.ISOWEEKNUM(AJ5),"")</f>
        <v/>
      </c>
      <c r="AL5" s="13"/>
      <c r="AM5" s="68"/>
      <c r="AN5" s="65">
        <f>DATE(IF(MONTH(1&amp;AI$4)&lt;MONTH(1&amp;AM$4),YEAR(AJ5),C2+1),MONTH(1&amp;AM$4),1)</f>
        <v>45566</v>
      </c>
      <c r="AO5" s="66" t="str">
        <f t="shared" ref="AO5:AO32" si="9">IF(WEEKDAY(AN5,2)=3, _xlfn.ISOWEEKNUM(AN5),"")</f>
        <v/>
      </c>
      <c r="AP5" s="13"/>
      <c r="AQ5" s="68"/>
      <c r="AR5" s="65">
        <f>DATE(IF(MONTH(1&amp;AM$4)&lt;MONTH(1&amp;AQ$4),YEAR(AN5),C2+1),MONTH(1&amp;AQ$4),1)</f>
        <v>45597</v>
      </c>
      <c r="AS5" s="66" t="str">
        <f t="shared" ref="AS5:AS32" si="10">IF(WEEKDAY(AR5,2)=3, _xlfn.ISOWEEKNUM(AR5),"")</f>
        <v/>
      </c>
      <c r="AT5" s="13"/>
      <c r="AU5" s="68"/>
      <c r="AV5" s="65">
        <f>DATE(IF(MONTH(1&amp;AQ$4)&lt;MONTH(1&amp;AU$4),YEAR(AR5),C2+1),MONTH(1&amp;AU$4),1)</f>
        <v>45627</v>
      </c>
      <c r="AW5" s="66" t="str">
        <f t="shared" ref="AW5:AW32" si="11">IF(WEEKDAY(AV5,2)=3, _xlfn.ISOWEEKNUM(AV5),"")</f>
        <v/>
      </c>
      <c r="AX5" s="13"/>
      <c r="AY5" s="68"/>
      <c r="AZ5" s="65">
        <f>DATE(IF(MONTH(1&amp;AU$4)&lt;MONTH(1&amp;AY$4),YEAR(AV5),YEAR(AV5)+1),MONTH(1&amp;AY$4),1)</f>
        <v>45658</v>
      </c>
      <c r="BA5" s="66">
        <f t="shared" ref="BA5:BA32" si="12">IF(WEEKDAY(AZ5,2)=3, _xlfn.ISOWEEKNUM(AZ5),"")</f>
        <v>1</v>
      </c>
      <c r="BB5" s="2"/>
      <c r="BD5" s="56" t="s">
        <v>26</v>
      </c>
      <c r="BE5" s="69">
        <f>DATE(An-1,1,1)</f>
        <v>44927</v>
      </c>
      <c r="BF5" s="55"/>
      <c r="BG5" s="70"/>
      <c r="BH5" s="161"/>
      <c r="BI5" s="156"/>
      <c r="BJ5" s="59"/>
      <c r="BK5" s="60" t="s">
        <v>25</v>
      </c>
      <c r="BL5" s="61"/>
      <c r="BM5" s="62" t="s">
        <v>25</v>
      </c>
      <c r="BN5" s="63"/>
      <c r="BO5" s="8">
        <v>0</v>
      </c>
      <c r="BP5" s="71" t="s">
        <v>24</v>
      </c>
      <c r="BQ5" s="72"/>
      <c r="BR5" s="72"/>
      <c r="BS5" s="72"/>
      <c r="BT5" s="72"/>
      <c r="BX5" s="73"/>
    </row>
    <row r="6" spans="1:76" ht="20.100000000000001" customHeight="1">
      <c r="A6" s="50">
        <v>4</v>
      </c>
      <c r="B6" s="164"/>
      <c r="C6" s="64"/>
      <c r="D6" s="74">
        <f t="shared" ref="D6:D32" si="13">D5+1</f>
        <v>45293</v>
      </c>
      <c r="E6" s="66" t="str">
        <f t="shared" si="0"/>
        <v/>
      </c>
      <c r="F6" s="13"/>
      <c r="G6" s="68"/>
      <c r="H6" s="74">
        <f t="shared" ref="H6:H32" si="14">H5+1</f>
        <v>45324</v>
      </c>
      <c r="I6" s="66" t="str">
        <f t="shared" si="1"/>
        <v/>
      </c>
      <c r="J6" s="13"/>
      <c r="K6" s="68"/>
      <c r="L6" s="74">
        <f t="shared" ref="L6:L32" si="15">L5+1</f>
        <v>45353</v>
      </c>
      <c r="M6" s="66" t="str">
        <f t="shared" si="2"/>
        <v/>
      </c>
      <c r="N6" s="13"/>
      <c r="O6" s="68"/>
      <c r="P6" s="74">
        <f t="shared" ref="P6:P32" si="16">P5+1</f>
        <v>45384</v>
      </c>
      <c r="Q6" s="66" t="str">
        <f t="shared" si="3"/>
        <v/>
      </c>
      <c r="R6" s="13"/>
      <c r="S6" s="68"/>
      <c r="T6" s="74">
        <f t="shared" ref="T6:T32" si="17">T5+1</f>
        <v>45414</v>
      </c>
      <c r="U6" s="66" t="str">
        <f t="shared" si="4"/>
        <v/>
      </c>
      <c r="V6" s="13"/>
      <c r="W6" s="68"/>
      <c r="X6" s="74">
        <f t="shared" ref="X6:X32" si="18">X5+1</f>
        <v>45445</v>
      </c>
      <c r="Y6" s="66" t="str">
        <f t="shared" si="5"/>
        <v/>
      </c>
      <c r="Z6" s="13"/>
      <c r="AA6" s="68"/>
      <c r="AB6" s="74">
        <f t="shared" ref="AB6:AB32" si="19">AB5+1</f>
        <v>45475</v>
      </c>
      <c r="AC6" s="66" t="str">
        <f t="shared" si="6"/>
        <v/>
      </c>
      <c r="AD6" s="13"/>
      <c r="AE6" s="68"/>
      <c r="AF6" s="74">
        <f t="shared" ref="AF6:AF32" si="20">AF5+1</f>
        <v>45506</v>
      </c>
      <c r="AG6" s="66" t="str">
        <f t="shared" si="7"/>
        <v/>
      </c>
      <c r="AH6" s="13"/>
      <c r="AI6" s="68"/>
      <c r="AJ6" s="74">
        <f t="shared" ref="AJ6:AJ32" si="21">AJ5+1</f>
        <v>45537</v>
      </c>
      <c r="AK6" s="66" t="str">
        <f t="shared" si="8"/>
        <v/>
      </c>
      <c r="AL6" s="13"/>
      <c r="AM6" s="68"/>
      <c r="AN6" s="74">
        <f t="shared" ref="AN6:AN32" si="22">AN5+1</f>
        <v>45567</v>
      </c>
      <c r="AO6" s="66">
        <f t="shared" si="9"/>
        <v>40</v>
      </c>
      <c r="AP6" s="13"/>
      <c r="AQ6" s="68"/>
      <c r="AR6" s="74">
        <f t="shared" ref="AR6:AR32" si="23">AR5+1</f>
        <v>45598</v>
      </c>
      <c r="AS6" s="66" t="str">
        <f t="shared" si="10"/>
        <v/>
      </c>
      <c r="AT6" s="13"/>
      <c r="AU6" s="68"/>
      <c r="AV6" s="74">
        <f t="shared" ref="AV6:AV32" si="24">AV5+1</f>
        <v>45628</v>
      </c>
      <c r="AW6" s="66" t="str">
        <f t="shared" si="11"/>
        <v/>
      </c>
      <c r="AX6" s="13"/>
      <c r="AY6" s="68"/>
      <c r="AZ6" s="74">
        <f t="shared" ref="AZ6:AZ32" si="25">AZ5+1</f>
        <v>45659</v>
      </c>
      <c r="BA6" s="66" t="str">
        <f t="shared" si="12"/>
        <v/>
      </c>
      <c r="BB6" s="2"/>
      <c r="BD6" s="56" t="s">
        <v>23</v>
      </c>
      <c r="BE6" s="69">
        <f>ROUND(DATE(An-1,4,MOD(234-11*MOD(An-1,19),30))/7,0)*7-6+1</f>
        <v>45026</v>
      </c>
      <c r="BF6" s="55"/>
      <c r="BG6" s="70"/>
      <c r="BH6" s="162"/>
      <c r="BI6" s="157"/>
      <c r="BJ6" s="59"/>
      <c r="BK6" s="75" t="s">
        <v>22</v>
      </c>
      <c r="BL6" s="59"/>
      <c r="BM6" s="76" t="s">
        <v>21</v>
      </c>
      <c r="BN6" s="63"/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73"/>
    </row>
    <row r="7" spans="1:76" ht="20.100000000000001" customHeight="1">
      <c r="A7" s="50">
        <v>5</v>
      </c>
      <c r="B7" s="164"/>
      <c r="C7" s="64"/>
      <c r="D7" s="74">
        <f t="shared" si="13"/>
        <v>45294</v>
      </c>
      <c r="E7" s="66">
        <f t="shared" si="0"/>
        <v>1</v>
      </c>
      <c r="F7" s="13"/>
      <c r="G7" s="68"/>
      <c r="H7" s="74">
        <f t="shared" si="14"/>
        <v>45325</v>
      </c>
      <c r="I7" s="66" t="str">
        <f t="shared" si="1"/>
        <v/>
      </c>
      <c r="J7" s="13"/>
      <c r="K7" s="68"/>
      <c r="L7" s="74">
        <f t="shared" si="15"/>
        <v>45354</v>
      </c>
      <c r="M7" s="66" t="str">
        <f t="shared" si="2"/>
        <v/>
      </c>
      <c r="N7" s="13"/>
      <c r="O7" s="68"/>
      <c r="P7" s="74">
        <f t="shared" si="16"/>
        <v>45385</v>
      </c>
      <c r="Q7" s="66">
        <f t="shared" si="3"/>
        <v>14</v>
      </c>
      <c r="R7" s="13"/>
      <c r="S7" s="68"/>
      <c r="T7" s="74">
        <f t="shared" si="17"/>
        <v>45415</v>
      </c>
      <c r="U7" s="66" t="str">
        <f t="shared" si="4"/>
        <v/>
      </c>
      <c r="V7" s="13"/>
      <c r="W7" s="68"/>
      <c r="X7" s="74">
        <f t="shared" si="18"/>
        <v>45446</v>
      </c>
      <c r="Y7" s="66" t="str">
        <f t="shared" si="5"/>
        <v/>
      </c>
      <c r="Z7" s="13"/>
      <c r="AA7" s="68"/>
      <c r="AB7" s="74">
        <f t="shared" si="19"/>
        <v>45476</v>
      </c>
      <c r="AC7" s="66">
        <f t="shared" si="6"/>
        <v>27</v>
      </c>
      <c r="AD7" s="13"/>
      <c r="AE7" s="68"/>
      <c r="AF7" s="74">
        <f t="shared" si="20"/>
        <v>45507</v>
      </c>
      <c r="AG7" s="66" t="str">
        <f t="shared" si="7"/>
        <v/>
      </c>
      <c r="AH7" s="13"/>
      <c r="AI7" s="68"/>
      <c r="AJ7" s="74">
        <f t="shared" si="21"/>
        <v>45538</v>
      </c>
      <c r="AK7" s="66" t="str">
        <f t="shared" si="8"/>
        <v/>
      </c>
      <c r="AL7" s="13"/>
      <c r="AM7" s="68"/>
      <c r="AN7" s="74">
        <f t="shared" si="22"/>
        <v>45568</v>
      </c>
      <c r="AO7" s="66" t="str">
        <f t="shared" si="9"/>
        <v/>
      </c>
      <c r="AP7" s="13"/>
      <c r="AQ7" s="68"/>
      <c r="AR7" s="74">
        <f t="shared" si="23"/>
        <v>45599</v>
      </c>
      <c r="AS7" s="66" t="str">
        <f t="shared" si="10"/>
        <v/>
      </c>
      <c r="AT7" s="13"/>
      <c r="AU7" s="68"/>
      <c r="AV7" s="74">
        <f t="shared" si="24"/>
        <v>45629</v>
      </c>
      <c r="AW7" s="66" t="str">
        <f t="shared" si="11"/>
        <v/>
      </c>
      <c r="AX7" s="13"/>
      <c r="AY7" s="68"/>
      <c r="AZ7" s="74">
        <f t="shared" si="25"/>
        <v>45660</v>
      </c>
      <c r="BA7" s="66" t="str">
        <f t="shared" si="12"/>
        <v/>
      </c>
      <c r="BB7" s="2"/>
      <c r="BD7" s="56" t="s">
        <v>20</v>
      </c>
      <c r="BE7" s="69">
        <f>DATE(An-1,5,1)</f>
        <v>45047</v>
      </c>
      <c r="BF7" s="55"/>
      <c r="BG7" s="70"/>
      <c r="BH7" s="77" t="s">
        <v>19</v>
      </c>
      <c r="BI7" s="78" t="s">
        <v>0</v>
      </c>
      <c r="BJ7" s="59"/>
      <c r="BK7" s="79">
        <v>41265</v>
      </c>
      <c r="BL7" s="59"/>
      <c r="BM7" s="80">
        <v>41280</v>
      </c>
      <c r="BN7" s="63"/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0</v>
      </c>
      <c r="BX7" s="73"/>
    </row>
    <row r="8" spans="1:76" ht="20.100000000000001" customHeight="1">
      <c r="A8" s="50">
        <v>6</v>
      </c>
      <c r="B8" s="164"/>
      <c r="C8" s="64"/>
      <c r="D8" s="74">
        <f t="shared" si="13"/>
        <v>45295</v>
      </c>
      <c r="E8" s="66" t="str">
        <f t="shared" si="0"/>
        <v/>
      </c>
      <c r="F8" s="13"/>
      <c r="G8" s="68"/>
      <c r="H8" s="74">
        <f t="shared" si="14"/>
        <v>45326</v>
      </c>
      <c r="I8" s="66" t="str">
        <f t="shared" si="1"/>
        <v/>
      </c>
      <c r="J8" s="13"/>
      <c r="K8" s="68"/>
      <c r="L8" s="74">
        <f t="shared" si="15"/>
        <v>45355</v>
      </c>
      <c r="M8" s="66" t="str">
        <f t="shared" si="2"/>
        <v/>
      </c>
      <c r="N8" s="13"/>
      <c r="O8" s="68"/>
      <c r="P8" s="74">
        <f t="shared" si="16"/>
        <v>45386</v>
      </c>
      <c r="Q8" s="66" t="str">
        <f t="shared" si="3"/>
        <v/>
      </c>
      <c r="R8" s="13"/>
      <c r="S8" s="68"/>
      <c r="T8" s="74">
        <f t="shared" si="17"/>
        <v>45416</v>
      </c>
      <c r="U8" s="66" t="str">
        <f t="shared" si="4"/>
        <v/>
      </c>
      <c r="V8" s="13"/>
      <c r="W8" s="68"/>
      <c r="X8" s="74">
        <f t="shared" si="18"/>
        <v>45447</v>
      </c>
      <c r="Y8" s="66" t="str">
        <f t="shared" si="5"/>
        <v/>
      </c>
      <c r="Z8" s="13"/>
      <c r="AA8" s="68"/>
      <c r="AB8" s="74">
        <f t="shared" si="19"/>
        <v>45477</v>
      </c>
      <c r="AC8" s="66" t="str">
        <f t="shared" si="6"/>
        <v/>
      </c>
      <c r="AD8" s="13"/>
      <c r="AE8" s="68"/>
      <c r="AF8" s="74">
        <f t="shared" si="20"/>
        <v>45508</v>
      </c>
      <c r="AG8" s="66" t="str">
        <f t="shared" si="7"/>
        <v/>
      </c>
      <c r="AH8" s="13"/>
      <c r="AI8" s="68"/>
      <c r="AJ8" s="74">
        <f t="shared" si="21"/>
        <v>45539</v>
      </c>
      <c r="AK8" s="66">
        <f t="shared" si="8"/>
        <v>36</v>
      </c>
      <c r="AL8" s="13"/>
      <c r="AM8" s="68"/>
      <c r="AN8" s="74">
        <f t="shared" si="22"/>
        <v>45569</v>
      </c>
      <c r="AO8" s="66" t="str">
        <f t="shared" si="9"/>
        <v/>
      </c>
      <c r="AP8" s="13"/>
      <c r="AQ8" s="68"/>
      <c r="AR8" s="74">
        <f t="shared" si="23"/>
        <v>45600</v>
      </c>
      <c r="AS8" s="66" t="str">
        <f t="shared" si="10"/>
        <v/>
      </c>
      <c r="AT8" s="13"/>
      <c r="AU8" s="68"/>
      <c r="AV8" s="74">
        <f t="shared" si="24"/>
        <v>45630</v>
      </c>
      <c r="AW8" s="66">
        <f t="shared" si="11"/>
        <v>49</v>
      </c>
      <c r="AX8" s="13"/>
      <c r="AY8" s="68"/>
      <c r="AZ8" s="74">
        <f t="shared" si="25"/>
        <v>45661</v>
      </c>
      <c r="BA8" s="66" t="str">
        <f t="shared" si="12"/>
        <v/>
      </c>
      <c r="BB8" s="2"/>
      <c r="BD8" s="56" t="s">
        <v>18</v>
      </c>
      <c r="BE8" s="69">
        <f>DATE(An-1,5,8)</f>
        <v>45054</v>
      </c>
      <c r="BF8" s="55"/>
      <c r="BG8" s="70"/>
      <c r="BH8" s="81"/>
      <c r="BI8" s="78" t="s">
        <v>4</v>
      </c>
      <c r="BJ8" s="59"/>
      <c r="BK8" s="79">
        <v>41328</v>
      </c>
      <c r="BL8" s="59"/>
      <c r="BM8" s="80">
        <v>41343</v>
      </c>
      <c r="BN8" s="63"/>
      <c r="BO8" s="8">
        <v>0</v>
      </c>
      <c r="BP8" s="82" t="s">
        <v>17</v>
      </c>
      <c r="BQ8" s="83"/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0</v>
      </c>
      <c r="BX8" s="73"/>
    </row>
    <row r="9" spans="1:76" ht="20.100000000000001" customHeight="1">
      <c r="A9" s="50">
        <v>7</v>
      </c>
      <c r="B9" s="164"/>
      <c r="C9" s="64"/>
      <c r="D9" s="74">
        <f t="shared" si="13"/>
        <v>45296</v>
      </c>
      <c r="E9" s="66" t="str">
        <f t="shared" si="0"/>
        <v/>
      </c>
      <c r="F9" s="13"/>
      <c r="G9" s="68"/>
      <c r="H9" s="74">
        <f t="shared" si="14"/>
        <v>45327</v>
      </c>
      <c r="I9" s="66" t="str">
        <f t="shared" si="1"/>
        <v/>
      </c>
      <c r="J9" s="13"/>
      <c r="K9" s="68"/>
      <c r="L9" s="74">
        <f t="shared" si="15"/>
        <v>45356</v>
      </c>
      <c r="M9" s="66" t="str">
        <f t="shared" si="2"/>
        <v/>
      </c>
      <c r="N9" s="13"/>
      <c r="O9" s="68"/>
      <c r="P9" s="74">
        <f t="shared" si="16"/>
        <v>45387</v>
      </c>
      <c r="Q9" s="66" t="str">
        <f t="shared" si="3"/>
        <v/>
      </c>
      <c r="R9" s="13"/>
      <c r="S9" s="68"/>
      <c r="T9" s="74">
        <f t="shared" si="17"/>
        <v>45417</v>
      </c>
      <c r="U9" s="66" t="str">
        <f t="shared" si="4"/>
        <v/>
      </c>
      <c r="V9" s="13"/>
      <c r="W9" s="68"/>
      <c r="X9" s="74">
        <f t="shared" si="18"/>
        <v>45448</v>
      </c>
      <c r="Y9" s="66">
        <f t="shared" si="5"/>
        <v>23</v>
      </c>
      <c r="Z9" s="13"/>
      <c r="AA9" s="68"/>
      <c r="AB9" s="74">
        <f t="shared" si="19"/>
        <v>45478</v>
      </c>
      <c r="AC9" s="66" t="str">
        <f t="shared" si="6"/>
        <v/>
      </c>
      <c r="AD9" s="13"/>
      <c r="AE9" s="68"/>
      <c r="AF9" s="74">
        <f t="shared" si="20"/>
        <v>45509</v>
      </c>
      <c r="AG9" s="66" t="str">
        <f t="shared" si="7"/>
        <v/>
      </c>
      <c r="AH9" s="13"/>
      <c r="AI9" s="68"/>
      <c r="AJ9" s="74">
        <f t="shared" si="21"/>
        <v>45540</v>
      </c>
      <c r="AK9" s="66" t="str">
        <f t="shared" si="8"/>
        <v/>
      </c>
      <c r="AL9" s="13"/>
      <c r="AM9" s="68"/>
      <c r="AN9" s="74">
        <f t="shared" si="22"/>
        <v>45570</v>
      </c>
      <c r="AO9" s="66" t="str">
        <f t="shared" si="9"/>
        <v/>
      </c>
      <c r="AP9" s="13"/>
      <c r="AQ9" s="68"/>
      <c r="AR9" s="74">
        <f t="shared" si="23"/>
        <v>45601</v>
      </c>
      <c r="AS9" s="66" t="str">
        <f t="shared" si="10"/>
        <v/>
      </c>
      <c r="AT9" s="13"/>
      <c r="AU9" s="68"/>
      <c r="AV9" s="74">
        <f t="shared" si="24"/>
        <v>45631</v>
      </c>
      <c r="AW9" s="66" t="str">
        <f t="shared" si="11"/>
        <v/>
      </c>
      <c r="AX9" s="13"/>
      <c r="AY9" s="68"/>
      <c r="AZ9" s="74">
        <f t="shared" si="25"/>
        <v>45662</v>
      </c>
      <c r="BA9" s="66" t="str">
        <f t="shared" si="12"/>
        <v/>
      </c>
      <c r="BB9" s="2"/>
      <c r="BD9" s="56" t="s">
        <v>16</v>
      </c>
      <c r="BE9" s="69">
        <f>BE6+38</f>
        <v>45064</v>
      </c>
      <c r="BF9" s="55"/>
      <c r="BG9" s="70"/>
      <c r="BH9" s="81"/>
      <c r="BI9" s="78" t="s">
        <v>3</v>
      </c>
      <c r="BJ9" s="59"/>
      <c r="BK9" s="84">
        <v>41384</v>
      </c>
      <c r="BL9" s="59"/>
      <c r="BM9" s="85">
        <v>41399</v>
      </c>
      <c r="BN9" s="63"/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73"/>
    </row>
    <row r="10" spans="1:76" ht="20.100000000000001" customHeight="1">
      <c r="A10" s="50">
        <v>8</v>
      </c>
      <c r="B10" s="55"/>
      <c r="C10" s="64"/>
      <c r="D10" s="74">
        <f t="shared" si="13"/>
        <v>45297</v>
      </c>
      <c r="E10" s="66" t="str">
        <f t="shared" si="0"/>
        <v/>
      </c>
      <c r="F10" s="13"/>
      <c r="G10" s="68"/>
      <c r="H10" s="74">
        <f t="shared" si="14"/>
        <v>45328</v>
      </c>
      <c r="I10" s="66" t="str">
        <f t="shared" si="1"/>
        <v/>
      </c>
      <c r="J10" s="13"/>
      <c r="K10" s="68"/>
      <c r="L10" s="74">
        <f t="shared" si="15"/>
        <v>45357</v>
      </c>
      <c r="M10" s="66">
        <f t="shared" si="2"/>
        <v>10</v>
      </c>
      <c r="N10" s="13"/>
      <c r="O10" s="68"/>
      <c r="P10" s="74">
        <f t="shared" si="16"/>
        <v>45388</v>
      </c>
      <c r="Q10" s="66" t="str">
        <f t="shared" si="3"/>
        <v/>
      </c>
      <c r="R10" s="13"/>
      <c r="S10" s="68"/>
      <c r="T10" s="74">
        <f t="shared" si="17"/>
        <v>45418</v>
      </c>
      <c r="U10" s="66" t="str">
        <f t="shared" si="4"/>
        <v/>
      </c>
      <c r="V10" s="13"/>
      <c r="W10" s="68"/>
      <c r="X10" s="74">
        <f t="shared" si="18"/>
        <v>45449</v>
      </c>
      <c r="Y10" s="66" t="str">
        <f t="shared" si="5"/>
        <v/>
      </c>
      <c r="Z10" s="13"/>
      <c r="AA10" s="68"/>
      <c r="AB10" s="74">
        <f t="shared" si="19"/>
        <v>45479</v>
      </c>
      <c r="AC10" s="66" t="str">
        <f t="shared" si="6"/>
        <v/>
      </c>
      <c r="AD10" s="13"/>
      <c r="AE10" s="68"/>
      <c r="AF10" s="74">
        <f t="shared" si="20"/>
        <v>45510</v>
      </c>
      <c r="AG10" s="66" t="str">
        <f t="shared" si="7"/>
        <v/>
      </c>
      <c r="AH10" s="13"/>
      <c r="AI10" s="68"/>
      <c r="AJ10" s="74">
        <f t="shared" si="21"/>
        <v>45541</v>
      </c>
      <c r="AK10" s="66" t="str">
        <f t="shared" si="8"/>
        <v/>
      </c>
      <c r="AL10" s="13"/>
      <c r="AM10" s="68"/>
      <c r="AN10" s="74">
        <f t="shared" si="22"/>
        <v>45571</v>
      </c>
      <c r="AO10" s="66" t="str">
        <f t="shared" si="9"/>
        <v/>
      </c>
      <c r="AP10" s="13"/>
      <c r="AQ10" s="68"/>
      <c r="AR10" s="74">
        <f t="shared" si="23"/>
        <v>45602</v>
      </c>
      <c r="AS10" s="66">
        <f t="shared" si="10"/>
        <v>45</v>
      </c>
      <c r="AT10" s="13"/>
      <c r="AU10" s="68"/>
      <c r="AV10" s="74">
        <f t="shared" si="24"/>
        <v>45632</v>
      </c>
      <c r="AW10" s="66" t="str">
        <f t="shared" si="11"/>
        <v/>
      </c>
      <c r="AX10" s="13"/>
      <c r="AY10" s="68"/>
      <c r="AZ10" s="74">
        <f t="shared" si="25"/>
        <v>45663</v>
      </c>
      <c r="BA10" s="66" t="str">
        <f t="shared" si="12"/>
        <v/>
      </c>
      <c r="BB10" s="2"/>
      <c r="BD10" s="56" t="s">
        <v>15</v>
      </c>
      <c r="BE10" s="69">
        <f>BE6+49</f>
        <v>45075</v>
      </c>
      <c r="BF10" s="55"/>
      <c r="BG10" s="70"/>
      <c r="BH10" s="81"/>
      <c r="BI10" s="78" t="s">
        <v>2</v>
      </c>
      <c r="BJ10" s="59"/>
      <c r="BK10" s="84">
        <v>41461</v>
      </c>
      <c r="BL10" s="59"/>
      <c r="BM10" s="85">
        <v>41518</v>
      </c>
      <c r="BN10" s="63"/>
      <c r="BO10" s="8">
        <v>0</v>
      </c>
      <c r="BP10" s="86" t="s">
        <v>14</v>
      </c>
      <c r="BQ10" s="87" t="s">
        <v>32</v>
      </c>
      <c r="BR10" s="88"/>
      <c r="BS10" s="89"/>
      <c r="BT10" s="88"/>
      <c r="BX10" s="73"/>
    </row>
    <row r="11" spans="1:76" ht="20.100000000000001" customHeight="1">
      <c r="A11" s="50">
        <v>9</v>
      </c>
      <c r="B11" s="55"/>
      <c r="C11" s="64"/>
      <c r="D11" s="74">
        <f t="shared" si="13"/>
        <v>45298</v>
      </c>
      <c r="E11" s="66" t="str">
        <f t="shared" si="0"/>
        <v/>
      </c>
      <c r="F11" s="13"/>
      <c r="G11" s="68"/>
      <c r="H11" s="74">
        <f t="shared" si="14"/>
        <v>45329</v>
      </c>
      <c r="I11" s="66">
        <f t="shared" si="1"/>
        <v>6</v>
      </c>
      <c r="J11" s="13"/>
      <c r="K11" s="68"/>
      <c r="L11" s="74">
        <f t="shared" si="15"/>
        <v>45358</v>
      </c>
      <c r="M11" s="66" t="str">
        <f t="shared" si="2"/>
        <v/>
      </c>
      <c r="N11" s="13"/>
      <c r="O11" s="68"/>
      <c r="P11" s="74">
        <f t="shared" si="16"/>
        <v>45389</v>
      </c>
      <c r="Q11" s="66" t="str">
        <f t="shared" si="3"/>
        <v/>
      </c>
      <c r="R11" s="13"/>
      <c r="S11" s="68"/>
      <c r="T11" s="74">
        <f t="shared" si="17"/>
        <v>45419</v>
      </c>
      <c r="U11" s="66" t="str">
        <f t="shared" si="4"/>
        <v/>
      </c>
      <c r="V11" s="13"/>
      <c r="W11" s="68"/>
      <c r="X11" s="74">
        <f t="shared" si="18"/>
        <v>45450</v>
      </c>
      <c r="Y11" s="66" t="str">
        <f t="shared" si="5"/>
        <v/>
      </c>
      <c r="Z11" s="13"/>
      <c r="AA11" s="68"/>
      <c r="AB11" s="74">
        <f t="shared" si="19"/>
        <v>45480</v>
      </c>
      <c r="AC11" s="66" t="str">
        <f t="shared" si="6"/>
        <v/>
      </c>
      <c r="AD11" s="13"/>
      <c r="AE11" s="68"/>
      <c r="AF11" s="74">
        <f t="shared" si="20"/>
        <v>45511</v>
      </c>
      <c r="AG11" s="66">
        <f t="shared" si="7"/>
        <v>32</v>
      </c>
      <c r="AH11" s="13"/>
      <c r="AI11" s="68"/>
      <c r="AJ11" s="74">
        <f t="shared" si="21"/>
        <v>45542</v>
      </c>
      <c r="AK11" s="66" t="str">
        <f t="shared" si="8"/>
        <v/>
      </c>
      <c r="AL11" s="13"/>
      <c r="AM11" s="68"/>
      <c r="AN11" s="74">
        <f t="shared" si="22"/>
        <v>45572</v>
      </c>
      <c r="AO11" s="66" t="str">
        <f t="shared" si="9"/>
        <v/>
      </c>
      <c r="AP11" s="13"/>
      <c r="AQ11" s="68"/>
      <c r="AR11" s="74">
        <f t="shared" si="23"/>
        <v>45603</v>
      </c>
      <c r="AS11" s="66" t="str">
        <f t="shared" si="10"/>
        <v/>
      </c>
      <c r="AT11" s="13"/>
      <c r="AU11" s="68"/>
      <c r="AV11" s="74">
        <f t="shared" si="24"/>
        <v>45633</v>
      </c>
      <c r="AW11" s="66" t="str">
        <f t="shared" si="11"/>
        <v/>
      </c>
      <c r="AX11" s="13"/>
      <c r="AY11" s="68"/>
      <c r="AZ11" s="74">
        <f t="shared" si="25"/>
        <v>45664</v>
      </c>
      <c r="BA11" s="66" t="str">
        <f t="shared" si="12"/>
        <v/>
      </c>
      <c r="BB11" s="2"/>
      <c r="BD11" s="56" t="s">
        <v>13</v>
      </c>
      <c r="BE11" s="69">
        <f>DATE(An-1,7,14)</f>
        <v>45121</v>
      </c>
      <c r="BF11" s="55"/>
      <c r="BG11" s="70"/>
      <c r="BH11" s="81"/>
      <c r="BI11" s="78" t="s">
        <v>1</v>
      </c>
      <c r="BJ11" s="59"/>
      <c r="BK11" s="84">
        <v>41566</v>
      </c>
      <c r="BL11" s="59"/>
      <c r="BM11" s="85">
        <v>41581</v>
      </c>
      <c r="BN11" s="63"/>
      <c r="BO11" s="8">
        <v>0</v>
      </c>
      <c r="BP11" s="90">
        <v>0</v>
      </c>
      <c r="BQ11" s="91" t="s">
        <v>33</v>
      </c>
      <c r="BR11" s="88"/>
      <c r="BS11" s="89"/>
      <c r="BT11" s="88"/>
      <c r="BX11" s="73"/>
    </row>
    <row r="12" spans="1:76" ht="20.100000000000001" customHeight="1">
      <c r="A12" s="50">
        <v>10</v>
      </c>
      <c r="B12" s="55"/>
      <c r="C12" s="64"/>
      <c r="D12" s="74">
        <f t="shared" si="13"/>
        <v>45299</v>
      </c>
      <c r="E12" s="66" t="str">
        <f t="shared" si="0"/>
        <v/>
      </c>
      <c r="F12" s="13"/>
      <c r="G12" s="68"/>
      <c r="H12" s="74">
        <f t="shared" si="14"/>
        <v>45330</v>
      </c>
      <c r="I12" s="66" t="str">
        <f t="shared" si="1"/>
        <v/>
      </c>
      <c r="J12" s="13"/>
      <c r="K12" s="68"/>
      <c r="L12" s="74">
        <f t="shared" si="15"/>
        <v>45359</v>
      </c>
      <c r="M12" s="66" t="str">
        <f t="shared" si="2"/>
        <v/>
      </c>
      <c r="N12" s="13"/>
      <c r="O12" s="68"/>
      <c r="P12" s="74">
        <f t="shared" si="16"/>
        <v>45390</v>
      </c>
      <c r="Q12" s="66" t="str">
        <f t="shared" si="3"/>
        <v/>
      </c>
      <c r="R12" s="13"/>
      <c r="S12" s="68"/>
      <c r="T12" s="74">
        <f t="shared" si="17"/>
        <v>45420</v>
      </c>
      <c r="U12" s="66">
        <f t="shared" si="4"/>
        <v>19</v>
      </c>
      <c r="V12" s="13"/>
      <c r="W12" s="68"/>
      <c r="X12" s="74">
        <f t="shared" si="18"/>
        <v>45451</v>
      </c>
      <c r="Y12" s="66" t="str">
        <f t="shared" si="5"/>
        <v/>
      </c>
      <c r="Z12" s="13"/>
      <c r="AA12" s="68"/>
      <c r="AB12" s="74">
        <f t="shared" si="19"/>
        <v>45481</v>
      </c>
      <c r="AC12" s="66" t="str">
        <f t="shared" si="6"/>
        <v/>
      </c>
      <c r="AD12" s="13"/>
      <c r="AE12" s="68"/>
      <c r="AF12" s="74">
        <f t="shared" si="20"/>
        <v>45512</v>
      </c>
      <c r="AG12" s="66" t="str">
        <f t="shared" si="7"/>
        <v/>
      </c>
      <c r="AH12" s="13"/>
      <c r="AI12" s="68"/>
      <c r="AJ12" s="74">
        <f t="shared" si="21"/>
        <v>45543</v>
      </c>
      <c r="AK12" s="66" t="str">
        <f t="shared" si="8"/>
        <v/>
      </c>
      <c r="AL12" s="13"/>
      <c r="AM12" s="68"/>
      <c r="AN12" s="74">
        <f t="shared" si="22"/>
        <v>45573</v>
      </c>
      <c r="AO12" s="66" t="str">
        <f t="shared" si="9"/>
        <v/>
      </c>
      <c r="AP12" s="13"/>
      <c r="AQ12" s="68"/>
      <c r="AR12" s="74">
        <f t="shared" si="23"/>
        <v>45604</v>
      </c>
      <c r="AS12" s="66" t="str">
        <f t="shared" si="10"/>
        <v/>
      </c>
      <c r="AT12" s="13"/>
      <c r="AU12" s="68"/>
      <c r="AV12" s="74">
        <f t="shared" si="24"/>
        <v>45634</v>
      </c>
      <c r="AW12" s="66" t="str">
        <f t="shared" si="11"/>
        <v/>
      </c>
      <c r="AX12" s="13"/>
      <c r="AY12" s="68"/>
      <c r="AZ12" s="74">
        <f t="shared" si="25"/>
        <v>45665</v>
      </c>
      <c r="BA12" s="66">
        <f t="shared" si="12"/>
        <v>2</v>
      </c>
      <c r="BB12" s="2"/>
      <c r="BD12" s="56" t="s">
        <v>12</v>
      </c>
      <c r="BE12" s="69">
        <f>DATE(An-1,8,15)</f>
        <v>45153</v>
      </c>
      <c r="BF12" s="55"/>
      <c r="BG12" s="70"/>
      <c r="BH12" s="92"/>
      <c r="BI12" s="78" t="s">
        <v>0</v>
      </c>
      <c r="BJ12" s="59"/>
      <c r="BK12" s="93">
        <v>41629</v>
      </c>
      <c r="BL12" s="59"/>
      <c r="BM12" s="94">
        <v>41644</v>
      </c>
      <c r="BN12" s="63"/>
      <c r="BO12" s="8">
        <v>0</v>
      </c>
      <c r="BP12" s="90">
        <v>0</v>
      </c>
      <c r="BQ12" s="87" t="s">
        <v>34</v>
      </c>
      <c r="BR12" s="88"/>
      <c r="BS12" s="89"/>
      <c r="BT12" s="88"/>
      <c r="BX12" s="73"/>
    </row>
    <row r="13" spans="1:76" ht="20.100000000000001" customHeight="1">
      <c r="A13" s="50">
        <v>11</v>
      </c>
      <c r="B13" s="55"/>
      <c r="C13" s="64"/>
      <c r="D13" s="74">
        <f t="shared" si="13"/>
        <v>45300</v>
      </c>
      <c r="E13" s="66" t="str">
        <f t="shared" si="0"/>
        <v/>
      </c>
      <c r="F13" s="13"/>
      <c r="G13" s="68"/>
      <c r="H13" s="74">
        <f t="shared" si="14"/>
        <v>45331</v>
      </c>
      <c r="I13" s="66" t="str">
        <f t="shared" si="1"/>
        <v/>
      </c>
      <c r="J13" s="13"/>
      <c r="K13" s="68"/>
      <c r="L13" s="74">
        <f t="shared" si="15"/>
        <v>45360</v>
      </c>
      <c r="M13" s="66" t="str">
        <f t="shared" si="2"/>
        <v/>
      </c>
      <c r="N13" s="13"/>
      <c r="O13" s="68"/>
      <c r="P13" s="74">
        <f t="shared" si="16"/>
        <v>45391</v>
      </c>
      <c r="Q13" s="66" t="str">
        <f t="shared" si="3"/>
        <v/>
      </c>
      <c r="R13" s="13"/>
      <c r="S13" s="68"/>
      <c r="T13" s="74">
        <f t="shared" si="17"/>
        <v>45421</v>
      </c>
      <c r="U13" s="66" t="str">
        <f t="shared" si="4"/>
        <v/>
      </c>
      <c r="V13" s="13"/>
      <c r="W13" s="68"/>
      <c r="X13" s="74">
        <f t="shared" si="18"/>
        <v>45452</v>
      </c>
      <c r="Y13" s="66" t="str">
        <f t="shared" si="5"/>
        <v/>
      </c>
      <c r="Z13" s="13"/>
      <c r="AA13" s="68"/>
      <c r="AB13" s="74">
        <f t="shared" si="19"/>
        <v>45482</v>
      </c>
      <c r="AC13" s="66" t="str">
        <f t="shared" si="6"/>
        <v/>
      </c>
      <c r="AD13" s="13"/>
      <c r="AE13" s="68"/>
      <c r="AF13" s="74">
        <f t="shared" si="20"/>
        <v>45513</v>
      </c>
      <c r="AG13" s="66" t="str">
        <f t="shared" si="7"/>
        <v/>
      </c>
      <c r="AH13" s="13"/>
      <c r="AI13" s="68"/>
      <c r="AJ13" s="74">
        <f t="shared" si="21"/>
        <v>45544</v>
      </c>
      <c r="AK13" s="66" t="str">
        <f t="shared" si="8"/>
        <v/>
      </c>
      <c r="AL13" s="13"/>
      <c r="AM13" s="68"/>
      <c r="AN13" s="74">
        <f t="shared" si="22"/>
        <v>45574</v>
      </c>
      <c r="AO13" s="66">
        <f t="shared" si="9"/>
        <v>41</v>
      </c>
      <c r="AP13" s="13"/>
      <c r="AQ13" s="68"/>
      <c r="AR13" s="74">
        <f t="shared" si="23"/>
        <v>45605</v>
      </c>
      <c r="AS13" s="66" t="str">
        <f t="shared" si="10"/>
        <v/>
      </c>
      <c r="AT13" s="13"/>
      <c r="AU13" s="68"/>
      <c r="AV13" s="74">
        <f t="shared" si="24"/>
        <v>45635</v>
      </c>
      <c r="AW13" s="66" t="str">
        <f t="shared" si="11"/>
        <v/>
      </c>
      <c r="AX13" s="13"/>
      <c r="AY13" s="68"/>
      <c r="AZ13" s="74">
        <f t="shared" si="25"/>
        <v>45666</v>
      </c>
      <c r="BA13" s="66" t="str">
        <f t="shared" si="12"/>
        <v/>
      </c>
      <c r="BB13" s="2"/>
      <c r="BD13" s="56" t="s">
        <v>11</v>
      </c>
      <c r="BE13" s="69">
        <f>DATE(An-1,11,1)</f>
        <v>45231</v>
      </c>
      <c r="BF13" s="55"/>
      <c r="BG13" s="70"/>
      <c r="BH13" s="59"/>
      <c r="BI13" s="59"/>
      <c r="BJ13" s="59"/>
      <c r="BK13" s="59"/>
      <c r="BL13" s="59"/>
      <c r="BM13" s="59"/>
      <c r="BN13" s="63"/>
      <c r="BO13" s="8">
        <v>0</v>
      </c>
      <c r="BP13" s="90">
        <v>0</v>
      </c>
      <c r="BQ13" s="91" t="s">
        <v>35</v>
      </c>
      <c r="BR13" s="88"/>
      <c r="BS13" s="89"/>
      <c r="BT13" s="88"/>
      <c r="BX13" s="73"/>
    </row>
    <row r="14" spans="1:76" ht="20.100000000000001" customHeight="1">
      <c r="A14" s="50">
        <v>12</v>
      </c>
      <c r="B14" s="55"/>
      <c r="C14" s="64"/>
      <c r="D14" s="74">
        <f t="shared" si="13"/>
        <v>45301</v>
      </c>
      <c r="E14" s="66">
        <f t="shared" si="0"/>
        <v>2</v>
      </c>
      <c r="F14" s="13"/>
      <c r="G14" s="68"/>
      <c r="H14" s="74">
        <f t="shared" si="14"/>
        <v>45332</v>
      </c>
      <c r="I14" s="66" t="str">
        <f t="shared" si="1"/>
        <v/>
      </c>
      <c r="J14" s="13"/>
      <c r="K14" s="68"/>
      <c r="L14" s="74">
        <f t="shared" si="15"/>
        <v>45361</v>
      </c>
      <c r="M14" s="66" t="str">
        <f t="shared" si="2"/>
        <v/>
      </c>
      <c r="N14" s="13"/>
      <c r="O14" s="68"/>
      <c r="P14" s="74">
        <f t="shared" si="16"/>
        <v>45392</v>
      </c>
      <c r="Q14" s="66">
        <f t="shared" si="3"/>
        <v>15</v>
      </c>
      <c r="R14" s="13"/>
      <c r="S14" s="68"/>
      <c r="T14" s="74">
        <f t="shared" si="17"/>
        <v>45422</v>
      </c>
      <c r="U14" s="66" t="str">
        <f t="shared" si="4"/>
        <v/>
      </c>
      <c r="V14" s="13"/>
      <c r="W14" s="68"/>
      <c r="X14" s="74">
        <f t="shared" si="18"/>
        <v>45453</v>
      </c>
      <c r="Y14" s="66" t="str">
        <f t="shared" si="5"/>
        <v/>
      </c>
      <c r="Z14" s="13"/>
      <c r="AA14" s="68"/>
      <c r="AB14" s="74">
        <f t="shared" si="19"/>
        <v>45483</v>
      </c>
      <c r="AC14" s="66">
        <f t="shared" si="6"/>
        <v>28</v>
      </c>
      <c r="AD14" s="13"/>
      <c r="AE14" s="68"/>
      <c r="AF14" s="74">
        <f t="shared" si="20"/>
        <v>45514</v>
      </c>
      <c r="AG14" s="66" t="str">
        <f t="shared" si="7"/>
        <v/>
      </c>
      <c r="AH14" s="13"/>
      <c r="AI14" s="68"/>
      <c r="AJ14" s="74">
        <f t="shared" si="21"/>
        <v>45545</v>
      </c>
      <c r="AK14" s="66" t="str">
        <f t="shared" si="8"/>
        <v/>
      </c>
      <c r="AL14" s="13"/>
      <c r="AM14" s="68"/>
      <c r="AN14" s="74">
        <f t="shared" si="22"/>
        <v>45575</v>
      </c>
      <c r="AO14" s="66" t="str">
        <f t="shared" si="9"/>
        <v/>
      </c>
      <c r="AP14" s="13"/>
      <c r="AQ14" s="68"/>
      <c r="AR14" s="74">
        <f t="shared" si="23"/>
        <v>45606</v>
      </c>
      <c r="AS14" s="66" t="str">
        <f t="shared" si="10"/>
        <v/>
      </c>
      <c r="AT14" s="13"/>
      <c r="AU14" s="68"/>
      <c r="AV14" s="74">
        <f t="shared" si="24"/>
        <v>45636</v>
      </c>
      <c r="AW14" s="66" t="str">
        <f t="shared" si="11"/>
        <v/>
      </c>
      <c r="AX14" s="13"/>
      <c r="AY14" s="68"/>
      <c r="AZ14" s="74">
        <f t="shared" si="25"/>
        <v>45667</v>
      </c>
      <c r="BA14" s="66" t="str">
        <f t="shared" si="12"/>
        <v/>
      </c>
      <c r="BB14" s="2"/>
      <c r="BD14" s="56" t="s">
        <v>10</v>
      </c>
      <c r="BE14" s="69">
        <f>DATE(An-1,11,11)</f>
        <v>45241</v>
      </c>
      <c r="BF14" s="55"/>
      <c r="BG14" s="70"/>
      <c r="BH14" s="77" t="str">
        <f>YEAR(BK14)&amp;"/"&amp;YEAR(BM18)</f>
        <v>2014/2015</v>
      </c>
      <c r="BI14" s="78" t="s">
        <v>4</v>
      </c>
      <c r="BJ14" s="59"/>
      <c r="BK14" s="79">
        <v>41699</v>
      </c>
      <c r="BL14" s="59"/>
      <c r="BM14" s="80">
        <v>41714</v>
      </c>
      <c r="BN14" s="63"/>
      <c r="BO14" s="8">
        <v>0</v>
      </c>
      <c r="BP14" s="90">
        <v>0</v>
      </c>
      <c r="BQ14" s="95" t="s">
        <v>36</v>
      </c>
      <c r="BR14" s="88"/>
      <c r="BS14" s="89"/>
      <c r="BT14" s="88"/>
      <c r="BX14" s="73"/>
    </row>
    <row r="15" spans="1:76" ht="20.100000000000001" customHeight="1">
      <c r="A15" s="50">
        <v>13</v>
      </c>
      <c r="B15" s="55"/>
      <c r="C15" s="64"/>
      <c r="D15" s="74">
        <f t="shared" si="13"/>
        <v>45302</v>
      </c>
      <c r="E15" s="66" t="str">
        <f t="shared" si="0"/>
        <v/>
      </c>
      <c r="F15" s="13"/>
      <c r="G15" s="68"/>
      <c r="H15" s="74">
        <f t="shared" si="14"/>
        <v>45333</v>
      </c>
      <c r="I15" s="66" t="str">
        <f t="shared" si="1"/>
        <v/>
      </c>
      <c r="J15" s="13"/>
      <c r="K15" s="68"/>
      <c r="L15" s="74">
        <f t="shared" si="15"/>
        <v>45362</v>
      </c>
      <c r="M15" s="66" t="str">
        <f t="shared" si="2"/>
        <v/>
      </c>
      <c r="N15" s="13"/>
      <c r="O15" s="68"/>
      <c r="P15" s="74">
        <f t="shared" si="16"/>
        <v>45393</v>
      </c>
      <c r="Q15" s="66" t="str">
        <f t="shared" si="3"/>
        <v/>
      </c>
      <c r="R15" s="13"/>
      <c r="S15" s="68"/>
      <c r="T15" s="74">
        <f t="shared" si="17"/>
        <v>45423</v>
      </c>
      <c r="U15" s="66" t="str">
        <f t="shared" si="4"/>
        <v/>
      </c>
      <c r="V15" s="13"/>
      <c r="W15" s="68"/>
      <c r="X15" s="74">
        <f t="shared" si="18"/>
        <v>45454</v>
      </c>
      <c r="Y15" s="66" t="str">
        <f t="shared" si="5"/>
        <v/>
      </c>
      <c r="Z15" s="13"/>
      <c r="AA15" s="68"/>
      <c r="AB15" s="74">
        <f t="shared" si="19"/>
        <v>45484</v>
      </c>
      <c r="AC15" s="66" t="str">
        <f t="shared" si="6"/>
        <v/>
      </c>
      <c r="AD15" s="13"/>
      <c r="AE15" s="68"/>
      <c r="AF15" s="74">
        <f t="shared" si="20"/>
        <v>45515</v>
      </c>
      <c r="AG15" s="66" t="str">
        <f t="shared" si="7"/>
        <v/>
      </c>
      <c r="AH15" s="13"/>
      <c r="AI15" s="68"/>
      <c r="AJ15" s="74">
        <f t="shared" si="21"/>
        <v>45546</v>
      </c>
      <c r="AK15" s="66">
        <f t="shared" si="8"/>
        <v>37</v>
      </c>
      <c r="AL15" s="13"/>
      <c r="AM15" s="68"/>
      <c r="AN15" s="74">
        <f t="shared" si="22"/>
        <v>45576</v>
      </c>
      <c r="AO15" s="66" t="str">
        <f t="shared" si="9"/>
        <v/>
      </c>
      <c r="AP15" s="13"/>
      <c r="AQ15" s="68"/>
      <c r="AR15" s="74">
        <f t="shared" si="23"/>
        <v>45607</v>
      </c>
      <c r="AS15" s="66" t="str">
        <f t="shared" si="10"/>
        <v/>
      </c>
      <c r="AT15" s="13"/>
      <c r="AU15" s="68"/>
      <c r="AV15" s="74">
        <f t="shared" si="24"/>
        <v>45637</v>
      </c>
      <c r="AW15" s="66">
        <f t="shared" si="11"/>
        <v>50</v>
      </c>
      <c r="AX15" s="13"/>
      <c r="AY15" s="68"/>
      <c r="AZ15" s="74">
        <f t="shared" si="25"/>
        <v>45668</v>
      </c>
      <c r="BA15" s="66" t="str">
        <f t="shared" si="12"/>
        <v/>
      </c>
      <c r="BB15" s="2"/>
      <c r="BD15" s="56" t="s">
        <v>9</v>
      </c>
      <c r="BE15" s="69">
        <f>DATE(An-1,12,25)</f>
        <v>45285</v>
      </c>
      <c r="BF15" s="55"/>
      <c r="BG15" s="70"/>
      <c r="BH15" s="81"/>
      <c r="BI15" s="78" t="s">
        <v>3</v>
      </c>
      <c r="BJ15" s="59"/>
      <c r="BK15" s="84">
        <v>41755</v>
      </c>
      <c r="BL15" s="59"/>
      <c r="BM15" s="85">
        <v>41770</v>
      </c>
      <c r="BN15" s="63"/>
      <c r="BO15" s="8">
        <v>0</v>
      </c>
      <c r="BP15" s="90">
        <v>0</v>
      </c>
      <c r="BQ15" s="87" t="s">
        <v>37</v>
      </c>
      <c r="BR15" s="88"/>
      <c r="BS15" s="89"/>
      <c r="BT15" s="88"/>
      <c r="BX15" s="73"/>
    </row>
    <row r="16" spans="1:76" ht="20.100000000000001" customHeight="1">
      <c r="A16" s="50">
        <v>14</v>
      </c>
      <c r="B16" s="55"/>
      <c r="C16" s="64"/>
      <c r="D16" s="74">
        <f t="shared" si="13"/>
        <v>45303</v>
      </c>
      <c r="E16" s="66" t="str">
        <f t="shared" si="0"/>
        <v/>
      </c>
      <c r="F16" s="13"/>
      <c r="G16" s="68"/>
      <c r="H16" s="74">
        <f t="shared" si="14"/>
        <v>45334</v>
      </c>
      <c r="I16" s="66" t="str">
        <f t="shared" si="1"/>
        <v/>
      </c>
      <c r="J16" s="13"/>
      <c r="K16" s="68"/>
      <c r="L16" s="74">
        <f t="shared" si="15"/>
        <v>45363</v>
      </c>
      <c r="M16" s="66" t="str">
        <f t="shared" si="2"/>
        <v/>
      </c>
      <c r="N16" s="13"/>
      <c r="O16" s="68"/>
      <c r="P16" s="74">
        <f t="shared" si="16"/>
        <v>45394</v>
      </c>
      <c r="Q16" s="66" t="str">
        <f t="shared" si="3"/>
        <v/>
      </c>
      <c r="R16" s="13"/>
      <c r="S16" s="68"/>
      <c r="T16" s="74">
        <f t="shared" si="17"/>
        <v>45424</v>
      </c>
      <c r="U16" s="66" t="str">
        <f t="shared" si="4"/>
        <v/>
      </c>
      <c r="V16" s="13"/>
      <c r="W16" s="68"/>
      <c r="X16" s="74">
        <f t="shared" si="18"/>
        <v>45455</v>
      </c>
      <c r="Y16" s="66">
        <f t="shared" si="5"/>
        <v>24</v>
      </c>
      <c r="Z16" s="13"/>
      <c r="AA16" s="68"/>
      <c r="AB16" s="74">
        <f t="shared" si="19"/>
        <v>45485</v>
      </c>
      <c r="AC16" s="66" t="str">
        <f t="shared" si="6"/>
        <v/>
      </c>
      <c r="AD16" s="13"/>
      <c r="AE16" s="68"/>
      <c r="AF16" s="74">
        <f t="shared" si="20"/>
        <v>45516</v>
      </c>
      <c r="AG16" s="66" t="str">
        <f t="shared" si="7"/>
        <v/>
      </c>
      <c r="AH16" s="13"/>
      <c r="AI16" s="68"/>
      <c r="AJ16" s="74">
        <f t="shared" si="21"/>
        <v>45547</v>
      </c>
      <c r="AK16" s="66" t="str">
        <f t="shared" si="8"/>
        <v/>
      </c>
      <c r="AL16" s="13"/>
      <c r="AM16" s="68"/>
      <c r="AN16" s="74">
        <f t="shared" si="22"/>
        <v>45577</v>
      </c>
      <c r="AO16" s="66" t="str">
        <f t="shared" si="9"/>
        <v/>
      </c>
      <c r="AP16" s="13"/>
      <c r="AQ16" s="68"/>
      <c r="AR16" s="74">
        <f t="shared" si="23"/>
        <v>45608</v>
      </c>
      <c r="AS16" s="66" t="str">
        <f t="shared" si="10"/>
        <v/>
      </c>
      <c r="AT16" s="13"/>
      <c r="AU16" s="68"/>
      <c r="AV16" s="74">
        <f t="shared" si="24"/>
        <v>45638</v>
      </c>
      <c r="AW16" s="66" t="str">
        <f t="shared" si="11"/>
        <v/>
      </c>
      <c r="AX16" s="13"/>
      <c r="AY16" s="68"/>
      <c r="AZ16" s="74">
        <f t="shared" si="25"/>
        <v>45669</v>
      </c>
      <c r="BA16" s="66" t="str">
        <f t="shared" si="12"/>
        <v/>
      </c>
      <c r="BB16" s="2"/>
      <c r="BD16" s="56" t="s">
        <v>8</v>
      </c>
      <c r="BE16" s="69">
        <f>DATE(An,1,1)</f>
        <v>45292</v>
      </c>
      <c r="BF16" s="55"/>
      <c r="BG16" s="70"/>
      <c r="BH16" s="81"/>
      <c r="BI16" s="78" t="s">
        <v>2</v>
      </c>
      <c r="BJ16" s="59"/>
      <c r="BK16" s="84">
        <v>41825</v>
      </c>
      <c r="BL16" s="59"/>
      <c r="BM16" s="85">
        <v>41882</v>
      </c>
      <c r="BN16" s="63"/>
      <c r="BO16" s="8">
        <v>0</v>
      </c>
      <c r="BP16" s="90">
        <v>0</v>
      </c>
      <c r="BQ16" s="87" t="s">
        <v>7</v>
      </c>
      <c r="BR16" s="88"/>
      <c r="BS16" s="89"/>
      <c r="BT16" s="88"/>
      <c r="BX16" s="73"/>
    </row>
    <row r="17" spans="1:76" ht="20.100000000000001" customHeight="1">
      <c r="A17" s="50">
        <v>15</v>
      </c>
      <c r="B17" s="55"/>
      <c r="C17" s="64"/>
      <c r="D17" s="74">
        <f t="shared" si="13"/>
        <v>45304</v>
      </c>
      <c r="E17" s="66" t="str">
        <f t="shared" si="0"/>
        <v/>
      </c>
      <c r="F17" s="13"/>
      <c r="G17" s="68"/>
      <c r="H17" s="74">
        <f t="shared" si="14"/>
        <v>45335</v>
      </c>
      <c r="I17" s="66" t="str">
        <f t="shared" si="1"/>
        <v/>
      </c>
      <c r="J17" s="13"/>
      <c r="K17" s="68"/>
      <c r="L17" s="74">
        <f t="shared" si="15"/>
        <v>45364</v>
      </c>
      <c r="M17" s="66">
        <f t="shared" si="2"/>
        <v>11</v>
      </c>
      <c r="N17" s="13"/>
      <c r="O17" s="68"/>
      <c r="P17" s="74">
        <f t="shared" si="16"/>
        <v>45395</v>
      </c>
      <c r="Q17" s="66" t="str">
        <f t="shared" si="3"/>
        <v/>
      </c>
      <c r="R17" s="13"/>
      <c r="S17" s="68"/>
      <c r="T17" s="74">
        <f t="shared" si="17"/>
        <v>45425</v>
      </c>
      <c r="U17" s="66" t="str">
        <f t="shared" si="4"/>
        <v/>
      </c>
      <c r="V17" s="13"/>
      <c r="W17" s="68"/>
      <c r="X17" s="74">
        <f t="shared" si="18"/>
        <v>45456</v>
      </c>
      <c r="Y17" s="66" t="str">
        <f t="shared" si="5"/>
        <v/>
      </c>
      <c r="Z17" s="13"/>
      <c r="AA17" s="68"/>
      <c r="AB17" s="74">
        <f t="shared" si="19"/>
        <v>45486</v>
      </c>
      <c r="AC17" s="66" t="str">
        <f t="shared" si="6"/>
        <v/>
      </c>
      <c r="AD17" s="13"/>
      <c r="AE17" s="68"/>
      <c r="AF17" s="74">
        <f t="shared" si="20"/>
        <v>45517</v>
      </c>
      <c r="AG17" s="66" t="str">
        <f t="shared" si="7"/>
        <v/>
      </c>
      <c r="AH17" s="13"/>
      <c r="AI17" s="68"/>
      <c r="AJ17" s="74">
        <f t="shared" si="21"/>
        <v>45548</v>
      </c>
      <c r="AK17" s="66" t="str">
        <f t="shared" si="8"/>
        <v/>
      </c>
      <c r="AL17" s="13"/>
      <c r="AM17" s="68"/>
      <c r="AN17" s="74">
        <f t="shared" si="22"/>
        <v>45578</v>
      </c>
      <c r="AO17" s="66" t="str">
        <f t="shared" si="9"/>
        <v/>
      </c>
      <c r="AP17" s="13"/>
      <c r="AQ17" s="68"/>
      <c r="AR17" s="74">
        <f t="shared" si="23"/>
        <v>45609</v>
      </c>
      <c r="AS17" s="66">
        <f t="shared" si="10"/>
        <v>46</v>
      </c>
      <c r="AT17" s="13"/>
      <c r="AU17" s="68"/>
      <c r="AV17" s="74">
        <f t="shared" si="24"/>
        <v>45639</v>
      </c>
      <c r="AW17" s="66" t="str">
        <f t="shared" si="11"/>
        <v/>
      </c>
      <c r="AX17" s="13"/>
      <c r="AY17" s="68"/>
      <c r="AZ17" s="74">
        <f t="shared" si="25"/>
        <v>45670</v>
      </c>
      <c r="BA17" s="66" t="str">
        <f t="shared" si="12"/>
        <v/>
      </c>
      <c r="BB17" s="2"/>
      <c r="BD17" s="96"/>
      <c r="BE17" s="69">
        <f>ROUND(DATE(An,4,MOD(234-11*MOD(An,19),30))/7,0)*7-6+1</f>
        <v>45383</v>
      </c>
      <c r="BF17" s="55"/>
      <c r="BG17" s="70"/>
      <c r="BH17" s="81"/>
      <c r="BI17" s="78" t="s">
        <v>1</v>
      </c>
      <c r="BJ17" s="59"/>
      <c r="BK17" s="84">
        <v>41930</v>
      </c>
      <c r="BL17" s="59"/>
      <c r="BM17" s="85">
        <v>41945</v>
      </c>
      <c r="BN17" s="63"/>
      <c r="BO17" s="8">
        <v>0</v>
      </c>
      <c r="BP17" s="87" t="s">
        <v>6</v>
      </c>
      <c r="BX17" s="73"/>
    </row>
    <row r="18" spans="1:76" ht="20.100000000000001" customHeight="1">
      <c r="A18" s="50">
        <v>16</v>
      </c>
      <c r="B18" s="55"/>
      <c r="C18" s="64"/>
      <c r="D18" s="74">
        <f t="shared" si="13"/>
        <v>45305</v>
      </c>
      <c r="E18" s="66" t="str">
        <f t="shared" si="0"/>
        <v/>
      </c>
      <c r="F18" s="13"/>
      <c r="G18" s="68"/>
      <c r="H18" s="74">
        <f t="shared" si="14"/>
        <v>45336</v>
      </c>
      <c r="I18" s="66">
        <f t="shared" si="1"/>
        <v>7</v>
      </c>
      <c r="J18" s="13"/>
      <c r="K18" s="68"/>
      <c r="L18" s="74">
        <f t="shared" si="15"/>
        <v>45365</v>
      </c>
      <c r="M18" s="66" t="str">
        <f t="shared" si="2"/>
        <v/>
      </c>
      <c r="N18" s="13"/>
      <c r="O18" s="68"/>
      <c r="P18" s="74">
        <f t="shared" si="16"/>
        <v>45396</v>
      </c>
      <c r="Q18" s="66" t="str">
        <f t="shared" si="3"/>
        <v/>
      </c>
      <c r="R18" s="13"/>
      <c r="S18" s="68"/>
      <c r="T18" s="74">
        <f t="shared" si="17"/>
        <v>45426</v>
      </c>
      <c r="U18" s="66" t="str">
        <f t="shared" si="4"/>
        <v/>
      </c>
      <c r="V18" s="13"/>
      <c r="W18" s="68"/>
      <c r="X18" s="74">
        <f t="shared" si="18"/>
        <v>45457</v>
      </c>
      <c r="Y18" s="66" t="str">
        <f t="shared" si="5"/>
        <v/>
      </c>
      <c r="Z18" s="13"/>
      <c r="AA18" s="68"/>
      <c r="AB18" s="74">
        <f t="shared" si="19"/>
        <v>45487</v>
      </c>
      <c r="AC18" s="66" t="str">
        <f t="shared" si="6"/>
        <v/>
      </c>
      <c r="AD18" s="13"/>
      <c r="AE18" s="68"/>
      <c r="AF18" s="74">
        <f t="shared" si="20"/>
        <v>45518</v>
      </c>
      <c r="AG18" s="66">
        <f t="shared" si="7"/>
        <v>33</v>
      </c>
      <c r="AH18" s="13"/>
      <c r="AI18" s="68"/>
      <c r="AJ18" s="74">
        <f t="shared" si="21"/>
        <v>45549</v>
      </c>
      <c r="AK18" s="66" t="str">
        <f t="shared" si="8"/>
        <v/>
      </c>
      <c r="AL18" s="13"/>
      <c r="AM18" s="68"/>
      <c r="AN18" s="74">
        <f t="shared" si="22"/>
        <v>45579</v>
      </c>
      <c r="AO18" s="66" t="str">
        <f t="shared" si="9"/>
        <v/>
      </c>
      <c r="AP18" s="13"/>
      <c r="AQ18" s="68"/>
      <c r="AR18" s="74">
        <f t="shared" si="23"/>
        <v>45610</v>
      </c>
      <c r="AS18" s="66" t="str">
        <f t="shared" si="10"/>
        <v/>
      </c>
      <c r="AT18" s="13"/>
      <c r="AU18" s="68"/>
      <c r="AV18" s="74">
        <f t="shared" si="24"/>
        <v>45640</v>
      </c>
      <c r="AW18" s="66" t="str">
        <f t="shared" si="11"/>
        <v/>
      </c>
      <c r="AX18" s="13"/>
      <c r="AY18" s="68"/>
      <c r="AZ18" s="74">
        <f t="shared" si="25"/>
        <v>45671</v>
      </c>
      <c r="BA18" s="66" t="str">
        <f t="shared" si="12"/>
        <v/>
      </c>
      <c r="BB18" s="2"/>
      <c r="BD18" s="96"/>
      <c r="BE18" s="69">
        <f>DATE(An,5,1)</f>
        <v>45413</v>
      </c>
      <c r="BF18" s="55"/>
      <c r="BG18" s="70"/>
      <c r="BH18" s="92"/>
      <c r="BI18" s="78" t="s">
        <v>0</v>
      </c>
      <c r="BJ18" s="59"/>
      <c r="BK18" s="93">
        <v>41993</v>
      </c>
      <c r="BL18" s="59"/>
      <c r="BM18" s="94">
        <v>42008</v>
      </c>
      <c r="BN18" s="63"/>
      <c r="BO18" s="8">
        <v>0</v>
      </c>
      <c r="BP18" s="90">
        <v>0</v>
      </c>
      <c r="BQ18" s="87" t="s">
        <v>38</v>
      </c>
      <c r="BR18" s="97" t="s">
        <v>39</v>
      </c>
      <c r="BS18" s="89"/>
      <c r="BT18" s="88"/>
      <c r="BX18" s="73"/>
    </row>
    <row r="19" spans="1:76" ht="20.100000000000001" customHeight="1">
      <c r="A19" s="50">
        <v>17</v>
      </c>
      <c r="B19" s="55"/>
      <c r="C19" s="64"/>
      <c r="D19" s="74">
        <f t="shared" si="13"/>
        <v>45306</v>
      </c>
      <c r="E19" s="66" t="str">
        <f t="shared" si="0"/>
        <v/>
      </c>
      <c r="F19" s="13"/>
      <c r="G19" s="68"/>
      <c r="H19" s="74">
        <f t="shared" si="14"/>
        <v>45337</v>
      </c>
      <c r="I19" s="66" t="str">
        <f t="shared" si="1"/>
        <v/>
      </c>
      <c r="J19" s="13"/>
      <c r="K19" s="68"/>
      <c r="L19" s="74">
        <f t="shared" si="15"/>
        <v>45366</v>
      </c>
      <c r="M19" s="66" t="str">
        <f t="shared" si="2"/>
        <v/>
      </c>
      <c r="N19" s="13"/>
      <c r="O19" s="68"/>
      <c r="P19" s="74">
        <f t="shared" si="16"/>
        <v>45397</v>
      </c>
      <c r="Q19" s="66" t="str">
        <f t="shared" si="3"/>
        <v/>
      </c>
      <c r="R19" s="13"/>
      <c r="S19" s="68"/>
      <c r="T19" s="74">
        <f t="shared" si="17"/>
        <v>45427</v>
      </c>
      <c r="U19" s="66">
        <f t="shared" si="4"/>
        <v>20</v>
      </c>
      <c r="V19" s="13"/>
      <c r="W19" s="68"/>
      <c r="X19" s="74">
        <f t="shared" si="18"/>
        <v>45458</v>
      </c>
      <c r="Y19" s="66" t="str">
        <f t="shared" si="5"/>
        <v/>
      </c>
      <c r="Z19" s="13"/>
      <c r="AA19" s="68"/>
      <c r="AB19" s="74">
        <f t="shared" si="19"/>
        <v>45488</v>
      </c>
      <c r="AC19" s="66" t="str">
        <f t="shared" si="6"/>
        <v/>
      </c>
      <c r="AD19" s="13"/>
      <c r="AE19" s="68"/>
      <c r="AF19" s="74">
        <f t="shared" si="20"/>
        <v>45519</v>
      </c>
      <c r="AG19" s="66" t="str">
        <f t="shared" si="7"/>
        <v/>
      </c>
      <c r="AH19" s="13"/>
      <c r="AI19" s="68"/>
      <c r="AJ19" s="74">
        <f t="shared" si="21"/>
        <v>45550</v>
      </c>
      <c r="AK19" s="66" t="str">
        <f t="shared" si="8"/>
        <v/>
      </c>
      <c r="AL19" s="13"/>
      <c r="AM19" s="68"/>
      <c r="AN19" s="74">
        <f t="shared" si="22"/>
        <v>45580</v>
      </c>
      <c r="AO19" s="66" t="str">
        <f t="shared" si="9"/>
        <v/>
      </c>
      <c r="AP19" s="13"/>
      <c r="AQ19" s="68"/>
      <c r="AR19" s="74">
        <f t="shared" si="23"/>
        <v>45611</v>
      </c>
      <c r="AS19" s="66" t="str">
        <f t="shared" si="10"/>
        <v/>
      </c>
      <c r="AT19" s="13"/>
      <c r="AU19" s="68"/>
      <c r="AV19" s="74">
        <f t="shared" si="24"/>
        <v>45641</v>
      </c>
      <c r="AW19" s="66" t="str">
        <f t="shared" si="11"/>
        <v/>
      </c>
      <c r="AX19" s="13"/>
      <c r="AY19" s="68"/>
      <c r="AZ19" s="74">
        <f t="shared" si="25"/>
        <v>45672</v>
      </c>
      <c r="BA19" s="66">
        <f t="shared" si="12"/>
        <v>3</v>
      </c>
      <c r="BB19" s="2"/>
      <c r="BE19" s="69">
        <f>DATE(An,5,8)</f>
        <v>45420</v>
      </c>
      <c r="BF19" s="55"/>
      <c r="BG19" s="70"/>
      <c r="BH19" s="59"/>
      <c r="BI19" s="59"/>
      <c r="BJ19" s="59"/>
      <c r="BK19" s="59"/>
      <c r="BL19" s="59"/>
      <c r="BM19" s="59"/>
      <c r="BN19" s="63"/>
      <c r="BO19" s="9">
        <v>0</v>
      </c>
      <c r="BP19" s="90">
        <v>0</v>
      </c>
      <c r="BQ19" s="87" t="s">
        <v>40</v>
      </c>
      <c r="BR19" s="88" t="s">
        <v>41</v>
      </c>
      <c r="BS19" s="89"/>
      <c r="BT19" s="88"/>
      <c r="BX19" s="73"/>
    </row>
    <row r="20" spans="1:76" ht="20.100000000000001" customHeight="1">
      <c r="A20" s="50">
        <v>18</v>
      </c>
      <c r="B20" s="55"/>
      <c r="C20" s="64"/>
      <c r="D20" s="74">
        <f t="shared" si="13"/>
        <v>45307</v>
      </c>
      <c r="E20" s="66" t="str">
        <f t="shared" si="0"/>
        <v/>
      </c>
      <c r="F20" s="13"/>
      <c r="G20" s="68"/>
      <c r="H20" s="74">
        <f t="shared" si="14"/>
        <v>45338</v>
      </c>
      <c r="I20" s="66" t="str">
        <f t="shared" si="1"/>
        <v/>
      </c>
      <c r="J20" s="13"/>
      <c r="K20" s="68"/>
      <c r="L20" s="74">
        <f t="shared" si="15"/>
        <v>45367</v>
      </c>
      <c r="M20" s="66" t="str">
        <f t="shared" si="2"/>
        <v/>
      </c>
      <c r="N20" s="13"/>
      <c r="O20" s="68"/>
      <c r="P20" s="74">
        <f t="shared" si="16"/>
        <v>45398</v>
      </c>
      <c r="Q20" s="66" t="str">
        <f t="shared" si="3"/>
        <v/>
      </c>
      <c r="R20" s="13"/>
      <c r="S20" s="68"/>
      <c r="T20" s="74">
        <f t="shared" si="17"/>
        <v>45428</v>
      </c>
      <c r="U20" s="66" t="str">
        <f t="shared" si="4"/>
        <v/>
      </c>
      <c r="V20" s="13"/>
      <c r="W20" s="68"/>
      <c r="X20" s="74">
        <f t="shared" si="18"/>
        <v>45459</v>
      </c>
      <c r="Y20" s="66" t="str">
        <f t="shared" si="5"/>
        <v/>
      </c>
      <c r="Z20" s="13"/>
      <c r="AA20" s="68"/>
      <c r="AB20" s="74">
        <f t="shared" si="19"/>
        <v>45489</v>
      </c>
      <c r="AC20" s="66" t="str">
        <f t="shared" si="6"/>
        <v/>
      </c>
      <c r="AD20" s="13"/>
      <c r="AE20" s="68"/>
      <c r="AF20" s="74">
        <f t="shared" si="20"/>
        <v>45520</v>
      </c>
      <c r="AG20" s="66" t="str">
        <f t="shared" si="7"/>
        <v/>
      </c>
      <c r="AH20" s="13"/>
      <c r="AI20" s="68"/>
      <c r="AJ20" s="74">
        <f t="shared" si="21"/>
        <v>45551</v>
      </c>
      <c r="AK20" s="66" t="str">
        <f t="shared" si="8"/>
        <v/>
      </c>
      <c r="AL20" s="13"/>
      <c r="AM20" s="68"/>
      <c r="AN20" s="74">
        <f t="shared" si="22"/>
        <v>45581</v>
      </c>
      <c r="AO20" s="66">
        <f t="shared" si="9"/>
        <v>42</v>
      </c>
      <c r="AP20" s="13"/>
      <c r="AQ20" s="68"/>
      <c r="AR20" s="74">
        <f t="shared" si="23"/>
        <v>45612</v>
      </c>
      <c r="AS20" s="66" t="str">
        <f t="shared" si="10"/>
        <v/>
      </c>
      <c r="AT20" s="13"/>
      <c r="AU20" s="68"/>
      <c r="AV20" s="74">
        <f t="shared" si="24"/>
        <v>45642</v>
      </c>
      <c r="AW20" s="66" t="str">
        <f t="shared" si="11"/>
        <v/>
      </c>
      <c r="AX20" s="13"/>
      <c r="AY20" s="68"/>
      <c r="AZ20" s="74">
        <f t="shared" si="25"/>
        <v>45673</v>
      </c>
      <c r="BA20" s="66" t="str">
        <f t="shared" si="12"/>
        <v/>
      </c>
      <c r="BB20" s="2"/>
      <c r="BE20" s="69">
        <f>BE17+38</f>
        <v>45421</v>
      </c>
      <c r="BF20" s="55"/>
      <c r="BG20" s="70"/>
      <c r="BH20" s="77" t="str">
        <f>YEAR(BK20)&amp;"/"&amp;YEAR(BM24)</f>
        <v>2015/2016</v>
      </c>
      <c r="BI20" s="78" t="s">
        <v>4</v>
      </c>
      <c r="BJ20" s="59"/>
      <c r="BK20" s="98">
        <v>42042</v>
      </c>
      <c r="BL20" s="59"/>
      <c r="BM20" s="80">
        <v>42057</v>
      </c>
      <c r="BN20" s="63"/>
      <c r="BO20" s="9">
        <v>0</v>
      </c>
      <c r="BP20" s="90">
        <v>0</v>
      </c>
      <c r="BQ20" s="87" t="s">
        <v>42</v>
      </c>
      <c r="BR20" s="88" t="s">
        <v>43</v>
      </c>
      <c r="BS20" s="89"/>
      <c r="BT20" s="88"/>
      <c r="BX20" s="73"/>
    </row>
    <row r="21" spans="1:76" ht="20.100000000000001" customHeight="1">
      <c r="A21" s="50">
        <v>19</v>
      </c>
      <c r="B21" s="55"/>
      <c r="C21" s="64"/>
      <c r="D21" s="74">
        <f t="shared" si="13"/>
        <v>45308</v>
      </c>
      <c r="E21" s="66">
        <f t="shared" si="0"/>
        <v>3</v>
      </c>
      <c r="F21" s="13"/>
      <c r="G21" s="68"/>
      <c r="H21" s="74">
        <f t="shared" si="14"/>
        <v>45339</v>
      </c>
      <c r="I21" s="66" t="str">
        <f t="shared" si="1"/>
        <v/>
      </c>
      <c r="J21" s="13"/>
      <c r="K21" s="68"/>
      <c r="L21" s="74">
        <f t="shared" si="15"/>
        <v>45368</v>
      </c>
      <c r="M21" s="66" t="str">
        <f t="shared" si="2"/>
        <v/>
      </c>
      <c r="N21" s="13"/>
      <c r="O21" s="68"/>
      <c r="P21" s="74">
        <f t="shared" si="16"/>
        <v>45399</v>
      </c>
      <c r="Q21" s="66">
        <f t="shared" si="3"/>
        <v>16</v>
      </c>
      <c r="R21" s="13"/>
      <c r="S21" s="68"/>
      <c r="T21" s="74">
        <f t="shared" si="17"/>
        <v>45429</v>
      </c>
      <c r="U21" s="66" t="str">
        <f t="shared" si="4"/>
        <v/>
      </c>
      <c r="V21" s="13"/>
      <c r="W21" s="68"/>
      <c r="X21" s="74">
        <f t="shared" si="18"/>
        <v>45460</v>
      </c>
      <c r="Y21" s="66" t="str">
        <f t="shared" si="5"/>
        <v/>
      </c>
      <c r="Z21" s="13"/>
      <c r="AA21" s="68"/>
      <c r="AB21" s="74">
        <f t="shared" si="19"/>
        <v>45490</v>
      </c>
      <c r="AC21" s="66">
        <f t="shared" si="6"/>
        <v>29</v>
      </c>
      <c r="AD21" s="13"/>
      <c r="AE21" s="68"/>
      <c r="AF21" s="74">
        <f t="shared" si="20"/>
        <v>45521</v>
      </c>
      <c r="AG21" s="66" t="str">
        <f t="shared" si="7"/>
        <v/>
      </c>
      <c r="AH21" s="13"/>
      <c r="AI21" s="68"/>
      <c r="AJ21" s="74">
        <f t="shared" si="21"/>
        <v>45552</v>
      </c>
      <c r="AK21" s="66" t="str">
        <f t="shared" si="8"/>
        <v/>
      </c>
      <c r="AL21" s="13"/>
      <c r="AM21" s="68"/>
      <c r="AN21" s="74">
        <f t="shared" si="22"/>
        <v>45582</v>
      </c>
      <c r="AO21" s="66" t="str">
        <f t="shared" si="9"/>
        <v/>
      </c>
      <c r="AP21" s="13"/>
      <c r="AQ21" s="68"/>
      <c r="AR21" s="74">
        <f t="shared" si="23"/>
        <v>45613</v>
      </c>
      <c r="AS21" s="66" t="str">
        <f t="shared" si="10"/>
        <v/>
      </c>
      <c r="AT21" s="13"/>
      <c r="AU21" s="68"/>
      <c r="AV21" s="74">
        <f t="shared" si="24"/>
        <v>45643</v>
      </c>
      <c r="AW21" s="66" t="str">
        <f t="shared" si="11"/>
        <v/>
      </c>
      <c r="AX21" s="13"/>
      <c r="AY21" s="68"/>
      <c r="AZ21" s="74">
        <f t="shared" si="25"/>
        <v>45674</v>
      </c>
      <c r="BA21" s="66" t="str">
        <f t="shared" si="12"/>
        <v/>
      </c>
      <c r="BB21" s="2"/>
      <c r="BE21" s="69">
        <f>BE17+49</f>
        <v>45432</v>
      </c>
      <c r="BF21" s="55"/>
      <c r="BG21" s="70"/>
      <c r="BH21" s="81"/>
      <c r="BI21" s="78" t="s">
        <v>3</v>
      </c>
      <c r="BJ21" s="59"/>
      <c r="BK21" s="99">
        <v>42105</v>
      </c>
      <c r="BL21" s="59"/>
      <c r="BM21" s="85">
        <v>42120</v>
      </c>
      <c r="BN21" s="63"/>
      <c r="BO21" s="9">
        <v>0</v>
      </c>
      <c r="BP21" s="90">
        <v>0</v>
      </c>
      <c r="BQ21" s="87" t="s">
        <v>44</v>
      </c>
      <c r="BR21" s="88" t="s">
        <v>45</v>
      </c>
      <c r="BS21" s="89"/>
      <c r="BT21" s="88"/>
      <c r="BX21" s="73"/>
    </row>
    <row r="22" spans="1:76" ht="20.100000000000001" customHeight="1">
      <c r="A22" s="50">
        <v>20</v>
      </c>
      <c r="B22" s="55"/>
      <c r="C22" s="64"/>
      <c r="D22" s="74">
        <f t="shared" si="13"/>
        <v>45309</v>
      </c>
      <c r="E22" s="66" t="str">
        <f t="shared" si="0"/>
        <v/>
      </c>
      <c r="F22" s="13"/>
      <c r="G22" s="68"/>
      <c r="H22" s="74">
        <f t="shared" si="14"/>
        <v>45340</v>
      </c>
      <c r="I22" s="66" t="str">
        <f t="shared" si="1"/>
        <v/>
      </c>
      <c r="J22" s="13"/>
      <c r="K22" s="68"/>
      <c r="L22" s="74">
        <f t="shared" si="15"/>
        <v>45369</v>
      </c>
      <c r="M22" s="66" t="str">
        <f t="shared" si="2"/>
        <v/>
      </c>
      <c r="N22" s="13"/>
      <c r="O22" s="68"/>
      <c r="P22" s="74">
        <f t="shared" si="16"/>
        <v>45400</v>
      </c>
      <c r="Q22" s="66" t="str">
        <f t="shared" si="3"/>
        <v/>
      </c>
      <c r="R22" s="13"/>
      <c r="S22" s="68"/>
      <c r="T22" s="74">
        <f t="shared" si="17"/>
        <v>45430</v>
      </c>
      <c r="U22" s="66" t="str">
        <f t="shared" si="4"/>
        <v/>
      </c>
      <c r="V22" s="13"/>
      <c r="W22" s="68"/>
      <c r="X22" s="74">
        <f t="shared" si="18"/>
        <v>45461</v>
      </c>
      <c r="Y22" s="66" t="str">
        <f t="shared" si="5"/>
        <v/>
      </c>
      <c r="Z22" s="13"/>
      <c r="AA22" s="68"/>
      <c r="AB22" s="74">
        <f t="shared" si="19"/>
        <v>45491</v>
      </c>
      <c r="AC22" s="66" t="str">
        <f t="shared" si="6"/>
        <v/>
      </c>
      <c r="AD22" s="13"/>
      <c r="AE22" s="68"/>
      <c r="AF22" s="74">
        <f t="shared" si="20"/>
        <v>45522</v>
      </c>
      <c r="AG22" s="66" t="str">
        <f t="shared" si="7"/>
        <v/>
      </c>
      <c r="AH22" s="13"/>
      <c r="AI22" s="68"/>
      <c r="AJ22" s="74">
        <f t="shared" si="21"/>
        <v>45553</v>
      </c>
      <c r="AK22" s="66">
        <f t="shared" si="8"/>
        <v>38</v>
      </c>
      <c r="AL22" s="13"/>
      <c r="AM22" s="68"/>
      <c r="AN22" s="74">
        <f t="shared" si="22"/>
        <v>45583</v>
      </c>
      <c r="AO22" s="66" t="str">
        <f t="shared" si="9"/>
        <v/>
      </c>
      <c r="AP22" s="13"/>
      <c r="AQ22" s="68"/>
      <c r="AR22" s="74">
        <f t="shared" si="23"/>
        <v>45614</v>
      </c>
      <c r="AS22" s="66" t="str">
        <f t="shared" si="10"/>
        <v/>
      </c>
      <c r="AT22" s="13"/>
      <c r="AU22" s="68"/>
      <c r="AV22" s="74">
        <f t="shared" si="24"/>
        <v>45644</v>
      </c>
      <c r="AW22" s="66">
        <f t="shared" si="11"/>
        <v>51</v>
      </c>
      <c r="AX22" s="13"/>
      <c r="AY22" s="68"/>
      <c r="AZ22" s="74">
        <f t="shared" si="25"/>
        <v>45675</v>
      </c>
      <c r="BA22" s="66" t="str">
        <f t="shared" si="12"/>
        <v/>
      </c>
      <c r="BB22" s="2"/>
      <c r="BE22" s="69">
        <f>DATE(An,7,14)</f>
        <v>45487</v>
      </c>
      <c r="BF22" s="55"/>
      <c r="BG22" s="70"/>
      <c r="BH22" s="81"/>
      <c r="BI22" s="78" t="s">
        <v>2</v>
      </c>
      <c r="BJ22" s="59"/>
      <c r="BK22" s="99">
        <v>42189</v>
      </c>
      <c r="BL22" s="59"/>
      <c r="BM22" s="85">
        <v>42246</v>
      </c>
      <c r="BN22" s="63"/>
      <c r="BO22" s="9">
        <v>0</v>
      </c>
      <c r="BP22" s="90">
        <v>0</v>
      </c>
      <c r="BQ22" s="87" t="s">
        <v>46</v>
      </c>
      <c r="BR22" s="88" t="s">
        <v>47</v>
      </c>
      <c r="BS22" s="89"/>
      <c r="BT22" s="88"/>
      <c r="BX22" s="73"/>
    </row>
    <row r="23" spans="1:76" ht="20.100000000000001" customHeight="1">
      <c r="A23" s="50">
        <v>21</v>
      </c>
      <c r="B23" s="55"/>
      <c r="C23" s="64"/>
      <c r="D23" s="74">
        <f t="shared" si="13"/>
        <v>45310</v>
      </c>
      <c r="E23" s="66" t="str">
        <f t="shared" si="0"/>
        <v/>
      </c>
      <c r="F23" s="13"/>
      <c r="G23" s="68"/>
      <c r="H23" s="74">
        <f t="shared" si="14"/>
        <v>45341</v>
      </c>
      <c r="I23" s="66" t="str">
        <f t="shared" si="1"/>
        <v/>
      </c>
      <c r="J23" s="13"/>
      <c r="K23" s="68"/>
      <c r="L23" s="74">
        <f t="shared" si="15"/>
        <v>45370</v>
      </c>
      <c r="M23" s="66" t="str">
        <f t="shared" si="2"/>
        <v/>
      </c>
      <c r="N23" s="13"/>
      <c r="O23" s="68"/>
      <c r="P23" s="74">
        <f t="shared" si="16"/>
        <v>45401</v>
      </c>
      <c r="Q23" s="66" t="str">
        <f t="shared" si="3"/>
        <v/>
      </c>
      <c r="R23" s="13"/>
      <c r="S23" s="68"/>
      <c r="T23" s="74">
        <f t="shared" si="17"/>
        <v>45431</v>
      </c>
      <c r="U23" s="66" t="str">
        <f t="shared" si="4"/>
        <v/>
      </c>
      <c r="V23" s="13"/>
      <c r="W23" s="68"/>
      <c r="X23" s="74">
        <f t="shared" si="18"/>
        <v>45462</v>
      </c>
      <c r="Y23" s="66">
        <f t="shared" si="5"/>
        <v>25</v>
      </c>
      <c r="Z23" s="13"/>
      <c r="AA23" s="68"/>
      <c r="AB23" s="74">
        <f t="shared" si="19"/>
        <v>45492</v>
      </c>
      <c r="AC23" s="66" t="str">
        <f t="shared" si="6"/>
        <v/>
      </c>
      <c r="AD23" s="13"/>
      <c r="AE23" s="68"/>
      <c r="AF23" s="74">
        <f t="shared" si="20"/>
        <v>45523</v>
      </c>
      <c r="AG23" s="66" t="str">
        <f t="shared" si="7"/>
        <v/>
      </c>
      <c r="AH23" s="13"/>
      <c r="AI23" s="68"/>
      <c r="AJ23" s="74">
        <f t="shared" si="21"/>
        <v>45554</v>
      </c>
      <c r="AK23" s="66" t="str">
        <f t="shared" si="8"/>
        <v/>
      </c>
      <c r="AL23" s="13"/>
      <c r="AM23" s="68"/>
      <c r="AN23" s="74">
        <f t="shared" si="22"/>
        <v>45584</v>
      </c>
      <c r="AO23" s="66" t="str">
        <f t="shared" si="9"/>
        <v/>
      </c>
      <c r="AP23" s="13"/>
      <c r="AQ23" s="68"/>
      <c r="AR23" s="74">
        <f t="shared" si="23"/>
        <v>45615</v>
      </c>
      <c r="AS23" s="66" t="str">
        <f t="shared" si="10"/>
        <v/>
      </c>
      <c r="AT23" s="13"/>
      <c r="AU23" s="68"/>
      <c r="AV23" s="74">
        <f t="shared" si="24"/>
        <v>45645</v>
      </c>
      <c r="AW23" s="66" t="str">
        <f t="shared" si="11"/>
        <v/>
      </c>
      <c r="AX23" s="13"/>
      <c r="AY23" s="68"/>
      <c r="AZ23" s="74">
        <f t="shared" si="25"/>
        <v>45676</v>
      </c>
      <c r="BA23" s="66" t="str">
        <f t="shared" si="12"/>
        <v/>
      </c>
      <c r="BB23" s="2"/>
      <c r="BE23" s="69">
        <f>DATE(An,8,15)</f>
        <v>45519</v>
      </c>
      <c r="BF23" s="55"/>
      <c r="BG23" s="70"/>
      <c r="BH23" s="81"/>
      <c r="BI23" s="78" t="s">
        <v>1</v>
      </c>
      <c r="BJ23" s="59"/>
      <c r="BK23" s="99">
        <v>42294</v>
      </c>
      <c r="BL23" s="59"/>
      <c r="BM23" s="85">
        <v>42309</v>
      </c>
      <c r="BN23" s="63"/>
      <c r="BO23" s="9">
        <v>0</v>
      </c>
      <c r="BP23" s="90">
        <v>0</v>
      </c>
      <c r="BQ23" s="87" t="s">
        <v>48</v>
      </c>
      <c r="BR23" s="88" t="s">
        <v>49</v>
      </c>
      <c r="BS23" s="89"/>
      <c r="BT23" s="88"/>
      <c r="BX23" s="73"/>
    </row>
    <row r="24" spans="1:76" ht="20.100000000000001" customHeight="1">
      <c r="A24" s="50">
        <v>22</v>
      </c>
      <c r="B24" s="55"/>
      <c r="C24" s="64"/>
      <c r="D24" s="74">
        <f t="shared" si="13"/>
        <v>45311</v>
      </c>
      <c r="E24" s="66" t="str">
        <f t="shared" si="0"/>
        <v/>
      </c>
      <c r="F24" s="13"/>
      <c r="G24" s="68"/>
      <c r="H24" s="74">
        <f t="shared" si="14"/>
        <v>45342</v>
      </c>
      <c r="I24" s="66" t="str">
        <f t="shared" si="1"/>
        <v/>
      </c>
      <c r="J24" s="13"/>
      <c r="K24" s="68"/>
      <c r="L24" s="74">
        <f t="shared" si="15"/>
        <v>45371</v>
      </c>
      <c r="M24" s="66">
        <f t="shared" si="2"/>
        <v>12</v>
      </c>
      <c r="N24" s="13"/>
      <c r="O24" s="68"/>
      <c r="P24" s="74">
        <f t="shared" si="16"/>
        <v>45402</v>
      </c>
      <c r="Q24" s="66" t="str">
        <f t="shared" si="3"/>
        <v/>
      </c>
      <c r="R24" s="13"/>
      <c r="S24" s="68"/>
      <c r="T24" s="74">
        <f t="shared" si="17"/>
        <v>45432</v>
      </c>
      <c r="U24" s="66" t="str">
        <f t="shared" si="4"/>
        <v/>
      </c>
      <c r="V24" s="13"/>
      <c r="W24" s="68"/>
      <c r="X24" s="74">
        <f t="shared" si="18"/>
        <v>45463</v>
      </c>
      <c r="Y24" s="66" t="str">
        <f t="shared" si="5"/>
        <v/>
      </c>
      <c r="Z24" s="13"/>
      <c r="AA24" s="68"/>
      <c r="AB24" s="74">
        <f t="shared" si="19"/>
        <v>45493</v>
      </c>
      <c r="AC24" s="66" t="str">
        <f t="shared" si="6"/>
        <v/>
      </c>
      <c r="AD24" s="13"/>
      <c r="AE24" s="68"/>
      <c r="AF24" s="74">
        <f t="shared" si="20"/>
        <v>45524</v>
      </c>
      <c r="AG24" s="66" t="str">
        <f t="shared" si="7"/>
        <v/>
      </c>
      <c r="AH24" s="13"/>
      <c r="AI24" s="68"/>
      <c r="AJ24" s="74">
        <f t="shared" si="21"/>
        <v>45555</v>
      </c>
      <c r="AK24" s="66" t="str">
        <f t="shared" si="8"/>
        <v/>
      </c>
      <c r="AL24" s="13"/>
      <c r="AM24" s="68"/>
      <c r="AN24" s="74">
        <f t="shared" si="22"/>
        <v>45585</v>
      </c>
      <c r="AO24" s="66" t="str">
        <f t="shared" si="9"/>
        <v/>
      </c>
      <c r="AP24" s="13"/>
      <c r="AQ24" s="68"/>
      <c r="AR24" s="74">
        <f t="shared" si="23"/>
        <v>45616</v>
      </c>
      <c r="AS24" s="66">
        <f t="shared" si="10"/>
        <v>47</v>
      </c>
      <c r="AT24" s="13"/>
      <c r="AU24" s="68"/>
      <c r="AV24" s="74">
        <f t="shared" si="24"/>
        <v>45646</v>
      </c>
      <c r="AW24" s="66" t="str">
        <f t="shared" si="11"/>
        <v/>
      </c>
      <c r="AX24" s="13"/>
      <c r="AY24" s="68"/>
      <c r="AZ24" s="74">
        <f t="shared" si="25"/>
        <v>45677</v>
      </c>
      <c r="BA24" s="66" t="str">
        <f t="shared" si="12"/>
        <v/>
      </c>
      <c r="BB24" s="2"/>
      <c r="BE24" s="69">
        <f>DATE(An,11,1)</f>
        <v>45597</v>
      </c>
      <c r="BF24" s="55"/>
      <c r="BG24" s="70"/>
      <c r="BH24" s="92"/>
      <c r="BI24" s="78" t="s">
        <v>0</v>
      </c>
      <c r="BJ24" s="59"/>
      <c r="BK24" s="100">
        <v>42357</v>
      </c>
      <c r="BL24" s="59"/>
      <c r="BM24" s="94">
        <v>42372</v>
      </c>
      <c r="BN24" s="63"/>
      <c r="BO24" s="9">
        <v>0</v>
      </c>
      <c r="BP24" s="90">
        <v>0</v>
      </c>
      <c r="BQ24" s="87" t="s">
        <v>50</v>
      </c>
      <c r="BR24" s="88" t="s">
        <v>51</v>
      </c>
      <c r="BS24" s="89"/>
      <c r="BT24" s="88"/>
      <c r="BX24" s="73"/>
    </row>
    <row r="25" spans="1:76" ht="20.100000000000001" customHeight="1">
      <c r="A25" s="50">
        <v>23</v>
      </c>
      <c r="B25" s="55"/>
      <c r="C25" s="64"/>
      <c r="D25" s="74">
        <f t="shared" si="13"/>
        <v>45312</v>
      </c>
      <c r="E25" s="66" t="str">
        <f t="shared" si="0"/>
        <v/>
      </c>
      <c r="F25" s="13"/>
      <c r="G25" s="68"/>
      <c r="H25" s="74">
        <f t="shared" si="14"/>
        <v>45343</v>
      </c>
      <c r="I25" s="66">
        <f t="shared" si="1"/>
        <v>8</v>
      </c>
      <c r="J25" s="13"/>
      <c r="K25" s="68"/>
      <c r="L25" s="74">
        <f t="shared" si="15"/>
        <v>45372</v>
      </c>
      <c r="M25" s="66" t="str">
        <f t="shared" si="2"/>
        <v/>
      </c>
      <c r="N25" s="13"/>
      <c r="O25" s="68"/>
      <c r="P25" s="74">
        <f t="shared" si="16"/>
        <v>45403</v>
      </c>
      <c r="Q25" s="66" t="str">
        <f t="shared" si="3"/>
        <v/>
      </c>
      <c r="R25" s="13"/>
      <c r="S25" s="68"/>
      <c r="T25" s="74">
        <f t="shared" si="17"/>
        <v>45433</v>
      </c>
      <c r="U25" s="66" t="str">
        <f t="shared" si="4"/>
        <v/>
      </c>
      <c r="V25" s="13"/>
      <c r="W25" s="68"/>
      <c r="X25" s="74">
        <f t="shared" si="18"/>
        <v>45464</v>
      </c>
      <c r="Y25" s="66" t="str">
        <f t="shared" si="5"/>
        <v/>
      </c>
      <c r="Z25" s="13"/>
      <c r="AA25" s="68"/>
      <c r="AB25" s="74">
        <f t="shared" si="19"/>
        <v>45494</v>
      </c>
      <c r="AC25" s="66" t="str">
        <f t="shared" si="6"/>
        <v/>
      </c>
      <c r="AD25" s="13"/>
      <c r="AE25" s="68"/>
      <c r="AF25" s="74">
        <f t="shared" si="20"/>
        <v>45525</v>
      </c>
      <c r="AG25" s="66">
        <f t="shared" si="7"/>
        <v>34</v>
      </c>
      <c r="AH25" s="13"/>
      <c r="AI25" s="68"/>
      <c r="AJ25" s="74">
        <f t="shared" si="21"/>
        <v>45556</v>
      </c>
      <c r="AK25" s="66" t="str">
        <f t="shared" si="8"/>
        <v/>
      </c>
      <c r="AL25" s="13"/>
      <c r="AM25" s="68"/>
      <c r="AN25" s="74">
        <f t="shared" si="22"/>
        <v>45586</v>
      </c>
      <c r="AO25" s="66" t="str">
        <f t="shared" si="9"/>
        <v/>
      </c>
      <c r="AP25" s="13"/>
      <c r="AQ25" s="68"/>
      <c r="AR25" s="74">
        <f t="shared" si="23"/>
        <v>45617</v>
      </c>
      <c r="AS25" s="66" t="str">
        <f t="shared" si="10"/>
        <v/>
      </c>
      <c r="AT25" s="13"/>
      <c r="AU25" s="68"/>
      <c r="AV25" s="74">
        <f t="shared" si="24"/>
        <v>45647</v>
      </c>
      <c r="AW25" s="66" t="str">
        <f t="shared" si="11"/>
        <v/>
      </c>
      <c r="AX25" s="13"/>
      <c r="AY25" s="68"/>
      <c r="AZ25" s="74">
        <f t="shared" si="25"/>
        <v>45678</v>
      </c>
      <c r="BA25" s="66" t="str">
        <f t="shared" si="12"/>
        <v/>
      </c>
      <c r="BB25" s="2"/>
      <c r="BE25" s="69">
        <f>DATE(An,11,11)</f>
        <v>45607</v>
      </c>
      <c r="BF25" s="55"/>
      <c r="BG25" s="70"/>
      <c r="BH25" s="59"/>
      <c r="BI25" s="59"/>
      <c r="BJ25" s="59"/>
      <c r="BK25" s="59"/>
      <c r="BL25" s="59"/>
      <c r="BM25" s="59"/>
      <c r="BN25" s="63"/>
      <c r="BO25" s="9">
        <v>0</v>
      </c>
      <c r="BP25" s="101" t="s">
        <v>52</v>
      </c>
      <c r="BR25" s="89"/>
      <c r="BS25" s="89"/>
      <c r="BT25" s="89"/>
      <c r="BX25" s="73"/>
    </row>
    <row r="26" spans="1:76" ht="20.100000000000001" customHeight="1">
      <c r="A26" s="50">
        <v>24</v>
      </c>
      <c r="B26" s="55"/>
      <c r="C26" s="64"/>
      <c r="D26" s="74">
        <f t="shared" si="13"/>
        <v>45313</v>
      </c>
      <c r="E26" s="66" t="str">
        <f t="shared" si="0"/>
        <v/>
      </c>
      <c r="F26" s="13"/>
      <c r="G26" s="68"/>
      <c r="H26" s="74">
        <f t="shared" si="14"/>
        <v>45344</v>
      </c>
      <c r="I26" s="66" t="str">
        <f t="shared" si="1"/>
        <v/>
      </c>
      <c r="J26" s="13"/>
      <c r="K26" s="68"/>
      <c r="L26" s="74">
        <f t="shared" si="15"/>
        <v>45373</v>
      </c>
      <c r="M26" s="66" t="str">
        <f t="shared" si="2"/>
        <v/>
      </c>
      <c r="N26" s="13"/>
      <c r="O26" s="68"/>
      <c r="P26" s="74">
        <f t="shared" si="16"/>
        <v>45404</v>
      </c>
      <c r="Q26" s="66" t="str">
        <f t="shared" si="3"/>
        <v/>
      </c>
      <c r="R26" s="13"/>
      <c r="S26" s="68"/>
      <c r="T26" s="74">
        <f t="shared" si="17"/>
        <v>45434</v>
      </c>
      <c r="U26" s="66">
        <f t="shared" si="4"/>
        <v>21</v>
      </c>
      <c r="V26" s="13"/>
      <c r="W26" s="68"/>
      <c r="X26" s="74">
        <f t="shared" si="18"/>
        <v>45465</v>
      </c>
      <c r="Y26" s="66" t="str">
        <f t="shared" si="5"/>
        <v/>
      </c>
      <c r="Z26" s="13"/>
      <c r="AA26" s="68"/>
      <c r="AB26" s="74">
        <f t="shared" si="19"/>
        <v>45495</v>
      </c>
      <c r="AC26" s="66" t="str">
        <f t="shared" si="6"/>
        <v/>
      </c>
      <c r="AD26" s="13"/>
      <c r="AE26" s="68"/>
      <c r="AF26" s="74">
        <f t="shared" si="20"/>
        <v>45526</v>
      </c>
      <c r="AG26" s="66" t="str">
        <f t="shared" si="7"/>
        <v/>
      </c>
      <c r="AH26" s="13"/>
      <c r="AI26" s="68"/>
      <c r="AJ26" s="74">
        <f t="shared" si="21"/>
        <v>45557</v>
      </c>
      <c r="AK26" s="66" t="str">
        <f t="shared" si="8"/>
        <v/>
      </c>
      <c r="AL26" s="13"/>
      <c r="AM26" s="68"/>
      <c r="AN26" s="74">
        <f t="shared" si="22"/>
        <v>45587</v>
      </c>
      <c r="AO26" s="66" t="str">
        <f t="shared" si="9"/>
        <v/>
      </c>
      <c r="AP26" s="13"/>
      <c r="AQ26" s="68"/>
      <c r="AR26" s="74">
        <f t="shared" si="23"/>
        <v>45618</v>
      </c>
      <c r="AS26" s="66" t="str">
        <f t="shared" si="10"/>
        <v/>
      </c>
      <c r="AT26" s="13"/>
      <c r="AU26" s="68"/>
      <c r="AV26" s="74">
        <f t="shared" si="24"/>
        <v>45648</v>
      </c>
      <c r="AW26" s="66" t="str">
        <f t="shared" si="11"/>
        <v/>
      </c>
      <c r="AX26" s="13"/>
      <c r="AY26" s="68"/>
      <c r="AZ26" s="74">
        <f t="shared" si="25"/>
        <v>45679</v>
      </c>
      <c r="BA26" s="66">
        <f t="shared" si="12"/>
        <v>4</v>
      </c>
      <c r="BB26" s="2"/>
      <c r="BE26" s="69">
        <f>DATE(An,12,25)</f>
        <v>45651</v>
      </c>
      <c r="BF26" s="55"/>
      <c r="BG26" s="70"/>
      <c r="BH26" s="77" t="str">
        <f>YEAR(BK26)&amp;"/"&amp;YEAR(BM30)</f>
        <v>2016/2017</v>
      </c>
      <c r="BI26" s="78" t="s">
        <v>4</v>
      </c>
      <c r="BJ26" s="59"/>
      <c r="BK26" s="79">
        <v>42413</v>
      </c>
      <c r="BL26" s="59"/>
      <c r="BM26" s="80">
        <v>42428</v>
      </c>
      <c r="BN26" s="63"/>
      <c r="BO26" s="9">
        <v>0</v>
      </c>
      <c r="BP26" s="9">
        <v>0</v>
      </c>
      <c r="BQ26" s="9">
        <v>0</v>
      </c>
      <c r="BR26" s="9">
        <v>0</v>
      </c>
      <c r="BS26" s="9">
        <v>0</v>
      </c>
      <c r="BT26" s="9">
        <v>0</v>
      </c>
      <c r="BU26" s="9">
        <v>0</v>
      </c>
      <c r="BV26" s="9">
        <v>0</v>
      </c>
      <c r="BW26" s="9">
        <v>0</v>
      </c>
      <c r="BX26" s="73"/>
    </row>
    <row r="27" spans="1:76" ht="20.100000000000001" customHeight="1">
      <c r="A27" s="50">
        <v>25</v>
      </c>
      <c r="B27" s="55"/>
      <c r="C27" s="64"/>
      <c r="D27" s="74">
        <f t="shared" si="13"/>
        <v>45314</v>
      </c>
      <c r="E27" s="66" t="str">
        <f t="shared" si="0"/>
        <v/>
      </c>
      <c r="F27" s="13"/>
      <c r="G27" s="68"/>
      <c r="H27" s="74">
        <f t="shared" si="14"/>
        <v>45345</v>
      </c>
      <c r="I27" s="66" t="str">
        <f t="shared" si="1"/>
        <v/>
      </c>
      <c r="J27" s="13"/>
      <c r="K27" s="68"/>
      <c r="L27" s="74">
        <f t="shared" si="15"/>
        <v>45374</v>
      </c>
      <c r="M27" s="66" t="str">
        <f t="shared" si="2"/>
        <v/>
      </c>
      <c r="N27" s="13"/>
      <c r="O27" s="68"/>
      <c r="P27" s="74">
        <f t="shared" si="16"/>
        <v>45405</v>
      </c>
      <c r="Q27" s="66" t="str">
        <f t="shared" si="3"/>
        <v/>
      </c>
      <c r="R27" s="13"/>
      <c r="S27" s="68"/>
      <c r="T27" s="74">
        <f t="shared" si="17"/>
        <v>45435</v>
      </c>
      <c r="U27" s="66" t="str">
        <f t="shared" si="4"/>
        <v/>
      </c>
      <c r="V27" s="13"/>
      <c r="W27" s="68"/>
      <c r="X27" s="74">
        <f t="shared" si="18"/>
        <v>45466</v>
      </c>
      <c r="Y27" s="66" t="str">
        <f t="shared" si="5"/>
        <v/>
      </c>
      <c r="Z27" s="13"/>
      <c r="AA27" s="68"/>
      <c r="AB27" s="74">
        <f t="shared" si="19"/>
        <v>45496</v>
      </c>
      <c r="AC27" s="66" t="str">
        <f t="shared" si="6"/>
        <v/>
      </c>
      <c r="AD27" s="13"/>
      <c r="AE27" s="68"/>
      <c r="AF27" s="74">
        <f t="shared" si="20"/>
        <v>45527</v>
      </c>
      <c r="AG27" s="66" t="str">
        <f t="shared" si="7"/>
        <v/>
      </c>
      <c r="AH27" s="13"/>
      <c r="AI27" s="68"/>
      <c r="AJ27" s="74">
        <f t="shared" si="21"/>
        <v>45558</v>
      </c>
      <c r="AK27" s="66" t="str">
        <f t="shared" si="8"/>
        <v/>
      </c>
      <c r="AL27" s="13"/>
      <c r="AM27" s="68"/>
      <c r="AN27" s="74">
        <f t="shared" si="22"/>
        <v>45588</v>
      </c>
      <c r="AO27" s="66">
        <f t="shared" si="9"/>
        <v>43</v>
      </c>
      <c r="AP27" s="13"/>
      <c r="AQ27" s="68"/>
      <c r="AR27" s="74">
        <f t="shared" si="23"/>
        <v>45619</v>
      </c>
      <c r="AS27" s="66" t="str">
        <f t="shared" si="10"/>
        <v/>
      </c>
      <c r="AT27" s="13"/>
      <c r="AU27" s="68"/>
      <c r="AV27" s="74">
        <f t="shared" si="24"/>
        <v>45649</v>
      </c>
      <c r="AW27" s="66" t="str">
        <f t="shared" si="11"/>
        <v/>
      </c>
      <c r="AX27" s="13"/>
      <c r="AY27" s="68"/>
      <c r="AZ27" s="74">
        <f t="shared" si="25"/>
        <v>45680</v>
      </c>
      <c r="BA27" s="66" t="str">
        <f t="shared" si="12"/>
        <v/>
      </c>
      <c r="BB27" s="2"/>
      <c r="BE27" s="102">
        <f>DATE(An+1,1,1)</f>
        <v>45658</v>
      </c>
      <c r="BF27" s="55"/>
      <c r="BG27" s="70"/>
      <c r="BH27" s="81"/>
      <c r="BI27" s="78" t="s">
        <v>3</v>
      </c>
      <c r="BJ27" s="59"/>
      <c r="BK27" s="84">
        <v>42476</v>
      </c>
      <c r="BL27" s="59"/>
      <c r="BM27" s="85">
        <v>42491</v>
      </c>
      <c r="BN27" s="63"/>
      <c r="BO27" s="9">
        <v>0</v>
      </c>
      <c r="BP27" s="87" t="s">
        <v>53</v>
      </c>
      <c r="BQ27" s="9"/>
      <c r="BR27" s="9"/>
      <c r="BS27" s="9"/>
      <c r="BT27" s="9"/>
      <c r="BU27" s="9"/>
      <c r="BV27" s="9"/>
      <c r="BW27" s="9">
        <v>0</v>
      </c>
      <c r="BX27" s="73"/>
    </row>
    <row r="28" spans="1:76" ht="20.100000000000001" customHeight="1">
      <c r="A28" s="50">
        <v>26</v>
      </c>
      <c r="B28" s="55"/>
      <c r="C28" s="64"/>
      <c r="D28" s="74">
        <f t="shared" si="13"/>
        <v>45315</v>
      </c>
      <c r="E28" s="66">
        <f t="shared" si="0"/>
        <v>4</v>
      </c>
      <c r="F28" s="13"/>
      <c r="G28" s="68"/>
      <c r="H28" s="74">
        <f t="shared" si="14"/>
        <v>45346</v>
      </c>
      <c r="I28" s="66" t="str">
        <f t="shared" si="1"/>
        <v/>
      </c>
      <c r="J28" s="13"/>
      <c r="K28" s="68"/>
      <c r="L28" s="74">
        <f t="shared" si="15"/>
        <v>45375</v>
      </c>
      <c r="M28" s="66" t="str">
        <f t="shared" si="2"/>
        <v/>
      </c>
      <c r="N28" s="13"/>
      <c r="O28" s="68"/>
      <c r="P28" s="74">
        <f t="shared" si="16"/>
        <v>45406</v>
      </c>
      <c r="Q28" s="66">
        <f t="shared" si="3"/>
        <v>17</v>
      </c>
      <c r="R28" s="13"/>
      <c r="S28" s="68"/>
      <c r="T28" s="74">
        <f t="shared" si="17"/>
        <v>45436</v>
      </c>
      <c r="U28" s="66" t="str">
        <f t="shared" si="4"/>
        <v/>
      </c>
      <c r="V28" s="13"/>
      <c r="W28" s="68"/>
      <c r="X28" s="74">
        <f t="shared" si="18"/>
        <v>45467</v>
      </c>
      <c r="Y28" s="66" t="str">
        <f t="shared" si="5"/>
        <v/>
      </c>
      <c r="Z28" s="13"/>
      <c r="AA28" s="68"/>
      <c r="AB28" s="74">
        <f t="shared" si="19"/>
        <v>45497</v>
      </c>
      <c r="AC28" s="66">
        <f t="shared" si="6"/>
        <v>30</v>
      </c>
      <c r="AD28" s="13"/>
      <c r="AE28" s="68"/>
      <c r="AF28" s="74">
        <f t="shared" si="20"/>
        <v>45528</v>
      </c>
      <c r="AG28" s="66" t="str">
        <f t="shared" si="7"/>
        <v/>
      </c>
      <c r="AH28" s="13"/>
      <c r="AI28" s="68"/>
      <c r="AJ28" s="74">
        <f t="shared" si="21"/>
        <v>45559</v>
      </c>
      <c r="AK28" s="66" t="str">
        <f t="shared" si="8"/>
        <v/>
      </c>
      <c r="AL28" s="13"/>
      <c r="AM28" s="68"/>
      <c r="AN28" s="74">
        <f t="shared" si="22"/>
        <v>45589</v>
      </c>
      <c r="AO28" s="66" t="str">
        <f t="shared" si="9"/>
        <v/>
      </c>
      <c r="AP28" s="13"/>
      <c r="AQ28" s="68"/>
      <c r="AR28" s="74">
        <f t="shared" si="23"/>
        <v>45620</v>
      </c>
      <c r="AS28" s="66" t="str">
        <f t="shared" si="10"/>
        <v/>
      </c>
      <c r="AT28" s="13"/>
      <c r="AU28" s="68"/>
      <c r="AV28" s="74">
        <f t="shared" si="24"/>
        <v>45650</v>
      </c>
      <c r="AW28" s="66" t="str">
        <f t="shared" si="11"/>
        <v/>
      </c>
      <c r="AX28" s="13"/>
      <c r="AY28" s="68"/>
      <c r="AZ28" s="74">
        <f t="shared" si="25"/>
        <v>45681</v>
      </c>
      <c r="BA28" s="66" t="str">
        <f t="shared" si="12"/>
        <v/>
      </c>
      <c r="BB28" s="2"/>
      <c r="BE28" s="69">
        <f>ROUND(DATE(An+1,4,MOD(234-11*MOD(An+1,19),30))/7,0)*7-6+1</f>
        <v>45768</v>
      </c>
      <c r="BF28" s="55"/>
      <c r="BG28" s="70"/>
      <c r="BH28" s="81"/>
      <c r="BI28" s="78" t="s">
        <v>2</v>
      </c>
      <c r="BJ28" s="59"/>
      <c r="BK28" s="84">
        <v>42553</v>
      </c>
      <c r="BL28" s="59"/>
      <c r="BM28" s="85">
        <v>42611</v>
      </c>
      <c r="BN28" s="63"/>
      <c r="BO28" s="9">
        <v>0</v>
      </c>
      <c r="BP28" s="101" t="s">
        <v>5</v>
      </c>
      <c r="BR28" s="89"/>
      <c r="BS28" s="89"/>
      <c r="BT28" s="89"/>
      <c r="BX28" s="73"/>
    </row>
    <row r="29" spans="1:76" ht="20.100000000000001" customHeight="1">
      <c r="A29" s="50">
        <v>27</v>
      </c>
      <c r="B29" s="55"/>
      <c r="C29" s="64"/>
      <c r="D29" s="74">
        <f t="shared" si="13"/>
        <v>45316</v>
      </c>
      <c r="E29" s="66" t="str">
        <f t="shared" si="0"/>
        <v/>
      </c>
      <c r="F29" s="13" t="s">
        <v>57</v>
      </c>
      <c r="G29" s="68"/>
      <c r="H29" s="74">
        <f t="shared" si="14"/>
        <v>45347</v>
      </c>
      <c r="I29" s="66" t="str">
        <f t="shared" si="1"/>
        <v/>
      </c>
      <c r="J29" s="13"/>
      <c r="K29" s="68"/>
      <c r="L29" s="74">
        <f t="shared" si="15"/>
        <v>45376</v>
      </c>
      <c r="M29" s="66" t="str">
        <f t="shared" si="2"/>
        <v/>
      </c>
      <c r="N29" s="13"/>
      <c r="O29" s="68"/>
      <c r="P29" s="74">
        <f t="shared" si="16"/>
        <v>45407</v>
      </c>
      <c r="Q29" s="66" t="str">
        <f t="shared" si="3"/>
        <v/>
      </c>
      <c r="R29" s="13"/>
      <c r="S29" s="68"/>
      <c r="T29" s="74">
        <f t="shared" si="17"/>
        <v>45437</v>
      </c>
      <c r="U29" s="66" t="str">
        <f t="shared" si="4"/>
        <v/>
      </c>
      <c r="V29" s="13"/>
      <c r="W29" s="68"/>
      <c r="X29" s="74">
        <f t="shared" si="18"/>
        <v>45468</v>
      </c>
      <c r="Y29" s="66" t="str">
        <f t="shared" si="5"/>
        <v/>
      </c>
      <c r="Z29" s="13"/>
      <c r="AA29" s="68"/>
      <c r="AB29" s="74">
        <f t="shared" si="19"/>
        <v>45498</v>
      </c>
      <c r="AC29" s="66" t="str">
        <f t="shared" si="6"/>
        <v/>
      </c>
      <c r="AD29" s="13"/>
      <c r="AE29" s="68"/>
      <c r="AF29" s="74">
        <f t="shared" si="20"/>
        <v>45529</v>
      </c>
      <c r="AG29" s="66" t="str">
        <f t="shared" si="7"/>
        <v/>
      </c>
      <c r="AH29" s="13"/>
      <c r="AI29" s="68"/>
      <c r="AJ29" s="74">
        <f t="shared" si="21"/>
        <v>45560</v>
      </c>
      <c r="AK29" s="66">
        <f t="shared" si="8"/>
        <v>39</v>
      </c>
      <c r="AL29" s="13"/>
      <c r="AM29" s="68"/>
      <c r="AN29" s="74">
        <f t="shared" si="22"/>
        <v>45590</v>
      </c>
      <c r="AO29" s="66" t="str">
        <f t="shared" si="9"/>
        <v/>
      </c>
      <c r="AP29" s="13"/>
      <c r="AQ29" s="68"/>
      <c r="AR29" s="74">
        <f t="shared" si="23"/>
        <v>45621</v>
      </c>
      <c r="AS29" s="66" t="str">
        <f t="shared" si="10"/>
        <v/>
      </c>
      <c r="AT29" s="13"/>
      <c r="AU29" s="68"/>
      <c r="AV29" s="74">
        <f t="shared" si="24"/>
        <v>45651</v>
      </c>
      <c r="AW29" s="66">
        <f t="shared" si="11"/>
        <v>52</v>
      </c>
      <c r="AX29" s="13"/>
      <c r="AY29" s="68"/>
      <c r="AZ29" s="74">
        <f t="shared" si="25"/>
        <v>45682</v>
      </c>
      <c r="BA29" s="66" t="str">
        <f t="shared" si="12"/>
        <v/>
      </c>
      <c r="BB29" s="2"/>
      <c r="BE29" s="69">
        <f>DATE(An+1,5,1)</f>
        <v>45778</v>
      </c>
      <c r="BF29" s="55"/>
      <c r="BG29" s="70"/>
      <c r="BH29" s="81"/>
      <c r="BI29" s="78" t="s">
        <v>1</v>
      </c>
      <c r="BJ29" s="59"/>
      <c r="BK29" s="84">
        <v>42662</v>
      </c>
      <c r="BL29" s="59"/>
      <c r="BM29" s="85">
        <v>42677</v>
      </c>
      <c r="BN29" s="63"/>
      <c r="BO29" s="9">
        <v>0</v>
      </c>
      <c r="BP29" s="9">
        <v>0</v>
      </c>
      <c r="BQ29" s="9">
        <v>0</v>
      </c>
      <c r="BR29" s="9">
        <v>0</v>
      </c>
      <c r="BS29" s="9">
        <v>0</v>
      </c>
      <c r="BT29" s="9">
        <v>0</v>
      </c>
      <c r="BU29" s="9">
        <v>0</v>
      </c>
      <c r="BV29" s="9">
        <v>0</v>
      </c>
      <c r="BW29" s="9">
        <v>0</v>
      </c>
      <c r="BX29" s="73"/>
    </row>
    <row r="30" spans="1:76" ht="20.100000000000001" customHeight="1">
      <c r="A30" s="50">
        <v>28</v>
      </c>
      <c r="B30" s="55"/>
      <c r="C30" s="64"/>
      <c r="D30" s="74">
        <f t="shared" si="13"/>
        <v>45317</v>
      </c>
      <c r="E30" s="66" t="str">
        <f t="shared" si="0"/>
        <v/>
      </c>
      <c r="F30" s="13" t="s">
        <v>58</v>
      </c>
      <c r="G30" s="68"/>
      <c r="H30" s="74">
        <f t="shared" si="14"/>
        <v>45348</v>
      </c>
      <c r="I30" s="66" t="str">
        <f t="shared" si="1"/>
        <v/>
      </c>
      <c r="J30" s="13"/>
      <c r="K30" s="68"/>
      <c r="L30" s="74">
        <f t="shared" si="15"/>
        <v>45377</v>
      </c>
      <c r="M30" s="66" t="str">
        <f t="shared" si="2"/>
        <v/>
      </c>
      <c r="N30" s="13"/>
      <c r="O30" s="68"/>
      <c r="P30" s="74">
        <f t="shared" si="16"/>
        <v>45408</v>
      </c>
      <c r="Q30" s="66" t="str">
        <f t="shared" si="3"/>
        <v/>
      </c>
      <c r="R30" s="13"/>
      <c r="S30" s="68"/>
      <c r="T30" s="74">
        <f t="shared" si="17"/>
        <v>45438</v>
      </c>
      <c r="U30" s="66" t="str">
        <f t="shared" si="4"/>
        <v/>
      </c>
      <c r="V30" s="13"/>
      <c r="W30" s="68"/>
      <c r="X30" s="74">
        <f t="shared" si="18"/>
        <v>45469</v>
      </c>
      <c r="Y30" s="66">
        <f t="shared" si="5"/>
        <v>26</v>
      </c>
      <c r="Z30" s="13"/>
      <c r="AA30" s="68"/>
      <c r="AB30" s="74">
        <f t="shared" si="19"/>
        <v>45499</v>
      </c>
      <c r="AC30" s="66" t="str">
        <f t="shared" si="6"/>
        <v/>
      </c>
      <c r="AD30" s="13"/>
      <c r="AE30" s="68"/>
      <c r="AF30" s="74">
        <f t="shared" si="20"/>
        <v>45530</v>
      </c>
      <c r="AG30" s="66" t="str">
        <f t="shared" si="7"/>
        <v/>
      </c>
      <c r="AH30" s="13"/>
      <c r="AI30" s="68"/>
      <c r="AJ30" s="74">
        <f t="shared" si="21"/>
        <v>45561</v>
      </c>
      <c r="AK30" s="66" t="str">
        <f t="shared" si="8"/>
        <v/>
      </c>
      <c r="AL30" s="13"/>
      <c r="AM30" s="68"/>
      <c r="AN30" s="74">
        <f t="shared" si="22"/>
        <v>45591</v>
      </c>
      <c r="AO30" s="66" t="str">
        <f t="shared" si="9"/>
        <v/>
      </c>
      <c r="AP30" s="13"/>
      <c r="AQ30" s="68"/>
      <c r="AR30" s="74">
        <f t="shared" si="23"/>
        <v>45622</v>
      </c>
      <c r="AS30" s="66" t="str">
        <f t="shared" si="10"/>
        <v/>
      </c>
      <c r="AT30" s="13"/>
      <c r="AU30" s="68"/>
      <c r="AV30" s="74">
        <f t="shared" si="24"/>
        <v>45652</v>
      </c>
      <c r="AW30" s="66" t="str">
        <f t="shared" si="11"/>
        <v/>
      </c>
      <c r="AX30" s="13"/>
      <c r="AY30" s="68"/>
      <c r="AZ30" s="74">
        <f t="shared" si="25"/>
        <v>45683</v>
      </c>
      <c r="BA30" s="66" t="str">
        <f t="shared" si="12"/>
        <v/>
      </c>
      <c r="BB30" s="2"/>
      <c r="BE30" s="69">
        <f>DATE(An+1,5,8)</f>
        <v>45785</v>
      </c>
      <c r="BF30" s="55"/>
      <c r="BG30" s="70"/>
      <c r="BH30" s="92"/>
      <c r="BI30" s="78" t="s">
        <v>0</v>
      </c>
      <c r="BJ30" s="59"/>
      <c r="BK30" s="93">
        <v>42721</v>
      </c>
      <c r="BL30" s="59"/>
      <c r="BM30" s="94">
        <v>42738</v>
      </c>
      <c r="BN30" s="63"/>
      <c r="BO30" s="9">
        <v>0</v>
      </c>
      <c r="BP30" s="10" t="s">
        <v>108</v>
      </c>
      <c r="BQ30" s="9"/>
      <c r="BR30" s="9"/>
      <c r="BS30" s="9"/>
      <c r="BT30" s="11"/>
      <c r="BU30" s="9">
        <v>0</v>
      </c>
      <c r="BV30" s="9">
        <v>0</v>
      </c>
      <c r="BW30" s="9">
        <v>0</v>
      </c>
      <c r="BX30" s="73"/>
    </row>
    <row r="31" spans="1:76" ht="20.100000000000001" customHeight="1">
      <c r="A31" s="50">
        <v>29</v>
      </c>
      <c r="B31" s="55"/>
      <c r="C31" s="64"/>
      <c r="D31" s="74">
        <f t="shared" si="13"/>
        <v>45318</v>
      </c>
      <c r="E31" s="66" t="str">
        <f t="shared" si="0"/>
        <v/>
      </c>
      <c r="F31" s="13"/>
      <c r="G31" s="68"/>
      <c r="H31" s="74">
        <f t="shared" si="14"/>
        <v>45349</v>
      </c>
      <c r="I31" s="66" t="str">
        <f t="shared" si="1"/>
        <v/>
      </c>
      <c r="J31" s="13"/>
      <c r="K31" s="68"/>
      <c r="L31" s="74">
        <f t="shared" si="15"/>
        <v>45378</v>
      </c>
      <c r="M31" s="66">
        <f t="shared" si="2"/>
        <v>13</v>
      </c>
      <c r="N31" s="13"/>
      <c r="O31" s="68"/>
      <c r="P31" s="74">
        <f t="shared" si="16"/>
        <v>45409</v>
      </c>
      <c r="Q31" s="66" t="str">
        <f t="shared" si="3"/>
        <v/>
      </c>
      <c r="R31" s="13"/>
      <c r="S31" s="68"/>
      <c r="T31" s="74">
        <f t="shared" si="17"/>
        <v>45439</v>
      </c>
      <c r="U31" s="66" t="str">
        <f t="shared" si="4"/>
        <v/>
      </c>
      <c r="V31" s="13"/>
      <c r="W31" s="68"/>
      <c r="X31" s="74">
        <f t="shared" si="18"/>
        <v>45470</v>
      </c>
      <c r="Y31" s="66" t="str">
        <f t="shared" si="5"/>
        <v/>
      </c>
      <c r="Z31" s="13"/>
      <c r="AA31" s="68"/>
      <c r="AB31" s="74">
        <f t="shared" si="19"/>
        <v>45500</v>
      </c>
      <c r="AC31" s="66" t="str">
        <f t="shared" si="6"/>
        <v/>
      </c>
      <c r="AD31" s="13"/>
      <c r="AE31" s="68"/>
      <c r="AF31" s="74">
        <f t="shared" si="20"/>
        <v>45531</v>
      </c>
      <c r="AG31" s="66" t="str">
        <f t="shared" si="7"/>
        <v/>
      </c>
      <c r="AH31" s="13"/>
      <c r="AI31" s="68"/>
      <c r="AJ31" s="74">
        <f t="shared" si="21"/>
        <v>45562</v>
      </c>
      <c r="AK31" s="66" t="str">
        <f t="shared" si="8"/>
        <v/>
      </c>
      <c r="AL31" s="13"/>
      <c r="AM31" s="68"/>
      <c r="AN31" s="74">
        <f t="shared" si="22"/>
        <v>45592</v>
      </c>
      <c r="AO31" s="66" t="str">
        <f t="shared" si="9"/>
        <v/>
      </c>
      <c r="AP31" s="13"/>
      <c r="AQ31" s="68"/>
      <c r="AR31" s="74">
        <f t="shared" si="23"/>
        <v>45623</v>
      </c>
      <c r="AS31" s="66">
        <f t="shared" si="10"/>
        <v>48</v>
      </c>
      <c r="AT31" s="13"/>
      <c r="AU31" s="68"/>
      <c r="AV31" s="74">
        <f t="shared" si="24"/>
        <v>45653</v>
      </c>
      <c r="AW31" s="66" t="str">
        <f t="shared" si="11"/>
        <v/>
      </c>
      <c r="AX31" s="13"/>
      <c r="AY31" s="68"/>
      <c r="AZ31" s="74">
        <f t="shared" si="25"/>
        <v>45684</v>
      </c>
      <c r="BA31" s="66" t="str">
        <f t="shared" si="12"/>
        <v/>
      </c>
      <c r="BB31" s="2"/>
      <c r="BE31" s="69">
        <f>BE28+38</f>
        <v>45806</v>
      </c>
      <c r="BF31" s="55"/>
      <c r="BG31" s="70"/>
      <c r="BH31" s="59"/>
      <c r="BI31" s="59"/>
      <c r="BJ31" s="59"/>
      <c r="BK31" s="59"/>
      <c r="BL31" s="59"/>
      <c r="BM31" s="59"/>
      <c r="BN31" s="63"/>
      <c r="BO31" s="9">
        <v>0</v>
      </c>
      <c r="BP31" s="11" t="s">
        <v>54</v>
      </c>
      <c r="BQ31" s="9"/>
      <c r="BR31" s="9"/>
      <c r="BS31" s="9"/>
      <c r="BT31" s="9"/>
      <c r="BU31" s="9">
        <v>0</v>
      </c>
      <c r="BV31" s="9">
        <v>0</v>
      </c>
      <c r="BW31" s="9">
        <v>0</v>
      </c>
      <c r="BX31" s="73"/>
    </row>
    <row r="32" spans="1:76" ht="20.100000000000001" customHeight="1">
      <c r="A32" s="50">
        <v>30</v>
      </c>
      <c r="B32" s="55"/>
      <c r="C32" s="64"/>
      <c r="D32" s="74">
        <f t="shared" si="13"/>
        <v>45319</v>
      </c>
      <c r="E32" s="66" t="str">
        <f t="shared" si="0"/>
        <v/>
      </c>
      <c r="F32" s="13"/>
      <c r="G32" s="68"/>
      <c r="H32" s="74">
        <f t="shared" si="14"/>
        <v>45350</v>
      </c>
      <c r="I32" s="66">
        <f t="shared" si="1"/>
        <v>9</v>
      </c>
      <c r="J32" s="13"/>
      <c r="K32" s="68"/>
      <c r="L32" s="74">
        <f t="shared" si="15"/>
        <v>45379</v>
      </c>
      <c r="M32" s="66" t="str">
        <f t="shared" si="2"/>
        <v/>
      </c>
      <c r="N32" s="13"/>
      <c r="O32" s="68"/>
      <c r="P32" s="74">
        <f t="shared" si="16"/>
        <v>45410</v>
      </c>
      <c r="Q32" s="66" t="str">
        <f t="shared" si="3"/>
        <v/>
      </c>
      <c r="R32" s="13"/>
      <c r="S32" s="68"/>
      <c r="T32" s="74">
        <f t="shared" si="17"/>
        <v>45440</v>
      </c>
      <c r="U32" s="66" t="str">
        <f t="shared" si="4"/>
        <v/>
      </c>
      <c r="V32" s="13"/>
      <c r="W32" s="68"/>
      <c r="X32" s="74">
        <f t="shared" si="18"/>
        <v>45471</v>
      </c>
      <c r="Y32" s="66" t="str">
        <f t="shared" si="5"/>
        <v/>
      </c>
      <c r="Z32" s="13"/>
      <c r="AA32" s="68"/>
      <c r="AB32" s="74">
        <f t="shared" si="19"/>
        <v>45501</v>
      </c>
      <c r="AC32" s="66" t="str">
        <f t="shared" si="6"/>
        <v/>
      </c>
      <c r="AD32" s="13"/>
      <c r="AE32" s="68"/>
      <c r="AF32" s="74">
        <f t="shared" si="20"/>
        <v>45532</v>
      </c>
      <c r="AG32" s="66">
        <f t="shared" si="7"/>
        <v>35</v>
      </c>
      <c r="AH32" s="13"/>
      <c r="AI32" s="68"/>
      <c r="AJ32" s="74">
        <f t="shared" si="21"/>
        <v>45563</v>
      </c>
      <c r="AK32" s="66" t="str">
        <f t="shared" si="8"/>
        <v/>
      </c>
      <c r="AL32" s="13"/>
      <c r="AM32" s="68"/>
      <c r="AN32" s="74">
        <f t="shared" si="22"/>
        <v>45593</v>
      </c>
      <c r="AO32" s="66" t="str">
        <f t="shared" si="9"/>
        <v/>
      </c>
      <c r="AP32" s="13"/>
      <c r="AQ32" s="68"/>
      <c r="AR32" s="74">
        <f t="shared" si="23"/>
        <v>45624</v>
      </c>
      <c r="AS32" s="66" t="str">
        <f t="shared" si="10"/>
        <v/>
      </c>
      <c r="AT32" s="13"/>
      <c r="AU32" s="68"/>
      <c r="AV32" s="74">
        <f t="shared" si="24"/>
        <v>45654</v>
      </c>
      <c r="AW32" s="66" t="str">
        <f t="shared" si="11"/>
        <v/>
      </c>
      <c r="AX32" s="13"/>
      <c r="AY32" s="68"/>
      <c r="AZ32" s="74">
        <f t="shared" si="25"/>
        <v>45685</v>
      </c>
      <c r="BA32" s="66" t="str">
        <f t="shared" si="12"/>
        <v/>
      </c>
      <c r="BB32" s="2"/>
      <c r="BE32" s="69">
        <f>BE28+49</f>
        <v>45817</v>
      </c>
      <c r="BF32" s="55"/>
      <c r="BG32" s="70"/>
      <c r="BH32" s="77" t="str">
        <f>YEAR(BK32)&amp;"/"&amp;YEAR(BM36)</f>
        <v>2017/2018</v>
      </c>
      <c r="BI32" s="78" t="s">
        <v>4</v>
      </c>
      <c r="BJ32" s="59"/>
      <c r="BK32" s="79">
        <v>42777</v>
      </c>
      <c r="BL32" s="59"/>
      <c r="BM32" s="80">
        <v>42792</v>
      </c>
      <c r="BN32" s="63"/>
      <c r="BO32" s="9">
        <v>0</v>
      </c>
      <c r="BP32" s="10" t="s">
        <v>107</v>
      </c>
      <c r="BQ32" s="9"/>
      <c r="BR32" s="9"/>
      <c r="BS32" s="9">
        <v>0</v>
      </c>
      <c r="BT32" s="9">
        <v>0</v>
      </c>
      <c r="BU32" s="9">
        <v>0</v>
      </c>
      <c r="BV32" s="9">
        <v>0</v>
      </c>
      <c r="BW32" s="9">
        <v>0</v>
      </c>
      <c r="BX32" s="73"/>
    </row>
    <row r="33" spans="1:76" ht="20.100000000000001" customHeight="1">
      <c r="A33" s="50">
        <v>31</v>
      </c>
      <c r="B33" s="55"/>
      <c r="C33" s="64"/>
      <c r="D33" s="74">
        <f>IFERROR(IF(OR(D32="",MONTH(D32+1)&gt;MONTH(D32)),"",D32+1),"")</f>
        <v>45320</v>
      </c>
      <c r="E33" s="66" t="str">
        <f>IFERROR(IF(WEEKDAY(D33,2)=3, _xlfn.ISOWEEKNUM(D33),""),"")</f>
        <v/>
      </c>
      <c r="F33" s="13"/>
      <c r="G33" s="64"/>
      <c r="H33" s="74">
        <f>IFERROR(IF(OR(H32="",MONTH(H32+1)&gt;MONTH(H32)),"",H32+1),"")</f>
        <v>45351</v>
      </c>
      <c r="I33" s="66" t="str">
        <f>IFERROR(IF(WEEKDAY(H33,2)=3, _xlfn.ISOWEEKNUM(H33),""),"")</f>
        <v/>
      </c>
      <c r="J33" s="13"/>
      <c r="K33" s="68"/>
      <c r="L33" s="74">
        <f>IFERROR(IF(OR(L32="",MONTH(L32+1)&gt;MONTH(L32)),"",L32+1),"")</f>
        <v>45380</v>
      </c>
      <c r="M33" s="66" t="str">
        <f>IFERROR(IF(WEEKDAY(L33,2)=3, _xlfn.ISOWEEKNUM(L33),""),"")</f>
        <v/>
      </c>
      <c r="N33" s="13"/>
      <c r="O33" s="68"/>
      <c r="P33" s="74">
        <f>IFERROR(IF(OR(P32="",MONTH(P32+1)&gt;MONTH(P32)),"",P32+1),"")</f>
        <v>45411</v>
      </c>
      <c r="Q33" s="66" t="str">
        <f>IFERROR(IF(WEEKDAY(P33,2)=3, _xlfn.ISOWEEKNUM(P33),""),"")</f>
        <v/>
      </c>
      <c r="R33" s="13"/>
      <c r="S33" s="68"/>
      <c r="T33" s="74">
        <f>IFERROR(IF(OR(T32="",MONTH(T32+1)&gt;MONTH(T32)),"",T32+1),"")</f>
        <v>45441</v>
      </c>
      <c r="U33" s="66">
        <f>IFERROR(IF(WEEKDAY(T33,2)=3, _xlfn.ISOWEEKNUM(T33),""),"")</f>
        <v>22</v>
      </c>
      <c r="V33" s="13"/>
      <c r="W33" s="68"/>
      <c r="X33" s="74">
        <f>IFERROR(IF(OR(X32="",MONTH(X32+1)&gt;MONTH(X32)),"",X32+1),"")</f>
        <v>45472</v>
      </c>
      <c r="Y33" s="66" t="str">
        <f>IFERROR(IF(WEEKDAY(X33,2)=3, _xlfn.ISOWEEKNUM(X33),""),"")</f>
        <v/>
      </c>
      <c r="Z33" s="13"/>
      <c r="AA33" s="68"/>
      <c r="AB33" s="74">
        <f>IFERROR(IF(OR(AB32="",MONTH(AB32+1)&gt;MONTH(AB32)),"",AB32+1),"")</f>
        <v>45502</v>
      </c>
      <c r="AC33" s="66" t="str">
        <f>IFERROR(IF(WEEKDAY(AB33,2)=3, _xlfn.ISOWEEKNUM(AB33),""),"")</f>
        <v/>
      </c>
      <c r="AD33" s="13"/>
      <c r="AE33" s="68"/>
      <c r="AF33" s="74">
        <f>IFERROR(IF(OR(AF32="",MONTH(AF32+1)&gt;MONTH(AF32)),"",AF32+1),"")</f>
        <v>45533</v>
      </c>
      <c r="AG33" s="66" t="str">
        <f>IFERROR(IF(WEEKDAY(AF33,2)=3, _xlfn.ISOWEEKNUM(AF33),""),"")</f>
        <v/>
      </c>
      <c r="AH33" s="13"/>
      <c r="AI33" s="68"/>
      <c r="AJ33" s="74">
        <f>IFERROR(IF(OR(AJ32="",MONTH(AJ32+1)&gt;MONTH(AJ32)),"",AJ32+1),"")</f>
        <v>45564</v>
      </c>
      <c r="AK33" s="66" t="str">
        <f>IFERROR(IF(WEEKDAY(AJ33,2)=3, _xlfn.ISOWEEKNUM(AJ33),""),"")</f>
        <v/>
      </c>
      <c r="AL33" s="13"/>
      <c r="AM33" s="68"/>
      <c r="AN33" s="74">
        <f>IFERROR(IF(OR(AN32="",MONTH(AN32+1)&gt;MONTH(AN32)),"",AN32+1),"")</f>
        <v>45594</v>
      </c>
      <c r="AO33" s="66" t="str">
        <f>IFERROR(IF(WEEKDAY(AN33,2)=3, _xlfn.ISOWEEKNUM(AN33),""),"")</f>
        <v/>
      </c>
      <c r="AP33" s="13"/>
      <c r="AQ33" s="68"/>
      <c r="AR33" s="74">
        <f>IFERROR(IF(OR(AR32="",MONTH(AR32+1)&gt;MONTH(AR32)),"",AR32+1),"")</f>
        <v>45625</v>
      </c>
      <c r="AS33" s="66" t="str">
        <f>IFERROR(IF(WEEKDAY(AR33,2)=3, _xlfn.ISOWEEKNUM(AR33),""),"")</f>
        <v/>
      </c>
      <c r="AT33" s="13"/>
      <c r="AU33" s="68"/>
      <c r="AV33" s="74">
        <f>IFERROR(IF(OR(AV32="",MONTH(AV32+1)&gt;MONTH(AV32)),"",AV32+1),"")</f>
        <v>45655</v>
      </c>
      <c r="AW33" s="66" t="str">
        <f>IFERROR(IF(WEEKDAY(AV33,2)=3, _xlfn.ISOWEEKNUM(AV33),""),"")</f>
        <v/>
      </c>
      <c r="AX33" s="13"/>
      <c r="AY33" s="68"/>
      <c r="AZ33" s="74">
        <f>IFERROR(IF(OR(AZ32="",MONTH(AZ32+1)&gt;MONTH(AZ32)),"",AZ32+1),"")</f>
        <v>45686</v>
      </c>
      <c r="BA33" s="66">
        <f>IFERROR(IF(WEEKDAY(AZ33,2)=3, _xlfn.ISOWEEKNUM(AZ33),""),"")</f>
        <v>5</v>
      </c>
      <c r="BB33" s="2"/>
      <c r="BE33" s="69">
        <f>DATE(An+1,7,14)</f>
        <v>45852</v>
      </c>
      <c r="BF33" s="55"/>
      <c r="BG33" s="70"/>
      <c r="BH33" s="81"/>
      <c r="BI33" s="78" t="s">
        <v>3</v>
      </c>
      <c r="BJ33" s="59"/>
      <c r="BK33" s="84">
        <v>42833</v>
      </c>
      <c r="BL33" s="59"/>
      <c r="BM33" s="85">
        <v>42848</v>
      </c>
      <c r="BN33" s="63"/>
      <c r="BO33" s="9">
        <v>0</v>
      </c>
      <c r="BP33" s="11" t="s">
        <v>106</v>
      </c>
      <c r="BQ33" s="9"/>
      <c r="BR33" s="9"/>
      <c r="BS33" s="9"/>
      <c r="BT33" s="9"/>
      <c r="BU33" s="9"/>
      <c r="BV33" s="9"/>
      <c r="BW33" s="9"/>
      <c r="BX33" s="73"/>
    </row>
    <row r="34" spans="1:76" ht="20.100000000000001" customHeight="1">
      <c r="A34" s="50">
        <v>32</v>
      </c>
      <c r="B34" s="55"/>
      <c r="C34" s="64"/>
      <c r="D34" s="74">
        <f>IFERROR(IF(OR(D33="",MONTH(D33+1)&gt;MONTH(D33)),"",D33+1),"")</f>
        <v>45321</v>
      </c>
      <c r="E34" s="66" t="str">
        <f>IFERROR(IF(WEEKDAY(D34,2)=3, _xlfn.ISOWEEKNUM(D34),""),"")</f>
        <v/>
      </c>
      <c r="F34" s="13"/>
      <c r="G34" s="64"/>
      <c r="H34" s="74" t="str">
        <f>IFERROR(IF(OR(H33="",MONTH(H33+1)&gt;MONTH(H33)),"",H33+1),"")</f>
        <v/>
      </c>
      <c r="I34" s="66" t="str">
        <f>IFERROR(IF(WEEKDAY(H34,2)=3, _xlfn.ISOWEEKNUM(H34),""),"")</f>
        <v/>
      </c>
      <c r="J34" s="13"/>
      <c r="K34" s="68"/>
      <c r="L34" s="74">
        <f>IFERROR(IF(OR(L33="",MONTH(L33+1)&gt;MONTH(L33)),"",L33+1),"")</f>
        <v>45381</v>
      </c>
      <c r="M34" s="66" t="str">
        <f>IFERROR(IF(WEEKDAY(L34,2)=3, _xlfn.ISOWEEKNUM(L34),""),"")</f>
        <v/>
      </c>
      <c r="N34" s="13"/>
      <c r="O34" s="68"/>
      <c r="P34" s="74">
        <f>IFERROR(IF(OR(P33="",MONTH(P33+1)&gt;MONTH(P33)),"",P33+1),"")</f>
        <v>45412</v>
      </c>
      <c r="Q34" s="66" t="str">
        <f>IFERROR(IF(WEEKDAY(P34,2)=3, _xlfn.ISOWEEKNUM(P34),""),"")</f>
        <v/>
      </c>
      <c r="R34" s="13"/>
      <c r="S34" s="68"/>
      <c r="T34" s="74">
        <f>IFERROR(IF(OR(T33="",MONTH(T33+1)&gt;MONTH(T33)),"",T33+1),"")</f>
        <v>45442</v>
      </c>
      <c r="U34" s="66" t="str">
        <f>IFERROR(IF(WEEKDAY(T34,2)=3, _xlfn.ISOWEEKNUM(T34),""),"")</f>
        <v/>
      </c>
      <c r="V34" s="13"/>
      <c r="W34" s="68"/>
      <c r="X34" s="74">
        <f>IFERROR(IF(OR(X33="",MONTH(X33+1)&gt;MONTH(X33)),"",X33+1),"")</f>
        <v>45473</v>
      </c>
      <c r="Y34" s="66" t="str">
        <f>IFERROR(IF(WEEKDAY(X34,2)=3, _xlfn.ISOWEEKNUM(X34),""),"")</f>
        <v/>
      </c>
      <c r="Z34" s="13"/>
      <c r="AA34" s="68"/>
      <c r="AB34" s="74">
        <f>IFERROR(IF(OR(AB33="",MONTH(AB33+1)&gt;MONTH(AB33)),"",AB33+1),"")</f>
        <v>45503</v>
      </c>
      <c r="AC34" s="66" t="str">
        <f>IFERROR(IF(WEEKDAY(AB34,2)=3, _xlfn.ISOWEEKNUM(AB34),""),"")</f>
        <v/>
      </c>
      <c r="AD34" s="13"/>
      <c r="AE34" s="68"/>
      <c r="AF34" s="74">
        <f>IFERROR(IF(OR(AF33="",MONTH(AF33+1)&gt;MONTH(AF33)),"",AF33+1),"")</f>
        <v>45534</v>
      </c>
      <c r="AG34" s="66" t="str">
        <f>IFERROR(IF(WEEKDAY(AF34,2)=3, _xlfn.ISOWEEKNUM(AF34),""),"")</f>
        <v/>
      </c>
      <c r="AH34" s="13"/>
      <c r="AI34" s="68"/>
      <c r="AJ34" s="74">
        <f>IFERROR(IF(OR(AJ33="",MONTH(AJ33+1)&gt;MONTH(AJ33)),"",AJ33+1),"")</f>
        <v>45565</v>
      </c>
      <c r="AK34" s="66" t="str">
        <f>IFERROR(IF(WEEKDAY(AJ34,2)=3, _xlfn.ISOWEEKNUM(AJ34),""),"")</f>
        <v/>
      </c>
      <c r="AL34" s="13"/>
      <c r="AM34" s="68"/>
      <c r="AN34" s="74">
        <f>IFERROR(IF(OR(AN33="",MONTH(AN33+1)&gt;MONTH(AN33)),"",AN33+1),"")</f>
        <v>45595</v>
      </c>
      <c r="AO34" s="66">
        <f>IFERROR(IF(WEEKDAY(AN34,2)=3, _xlfn.ISOWEEKNUM(AN34),""),"")</f>
        <v>44</v>
      </c>
      <c r="AP34" s="13"/>
      <c r="AQ34" s="68"/>
      <c r="AR34" s="74">
        <f>IFERROR(IF(OR(AR33="",MONTH(AR33+1)&gt;MONTH(AR33)),"",AR33+1),"")</f>
        <v>45626</v>
      </c>
      <c r="AS34" s="66" t="str">
        <f>IFERROR(IF(WEEKDAY(AR34,2)=3, _xlfn.ISOWEEKNUM(AR34),""),"")</f>
        <v/>
      </c>
      <c r="AT34" s="13"/>
      <c r="AU34" s="68"/>
      <c r="AV34" s="74">
        <f>IFERROR(IF(OR(AV33="",MONTH(AV33+1)&gt;MONTH(AV33)),"",AV33+1),"")</f>
        <v>45656</v>
      </c>
      <c r="AW34" s="66" t="str">
        <f>IFERROR(IF(WEEKDAY(AV34,2)=3, _xlfn.ISOWEEKNUM(AV34),""),"")</f>
        <v/>
      </c>
      <c r="AX34" s="13"/>
      <c r="AY34" s="68"/>
      <c r="AZ34" s="74">
        <f>IFERROR(IF(OR(AZ33="",MONTH(AZ33+1)&gt;MONTH(AZ33)),"",AZ33+1),"")</f>
        <v>45687</v>
      </c>
      <c r="BA34" s="66" t="str">
        <f>IFERROR(IF(WEEKDAY(AZ34,2)=3, _xlfn.ISOWEEKNUM(AZ34),""),"")</f>
        <v/>
      </c>
      <c r="BB34" s="2"/>
      <c r="BE34" s="69">
        <f>DATE(An+1,8,15)</f>
        <v>45884</v>
      </c>
      <c r="BF34" s="55"/>
      <c r="BG34" s="70"/>
      <c r="BH34" s="81"/>
      <c r="BI34" s="78" t="s">
        <v>2</v>
      </c>
      <c r="BJ34" s="59"/>
      <c r="BK34" s="84">
        <v>42924</v>
      </c>
      <c r="BL34" s="59"/>
      <c r="BM34" s="85">
        <v>42981</v>
      </c>
      <c r="BN34" s="63"/>
      <c r="BO34" s="9">
        <v>0</v>
      </c>
      <c r="BP34" s="10" t="s">
        <v>109</v>
      </c>
      <c r="BQ34" s="9"/>
      <c r="BR34" s="9"/>
      <c r="BS34" s="150" t="s">
        <v>110</v>
      </c>
      <c r="BT34" s="149"/>
      <c r="BU34" s="11"/>
      <c r="BV34" s="151" t="s">
        <v>111</v>
      </c>
      <c r="BW34" s="9"/>
      <c r="BX34" s="73"/>
    </row>
    <row r="35" spans="1:76" ht="20.100000000000001" customHeight="1">
      <c r="A35" s="50">
        <v>33</v>
      </c>
      <c r="B35" s="55"/>
      <c r="C35" s="68"/>
      <c r="D35" s="74">
        <f>IFERROR(IF(OR(D33="",D34="",MONTH(D34+1)&gt;MONTH(D34)),"",D34+1),"")</f>
        <v>45322</v>
      </c>
      <c r="E35" s="66">
        <f>IFERROR(IF(WEEKDAY(D35,2)=3, _xlfn.ISOWEEKNUM(D35),""),"")</f>
        <v>5</v>
      </c>
      <c r="F35" s="13"/>
      <c r="G35" s="64"/>
      <c r="H35" s="74" t="str">
        <f>IFERROR(IF(OR(H34="",MONTH(H34+1)&gt;MONTH(H34)),"",H34+1),"")</f>
        <v/>
      </c>
      <c r="I35" s="66" t="str">
        <f>IFERROR(IF(WEEKDAY(H35,2)=3, _xlfn.ISOWEEKNUM(H35),""),"")</f>
        <v/>
      </c>
      <c r="J35" s="13"/>
      <c r="K35" s="68"/>
      <c r="L35" s="74">
        <f>IFERROR(IF(OR(L34="",MONTH(L34+1)&gt;MONTH(L34)),"",L34+1),"")</f>
        <v>45382</v>
      </c>
      <c r="M35" s="66" t="str">
        <f>IFERROR(IF(WEEKDAY(L35,2)=3, _xlfn.ISOWEEKNUM(L35),""),"")</f>
        <v/>
      </c>
      <c r="N35" s="13"/>
      <c r="O35" s="68"/>
      <c r="P35" s="74" t="str">
        <f>IFERROR(IF(OR(P34="",MONTH(P34+1)&gt;MONTH(P34)),"",P34+1),"")</f>
        <v/>
      </c>
      <c r="Q35" s="66" t="str">
        <f>IFERROR(IF(WEEKDAY(P35,2)=3, _xlfn.ISOWEEKNUM(P35),""),"")</f>
        <v/>
      </c>
      <c r="R35" s="13"/>
      <c r="S35" s="68"/>
      <c r="T35" s="74">
        <f>IFERROR(IF(OR(T34="",MONTH(T34+1)&gt;MONTH(T34)),"",T34+1),"")</f>
        <v>45443</v>
      </c>
      <c r="U35" s="66" t="str">
        <f>IFERROR(IF(WEEKDAY(T35,2)=3, _xlfn.ISOWEEKNUM(T35),""),"")</f>
        <v/>
      </c>
      <c r="V35" s="13"/>
      <c r="W35" s="68"/>
      <c r="X35" s="74" t="str">
        <f>IFERROR(IF(OR(X34="",MONTH(X34+1)&gt;MONTH(X34)),"",X34+1),"")</f>
        <v/>
      </c>
      <c r="Y35" s="66" t="str">
        <f>IFERROR(IF(WEEKDAY(X35,2)=3, _xlfn.ISOWEEKNUM(X35),""),"")</f>
        <v/>
      </c>
      <c r="Z35" s="13"/>
      <c r="AA35" s="68"/>
      <c r="AB35" s="74">
        <f>IFERROR(IF(OR(AB34="",MONTH(AB34+1)&gt;MONTH(AB34)),"",AB34+1),"")</f>
        <v>45504</v>
      </c>
      <c r="AC35" s="66">
        <f>IFERROR(IF(WEEKDAY(AB35,2)=3, _xlfn.ISOWEEKNUM(AB35),""),"")</f>
        <v>31</v>
      </c>
      <c r="AD35" s="13"/>
      <c r="AE35" s="68"/>
      <c r="AF35" s="74">
        <f>IFERROR(IF(OR(AF34="",MONTH(AF34+1)&gt;MONTH(AF34)),"",AF34+1),"")</f>
        <v>45535</v>
      </c>
      <c r="AG35" s="66" t="str">
        <f>IFERROR(IF(WEEKDAY(AF35,2)=3, _xlfn.ISOWEEKNUM(AF35),""),"")</f>
        <v/>
      </c>
      <c r="AH35" s="13"/>
      <c r="AI35" s="68"/>
      <c r="AJ35" s="74" t="str">
        <f>IFERROR(IF(OR(AJ34="",MONTH(AJ34+1)&gt;MONTH(AJ34)),"",AJ34+1),"")</f>
        <v/>
      </c>
      <c r="AK35" s="66" t="str">
        <f>IFERROR(IF(WEEKDAY(AJ35,2)=3, _xlfn.ISOWEEKNUM(AJ35),""),"")</f>
        <v/>
      </c>
      <c r="AL35" s="2"/>
      <c r="AM35" s="68"/>
      <c r="AN35" s="74">
        <f>IFERROR(IF(OR(AN34="",MONTH(AN34+1)&gt;MONTH(AN34)),"",AN34+1),"")</f>
        <v>45596</v>
      </c>
      <c r="AO35" s="66" t="str">
        <f>IFERROR(IF(WEEKDAY(AN35,2)=3, _xlfn.ISOWEEKNUM(AN35),""),"")</f>
        <v/>
      </c>
      <c r="AP35" s="13"/>
      <c r="AQ35" s="68"/>
      <c r="AR35" s="74" t="str">
        <f>IFERROR(IF(OR(AR34="",MONTH(AR34+1)&gt;MONTH(AR34)),"",AR34+1),"")</f>
        <v/>
      </c>
      <c r="AS35" s="66" t="str">
        <f>IFERROR(IF(WEEKDAY(AR35,2)=3, _xlfn.ISOWEEKNUM(AR35),""),"")</f>
        <v/>
      </c>
      <c r="AT35" s="13"/>
      <c r="AU35" s="68"/>
      <c r="AV35" s="74">
        <f>IFERROR(IF(OR(AV34="",MONTH(AV34+1)&gt;MONTH(AV34)),"",AV34+1),"")</f>
        <v>45657</v>
      </c>
      <c r="AW35" s="66" t="str">
        <f>IFERROR(IF(WEEKDAY(AV35,2)=3, _xlfn.ISOWEEKNUM(AV35),""),"")</f>
        <v/>
      </c>
      <c r="AX35" s="13"/>
      <c r="AY35" s="68"/>
      <c r="AZ35" s="74">
        <f>IFERROR(IF(OR(AZ34="",MONTH(AZ34+1)&gt;MONTH(AZ34)),"",AZ34+1),"")</f>
        <v>45688</v>
      </c>
      <c r="BA35" s="66" t="str">
        <f>IFERROR(IF(WEEKDAY(AZ35,2)=3, _xlfn.ISOWEEKNUM(AZ35),""),"")</f>
        <v/>
      </c>
      <c r="BB35" s="2"/>
      <c r="BE35" s="69">
        <f>DATE(An+1,11,1)</f>
        <v>45962</v>
      </c>
      <c r="BF35" s="55"/>
      <c r="BG35" s="70"/>
      <c r="BH35" s="81"/>
      <c r="BI35" s="78" t="s">
        <v>1</v>
      </c>
      <c r="BJ35" s="59"/>
      <c r="BK35" s="84">
        <v>43029</v>
      </c>
      <c r="BL35" s="59"/>
      <c r="BM35" s="85">
        <v>43044</v>
      </c>
      <c r="BN35" s="63"/>
      <c r="BO35" s="9">
        <v>0</v>
      </c>
      <c r="BP35" s="11" t="s">
        <v>112</v>
      </c>
      <c r="BQ35" s="9"/>
      <c r="BR35" s="9"/>
      <c r="BS35" s="9"/>
      <c r="BT35" s="9"/>
      <c r="BU35" s="9"/>
      <c r="BV35" s="9"/>
      <c r="BW35" s="9"/>
      <c r="BX35" s="73"/>
    </row>
    <row r="36" spans="1:76" ht="20.100000000000001" customHeight="1">
      <c r="A36" s="5">
        <v>0</v>
      </c>
      <c r="B36" s="6" t="s">
        <v>56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7" t="s">
        <v>64</v>
      </c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E36" s="69">
        <f>DATE(An+1,11,11)</f>
        <v>45972</v>
      </c>
      <c r="BF36" s="55"/>
      <c r="BG36" s="70"/>
      <c r="BH36" s="92"/>
      <c r="BI36" s="78" t="s">
        <v>0</v>
      </c>
      <c r="BJ36" s="59"/>
      <c r="BK36" s="93">
        <v>43092</v>
      </c>
      <c r="BL36" s="59"/>
      <c r="BM36" s="94">
        <v>43108</v>
      </c>
      <c r="BN36" s="63"/>
      <c r="BO36" s="9">
        <v>0</v>
      </c>
      <c r="BP36" s="10" t="s">
        <v>114</v>
      </c>
      <c r="BQ36" s="9"/>
      <c r="BR36" s="9"/>
      <c r="BS36" s="9"/>
      <c r="BT36" s="9"/>
      <c r="BU36" s="9"/>
      <c r="BV36" s="9">
        <v>0</v>
      </c>
      <c r="BW36" s="9">
        <v>0</v>
      </c>
      <c r="BX36" s="73"/>
    </row>
    <row r="37" spans="1:76" ht="20.100000000000001" customHeight="1">
      <c r="A37" s="103"/>
      <c r="B37" s="104" t="s">
        <v>65</v>
      </c>
      <c r="D37" s="52"/>
      <c r="E37" s="52"/>
      <c r="H37" s="52"/>
      <c r="I37" s="52"/>
      <c r="L37" s="52"/>
      <c r="M37" s="52"/>
      <c r="P37" s="104" t="s">
        <v>66</v>
      </c>
      <c r="Q37" s="52"/>
      <c r="T37" s="52"/>
      <c r="U37" s="52"/>
      <c r="X37" s="52"/>
      <c r="Y37" s="52"/>
      <c r="AB37" s="104" t="s">
        <v>67</v>
      </c>
      <c r="AC37" s="52"/>
      <c r="AF37" s="52"/>
      <c r="AG37" s="52"/>
      <c r="AJ37" s="52"/>
      <c r="AK37" s="52"/>
      <c r="AN37" s="104" t="s">
        <v>68</v>
      </c>
      <c r="AO37" s="52"/>
      <c r="AR37" s="52"/>
      <c r="AS37" s="52"/>
      <c r="AV37" s="52"/>
      <c r="AW37" s="52"/>
      <c r="AY37" s="52"/>
      <c r="AZ37" s="52"/>
      <c r="BA37" s="52"/>
      <c r="BB37" s="52"/>
      <c r="BE37" s="69">
        <f>DATE(An+1,12,25)</f>
        <v>46016</v>
      </c>
      <c r="BF37" s="55"/>
      <c r="BG37" s="70"/>
      <c r="BH37" s="81"/>
      <c r="BI37" s="78"/>
      <c r="BJ37" s="59"/>
      <c r="BK37" s="105"/>
      <c r="BL37" s="59"/>
      <c r="BM37" s="106"/>
      <c r="BN37" s="63"/>
      <c r="BO37" s="9">
        <v>0</v>
      </c>
      <c r="BP37" s="11" t="s">
        <v>113</v>
      </c>
      <c r="BQ37" s="9"/>
      <c r="BR37" s="9"/>
      <c r="BS37" s="9"/>
      <c r="BT37" s="9"/>
      <c r="BU37" s="9"/>
      <c r="BV37" s="155" t="s">
        <v>116</v>
      </c>
      <c r="BW37" s="9">
        <v>0</v>
      </c>
      <c r="BX37" s="73"/>
    </row>
    <row r="38" spans="1:76" ht="20.100000000000001" customHeight="1">
      <c r="A38" s="103"/>
      <c r="B38" s="104" t="s">
        <v>70</v>
      </c>
      <c r="D38" s="52"/>
      <c r="E38" s="52"/>
      <c r="H38" s="52"/>
      <c r="I38" s="52"/>
      <c r="L38" s="52"/>
      <c r="M38" s="52"/>
      <c r="P38" s="104" t="s">
        <v>71</v>
      </c>
      <c r="Q38" s="52"/>
      <c r="T38" s="52"/>
      <c r="U38" s="52"/>
      <c r="X38" s="52"/>
      <c r="Y38" s="52"/>
      <c r="AB38" s="104" t="s">
        <v>72</v>
      </c>
      <c r="AC38" s="52"/>
      <c r="AF38" s="52"/>
      <c r="AG38" s="52"/>
      <c r="AJ38" s="52"/>
      <c r="AK38" s="52"/>
      <c r="AN38" s="104" t="s">
        <v>69</v>
      </c>
      <c r="AO38" s="52"/>
      <c r="AR38" s="52"/>
      <c r="AS38" s="52"/>
      <c r="AV38" s="52"/>
      <c r="AW38" s="52"/>
      <c r="AY38" s="52"/>
      <c r="AZ38" s="52"/>
      <c r="BA38" s="52"/>
      <c r="BB38" s="52"/>
      <c r="BE38" s="69"/>
      <c r="BF38" s="55"/>
      <c r="BG38" s="70"/>
      <c r="BH38" s="81"/>
      <c r="BI38" s="78"/>
      <c r="BJ38" s="59"/>
      <c r="BK38" s="105"/>
      <c r="BL38" s="59"/>
      <c r="BM38" s="106"/>
      <c r="BN38" s="63"/>
      <c r="BO38" s="9">
        <v>0</v>
      </c>
      <c r="BP38" s="10" t="s">
        <v>115</v>
      </c>
      <c r="BQ38" s="9"/>
      <c r="BR38" s="9"/>
      <c r="BS38" s="9"/>
      <c r="BT38" s="9"/>
      <c r="BU38" s="9"/>
      <c r="BV38" s="155"/>
      <c r="BW38" s="9">
        <v>0</v>
      </c>
      <c r="BX38" s="73"/>
    </row>
    <row r="39" spans="1:76" ht="20.100000000000001" customHeight="1" thickBot="1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AB39" s="52"/>
      <c r="AC39" s="52"/>
      <c r="AF39" s="52"/>
      <c r="AG39" s="52"/>
      <c r="AJ39" s="52"/>
      <c r="AK39" s="52"/>
      <c r="AN39" s="52"/>
      <c r="AO39" s="52"/>
      <c r="AR39" s="52"/>
      <c r="AS39" s="52"/>
      <c r="AV39" s="52"/>
      <c r="AW39" s="52"/>
      <c r="AY39" s="52"/>
      <c r="AZ39" s="52"/>
      <c r="BA39" s="52"/>
      <c r="BB39" s="52"/>
      <c r="BE39" s="69"/>
      <c r="BF39" s="55"/>
      <c r="BG39" s="107"/>
      <c r="BH39" s="108"/>
      <c r="BI39" s="109"/>
      <c r="BJ39" s="110"/>
      <c r="BK39" s="111"/>
      <c r="BL39" s="110"/>
      <c r="BM39" s="112"/>
      <c r="BN39" s="113"/>
      <c r="BO39" s="9">
        <v>0</v>
      </c>
      <c r="BP39" s="11" t="s">
        <v>55</v>
      </c>
      <c r="BQ39" s="9"/>
      <c r="BR39" s="9"/>
      <c r="BS39" s="9"/>
      <c r="BT39" s="9"/>
      <c r="BU39" s="9"/>
      <c r="BV39" s="9"/>
      <c r="BW39" s="9"/>
      <c r="BX39" s="73"/>
    </row>
    <row r="40" spans="1:76" ht="20.100000000000001" customHeight="1">
      <c r="A40" s="103"/>
      <c r="B40" s="104"/>
      <c r="C40" s="104"/>
      <c r="D40" s="104"/>
      <c r="E40" s="104"/>
      <c r="F40" s="179" t="s">
        <v>120</v>
      </c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AB40" s="52"/>
      <c r="AC40" s="52"/>
      <c r="AF40" s="52"/>
      <c r="AG40" s="52"/>
      <c r="AJ40" s="52"/>
      <c r="AK40" s="52"/>
      <c r="AN40" s="52"/>
      <c r="AO40" s="52"/>
      <c r="AR40" s="52"/>
      <c r="AS40" s="52"/>
      <c r="AV40" s="52"/>
      <c r="AW40" s="52"/>
      <c r="AY40" s="52"/>
      <c r="AZ40" s="52"/>
      <c r="BA40" s="52"/>
      <c r="BB40" s="52"/>
      <c r="BE40" s="69"/>
      <c r="BF40" s="55"/>
      <c r="BG40" s="70"/>
      <c r="BH40" s="59"/>
      <c r="BI40" s="59"/>
      <c r="BJ40" s="59"/>
      <c r="BK40" s="59"/>
      <c r="BL40" s="59"/>
      <c r="BM40" s="59"/>
      <c r="BN40" s="63"/>
      <c r="BO40" s="9">
        <v>0</v>
      </c>
      <c r="BP40" s="12" t="s">
        <v>56</v>
      </c>
      <c r="BQ40" s="9"/>
      <c r="BR40" s="9"/>
      <c r="BS40" s="9"/>
      <c r="BT40" s="9"/>
      <c r="BU40" s="9"/>
      <c r="BV40" s="9"/>
      <c r="BW40" s="9">
        <v>0</v>
      </c>
      <c r="BX40" s="73"/>
    </row>
    <row r="41" spans="1:76" ht="20.100000000000001" customHeight="1">
      <c r="A41" s="103"/>
      <c r="D41" s="52"/>
      <c r="E41" s="52"/>
      <c r="F41" s="180" t="s">
        <v>121</v>
      </c>
      <c r="H41" s="104"/>
      <c r="I41" s="52"/>
      <c r="L41" s="52"/>
      <c r="M41" s="52"/>
      <c r="P41" s="52"/>
      <c r="Q41" s="52"/>
      <c r="T41" s="52"/>
      <c r="U41" s="52"/>
      <c r="X41" s="52"/>
      <c r="Y41" s="52"/>
      <c r="AB41" s="52"/>
      <c r="AC41" s="52"/>
      <c r="AF41" s="52"/>
      <c r="AG41" s="52"/>
      <c r="AJ41" s="52"/>
      <c r="AK41" s="52"/>
      <c r="AN41" s="52"/>
      <c r="AO41" s="52"/>
      <c r="AR41" s="52"/>
      <c r="AS41" s="52"/>
      <c r="AV41" s="52"/>
      <c r="AW41" s="52"/>
      <c r="AY41" s="52"/>
      <c r="AZ41" s="52"/>
      <c r="BA41" s="52"/>
      <c r="BB41" s="52"/>
      <c r="BE41" s="69"/>
      <c r="BF41" s="55"/>
      <c r="BG41" s="70"/>
      <c r="BH41" s="117" t="str">
        <f>YEAR(BK41)&amp;"/"&amp;YEAR(BM46)</f>
        <v>2018/2019</v>
      </c>
      <c r="BI41" s="78" t="s">
        <v>4</v>
      </c>
      <c r="BJ41" s="59"/>
      <c r="BK41" s="79">
        <v>43155</v>
      </c>
      <c r="BL41" s="59"/>
      <c r="BM41" s="80">
        <v>43170</v>
      </c>
      <c r="BN41" s="63"/>
      <c r="BO41" s="9">
        <v>0</v>
      </c>
      <c r="BP41" s="10" t="s">
        <v>31</v>
      </c>
      <c r="BQ41" s="12"/>
      <c r="BR41" s="9"/>
      <c r="BS41" s="9"/>
      <c r="BT41" s="9"/>
      <c r="BU41" s="9"/>
      <c r="BV41" s="9"/>
      <c r="BW41" s="9"/>
      <c r="BX41" s="73"/>
    </row>
    <row r="42" spans="1:76" ht="20.100000000000001" customHeight="1">
      <c r="A42" s="103"/>
      <c r="D42" s="52"/>
      <c r="E42" s="52"/>
      <c r="F42" s="180"/>
      <c r="H42" s="104"/>
      <c r="I42" s="52"/>
      <c r="L42" s="52"/>
      <c r="M42" s="52"/>
      <c r="P42" s="52"/>
      <c r="Q42" s="52"/>
      <c r="T42" s="52"/>
      <c r="U42" s="52"/>
      <c r="X42" s="52"/>
      <c r="Y42" s="52"/>
      <c r="AB42" s="52"/>
      <c r="AC42" s="52"/>
      <c r="AF42" s="52"/>
      <c r="AG42" s="52"/>
      <c r="AJ42" s="52"/>
      <c r="AK42" s="52"/>
      <c r="AN42" s="52"/>
      <c r="AO42" s="52"/>
      <c r="AR42" s="52"/>
      <c r="AS42" s="52"/>
      <c r="AV42" s="52"/>
      <c r="AW42" s="52"/>
      <c r="AY42" s="52"/>
      <c r="AZ42" s="52"/>
      <c r="BA42" s="52"/>
      <c r="BB42" s="52"/>
      <c r="BE42" s="69"/>
      <c r="BF42" s="55"/>
      <c r="BG42" s="70"/>
      <c r="BH42" s="81"/>
      <c r="BI42" s="78"/>
      <c r="BJ42" s="59"/>
      <c r="BK42" s="181"/>
      <c r="BL42" s="59"/>
      <c r="BM42" s="182"/>
      <c r="BN42" s="63"/>
      <c r="BO42" s="9"/>
      <c r="BP42" s="10"/>
      <c r="BQ42" s="12"/>
      <c r="BR42" s="9"/>
      <c r="BS42" s="9"/>
      <c r="BT42" s="9"/>
      <c r="BU42" s="9"/>
      <c r="BV42" s="9"/>
      <c r="BW42" s="9"/>
      <c r="BX42" s="73"/>
    </row>
    <row r="43" spans="1:76" ht="20.100000000000001" customHeight="1">
      <c r="A43" s="103"/>
      <c r="B43" s="103"/>
      <c r="C43" s="103"/>
      <c r="D43" s="103"/>
      <c r="E43" s="103"/>
      <c r="F43" s="103"/>
      <c r="G43" s="122" t="s">
        <v>90</v>
      </c>
      <c r="H43" s="123" t="str">
        <f ca="1">+CELL("nomfichier")</f>
        <v>D:\Données\1.UPRT\0-UPRT.fait\uprt-php\www\mesimages\fichiers-uprt\me-menus\menus-festivals\[me.calendrier.excel.pratique.xlsx]Calendrier.Menus</v>
      </c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52"/>
      <c r="Y43" s="52"/>
      <c r="AB43" s="52"/>
      <c r="AC43" s="52"/>
      <c r="AF43" s="52"/>
      <c r="AG43" s="52"/>
      <c r="AJ43" s="52"/>
      <c r="AK43" s="52"/>
      <c r="AN43" s="52"/>
      <c r="AO43" s="52"/>
      <c r="AR43" s="52"/>
      <c r="AS43" s="52"/>
      <c r="AV43" s="52"/>
      <c r="AW43" s="52"/>
      <c r="AY43" s="52"/>
      <c r="AZ43" s="52"/>
      <c r="BA43" s="52"/>
      <c r="BB43" s="52"/>
      <c r="BE43" s="69"/>
      <c r="BF43" s="55"/>
      <c r="BG43" s="70"/>
      <c r="BH43" s="81"/>
      <c r="BI43" s="78" t="s">
        <v>3</v>
      </c>
      <c r="BJ43" s="59"/>
      <c r="BK43" s="84">
        <v>43211</v>
      </c>
      <c r="BL43" s="59"/>
      <c r="BM43" s="85">
        <v>43226</v>
      </c>
      <c r="BN43" s="63"/>
      <c r="BO43" s="55"/>
      <c r="BX43" s="73"/>
    </row>
    <row r="44" spans="1:76" ht="20.100000000000001" customHeight="1">
      <c r="A44" s="131"/>
      <c r="B44" s="131"/>
      <c r="C44" s="131"/>
      <c r="D44" s="131"/>
      <c r="E44" s="131"/>
      <c r="F44" s="131"/>
      <c r="G44" s="132"/>
      <c r="H44" s="133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127"/>
      <c r="BE44" s="134"/>
      <c r="BF44" s="55"/>
      <c r="BG44" s="70"/>
      <c r="BH44" s="81"/>
      <c r="BI44" s="78" t="s">
        <v>2</v>
      </c>
      <c r="BJ44" s="59"/>
      <c r="BK44" s="84">
        <v>43288</v>
      </c>
      <c r="BL44" s="59"/>
      <c r="BM44" s="85">
        <v>43345</v>
      </c>
      <c r="BN44" s="63"/>
      <c r="BO44" s="55"/>
      <c r="BQ44" s="125" t="s">
        <v>95</v>
      </c>
      <c r="BR44" s="95" t="s">
        <v>91</v>
      </c>
      <c r="BS44" s="95"/>
      <c r="BT44" s="95" t="s">
        <v>103</v>
      </c>
      <c r="BU44" s="95"/>
      <c r="BV44" s="95" t="s">
        <v>93</v>
      </c>
      <c r="BW44" s="95"/>
      <c r="BX44" s="73"/>
    </row>
    <row r="45" spans="1:76" ht="20.100000000000001" customHeight="1">
      <c r="A45" s="131"/>
      <c r="B45" s="131"/>
      <c r="C45" s="131"/>
      <c r="D45" s="131"/>
      <c r="E45" s="131"/>
      <c r="F45" s="131"/>
      <c r="G45" s="132"/>
      <c r="H45" s="133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127"/>
      <c r="BE45" s="134"/>
      <c r="BF45" s="55"/>
      <c r="BG45" s="70"/>
      <c r="BH45" s="81"/>
      <c r="BI45" s="78" t="s">
        <v>1</v>
      </c>
      <c r="BJ45" s="59"/>
      <c r="BK45" s="84">
        <v>43393</v>
      </c>
      <c r="BL45" s="59"/>
      <c r="BM45" s="85">
        <v>43408</v>
      </c>
      <c r="BN45" s="63"/>
      <c r="BO45" s="55"/>
      <c r="BQ45" s="95"/>
      <c r="BR45" s="95" t="s">
        <v>104</v>
      </c>
      <c r="BT45" s="95" t="s">
        <v>94</v>
      </c>
      <c r="BX45" s="73"/>
    </row>
    <row r="46" spans="1:76" ht="20.100000000000001" customHeight="1">
      <c r="A46" s="131"/>
      <c r="B46" s="131"/>
      <c r="C46" s="131"/>
      <c r="D46" s="131"/>
      <c r="E46" s="131"/>
      <c r="F46" s="131"/>
      <c r="G46" s="132"/>
      <c r="H46" s="133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127"/>
      <c r="BE46" s="134"/>
      <c r="BF46" s="55"/>
      <c r="BG46" s="70"/>
      <c r="BH46" s="92"/>
      <c r="BI46" s="78" t="s">
        <v>0</v>
      </c>
      <c r="BJ46" s="59"/>
      <c r="BK46" s="93">
        <v>43456</v>
      </c>
      <c r="BL46" s="59"/>
      <c r="BM46" s="94">
        <v>43471</v>
      </c>
      <c r="BN46" s="63"/>
      <c r="BO46" s="55"/>
      <c r="BP46" s="95" t="s">
        <v>92</v>
      </c>
      <c r="BQ46" s="3"/>
      <c r="BR46" s="3"/>
      <c r="BS46" s="3"/>
      <c r="BT46" s="3"/>
      <c r="BX46" s="73"/>
    </row>
    <row r="47" spans="1:76" ht="19.5" customHeight="1">
      <c r="A47" s="131"/>
      <c r="B47" s="131"/>
      <c r="C47" s="131"/>
      <c r="D47" s="131"/>
      <c r="E47" s="131"/>
      <c r="F47" s="131"/>
      <c r="G47" s="132"/>
      <c r="H47" s="133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127"/>
      <c r="BE47" s="134"/>
      <c r="BF47" s="55"/>
      <c r="BG47" s="70"/>
      <c r="BH47" s="59"/>
      <c r="BI47" s="59"/>
      <c r="BJ47" s="59"/>
      <c r="BK47" s="59"/>
      <c r="BL47" s="59"/>
      <c r="BM47" s="59"/>
      <c r="BN47" s="63"/>
      <c r="BO47" s="55"/>
      <c r="BP47" s="95"/>
      <c r="BX47" s="73"/>
    </row>
    <row r="48" spans="1:76" ht="19.5" customHeight="1">
      <c r="A48" s="131"/>
      <c r="B48" s="55"/>
      <c r="C48" s="55"/>
      <c r="D48" s="135"/>
      <c r="E48" s="136"/>
      <c r="F48" s="137"/>
      <c r="G48" s="138"/>
      <c r="H48" s="135"/>
      <c r="I48" s="135"/>
      <c r="J48" s="137"/>
      <c r="K48" s="138"/>
      <c r="L48" s="135"/>
      <c r="M48" s="135"/>
      <c r="N48" s="137"/>
      <c r="O48" s="138"/>
      <c r="P48" s="135"/>
      <c r="Q48" s="135"/>
      <c r="R48" s="137"/>
      <c r="S48" s="55"/>
      <c r="T48" s="135"/>
      <c r="U48" s="135"/>
      <c r="V48" s="137"/>
      <c r="W48" s="138"/>
      <c r="X48" s="135"/>
      <c r="Y48" s="135"/>
      <c r="Z48" s="137"/>
      <c r="AA48" s="55"/>
      <c r="AB48" s="135"/>
      <c r="AC48" s="135"/>
      <c r="AD48" s="137"/>
      <c r="AE48" s="138"/>
      <c r="AF48" s="135"/>
      <c r="AG48" s="135"/>
      <c r="AH48" s="137"/>
      <c r="AI48" s="138"/>
      <c r="AJ48" s="135"/>
      <c r="AK48" s="135"/>
      <c r="AL48" s="137"/>
      <c r="AM48" s="138"/>
      <c r="AN48" s="135"/>
      <c r="AO48" s="135"/>
      <c r="AP48" s="137"/>
      <c r="AQ48" s="138"/>
      <c r="AR48" s="135"/>
      <c r="AS48" s="135"/>
      <c r="AT48" s="137"/>
      <c r="AU48" s="138"/>
      <c r="AV48" s="135"/>
      <c r="AW48" s="135"/>
      <c r="AX48" s="137"/>
      <c r="AY48" s="130"/>
      <c r="AZ48" s="135"/>
      <c r="BA48" s="135"/>
      <c r="BB48" s="137"/>
      <c r="BC48" s="55"/>
      <c r="BD48" s="127"/>
      <c r="BE48" s="127"/>
      <c r="BF48" s="55"/>
      <c r="BG48" s="70"/>
      <c r="BH48" s="117" t="str">
        <f>YEAR(BK48)&amp;"/"&amp;YEAR(BM52)</f>
        <v>2019/2020</v>
      </c>
      <c r="BI48" s="78" t="s">
        <v>4</v>
      </c>
      <c r="BJ48" s="59"/>
      <c r="BK48" s="79">
        <v>43505</v>
      </c>
      <c r="BL48" s="59"/>
      <c r="BM48" s="80">
        <v>43520</v>
      </c>
      <c r="BN48" s="63"/>
      <c r="BO48" s="55"/>
      <c r="BP48" s="124" t="s">
        <v>105</v>
      </c>
    </row>
    <row r="49" spans="1:68" ht="19.5" customHeight="1">
      <c r="A49" s="55"/>
      <c r="B49" s="55"/>
      <c r="C49" s="55"/>
      <c r="D49" s="128"/>
      <c r="E49" s="129"/>
      <c r="F49" s="55"/>
      <c r="G49" s="55"/>
      <c r="H49" s="128"/>
      <c r="I49" s="128"/>
      <c r="J49" s="55"/>
      <c r="K49" s="55"/>
      <c r="L49" s="128"/>
      <c r="M49" s="128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127"/>
      <c r="BE49" s="127"/>
      <c r="BF49" s="55"/>
      <c r="BG49" s="70"/>
      <c r="BH49" s="81"/>
      <c r="BI49" s="78" t="s">
        <v>3</v>
      </c>
      <c r="BJ49" s="59"/>
      <c r="BK49" s="84">
        <v>43561</v>
      </c>
      <c r="BL49" s="59"/>
      <c r="BM49" s="85">
        <v>43577</v>
      </c>
      <c r="BN49" s="63"/>
      <c r="BO49" s="55"/>
      <c r="BP49" s="95" t="s">
        <v>98</v>
      </c>
    </row>
    <row r="50" spans="1:68" ht="19.5" customHeight="1">
      <c r="A50" s="55"/>
      <c r="B50" s="55"/>
      <c r="C50" s="55"/>
      <c r="D50" s="128"/>
      <c r="E50" s="129"/>
      <c r="F50" s="55"/>
      <c r="G50" s="55"/>
      <c r="H50" s="128"/>
      <c r="I50" s="128"/>
      <c r="J50" s="55"/>
      <c r="K50" s="55"/>
      <c r="L50" s="128"/>
      <c r="M50" s="128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127"/>
      <c r="BE50" s="139"/>
      <c r="BF50" s="55"/>
      <c r="BG50" s="70"/>
      <c r="BH50" s="81"/>
      <c r="BI50" s="78" t="s">
        <v>2</v>
      </c>
      <c r="BJ50" s="59"/>
      <c r="BK50" s="84">
        <v>43652</v>
      </c>
      <c r="BL50" s="59">
        <v>1</v>
      </c>
      <c r="BM50" s="85">
        <v>43709</v>
      </c>
      <c r="BN50" s="63"/>
      <c r="BO50" s="55"/>
      <c r="BP50" s="95" t="s">
        <v>99</v>
      </c>
    </row>
    <row r="51" spans="1:68" ht="19.5" customHeight="1">
      <c r="A51" s="55"/>
      <c r="B51" s="55"/>
      <c r="C51" s="55"/>
      <c r="D51" s="128"/>
      <c r="E51" s="129"/>
      <c r="F51" s="55"/>
      <c r="G51" s="55"/>
      <c r="H51" s="128"/>
      <c r="I51" s="128"/>
      <c r="J51" s="55"/>
      <c r="K51" s="55"/>
      <c r="L51" s="128"/>
      <c r="M51" s="128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140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127"/>
      <c r="BE51" s="134"/>
      <c r="BF51" s="55"/>
      <c r="BG51" s="70"/>
      <c r="BH51" s="81"/>
      <c r="BI51" s="78" t="s">
        <v>1</v>
      </c>
      <c r="BJ51" s="59"/>
      <c r="BK51" s="84">
        <v>43757</v>
      </c>
      <c r="BL51" s="59"/>
      <c r="BM51" s="85">
        <v>43772</v>
      </c>
      <c r="BN51" s="63"/>
      <c r="BO51" s="55"/>
      <c r="BP51" s="95" t="s">
        <v>101</v>
      </c>
    </row>
    <row r="52" spans="1:68" ht="19.5" customHeight="1">
      <c r="A52" s="141"/>
      <c r="B52" s="55"/>
      <c r="C52" s="55"/>
      <c r="D52" s="128"/>
      <c r="E52" s="129"/>
      <c r="F52" s="55"/>
      <c r="G52" s="55"/>
      <c r="H52" s="128"/>
      <c r="I52" s="128"/>
      <c r="J52" s="55"/>
      <c r="K52" s="55"/>
      <c r="L52" s="128"/>
      <c r="M52" s="128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140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127"/>
      <c r="BE52" s="134"/>
      <c r="BF52" s="55"/>
      <c r="BG52" s="70"/>
      <c r="BH52" s="92"/>
      <c r="BI52" s="78" t="s">
        <v>0</v>
      </c>
      <c r="BJ52" s="59"/>
      <c r="BK52" s="93">
        <v>43820</v>
      </c>
      <c r="BL52" s="59"/>
      <c r="BM52" s="94">
        <v>43835</v>
      </c>
      <c r="BN52" s="63"/>
      <c r="BO52" s="55"/>
      <c r="BP52" s="95" t="s">
        <v>102</v>
      </c>
    </row>
    <row r="53" spans="1:68" ht="19.5" customHeight="1">
      <c r="A53" s="142"/>
      <c r="B53" s="55"/>
      <c r="C53" s="55"/>
      <c r="D53" s="128"/>
      <c r="E53" s="129"/>
      <c r="F53" s="55"/>
      <c r="G53" s="55"/>
      <c r="H53" s="128"/>
      <c r="I53" s="128"/>
      <c r="J53" s="55"/>
      <c r="K53" s="55"/>
      <c r="L53" s="128"/>
      <c r="M53" s="128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140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127"/>
      <c r="BE53" s="134"/>
      <c r="BF53" s="55"/>
      <c r="BG53" s="70"/>
      <c r="BH53" s="59"/>
      <c r="BI53" s="59"/>
      <c r="BJ53" s="59"/>
      <c r="BK53" s="59"/>
      <c r="BL53" s="59"/>
      <c r="BM53" s="59"/>
      <c r="BN53" s="63"/>
      <c r="BO53" s="55"/>
      <c r="BP53" s="95" t="s">
        <v>100</v>
      </c>
    </row>
    <row r="54" spans="1:68" ht="19.5" customHeight="1">
      <c r="A54" s="142"/>
      <c r="B54" s="55"/>
      <c r="C54" s="55"/>
      <c r="D54" s="143"/>
      <c r="E54" s="144"/>
      <c r="F54" s="55"/>
      <c r="G54" s="55"/>
      <c r="H54" s="145"/>
      <c r="I54" s="145"/>
      <c r="J54" s="55"/>
      <c r="K54" s="55"/>
      <c r="L54" s="145"/>
      <c r="M54" s="145"/>
      <c r="N54" s="55"/>
      <c r="O54" s="55"/>
      <c r="P54" s="145"/>
      <c r="Q54" s="145"/>
      <c r="R54" s="55"/>
      <c r="S54" s="55"/>
      <c r="T54" s="145"/>
      <c r="U54" s="145"/>
      <c r="V54" s="55"/>
      <c r="W54" s="55"/>
      <c r="X54" s="145"/>
      <c r="Y54" s="145"/>
      <c r="Z54" s="140"/>
      <c r="AA54" s="55"/>
      <c r="AB54" s="145"/>
      <c r="AC54" s="145"/>
      <c r="AD54" s="55"/>
      <c r="AE54" s="55"/>
      <c r="AF54" s="145"/>
      <c r="AG54" s="145"/>
      <c r="AH54" s="55"/>
      <c r="AI54" s="55"/>
      <c r="AJ54" s="145"/>
      <c r="AK54" s="145"/>
      <c r="AL54" s="55"/>
      <c r="AM54" s="55"/>
      <c r="AN54" s="145"/>
      <c r="AO54" s="145"/>
      <c r="AP54" s="55"/>
      <c r="AQ54" s="55"/>
      <c r="AR54" s="145"/>
      <c r="AS54" s="145"/>
      <c r="AT54" s="55"/>
      <c r="AU54" s="55"/>
      <c r="AV54" s="145"/>
      <c r="AW54" s="145"/>
      <c r="AX54" s="55"/>
      <c r="AY54" s="130"/>
      <c r="AZ54" s="130"/>
      <c r="BA54" s="130"/>
      <c r="BB54" s="130"/>
      <c r="BC54" s="55"/>
      <c r="BD54" s="127"/>
      <c r="BE54" s="134"/>
      <c r="BF54" s="55"/>
      <c r="BG54" s="70"/>
      <c r="BH54" s="117" t="str">
        <f>YEAR(BK54)&amp;"/"&amp;YEAR(BM58)</f>
        <v>2020/2021</v>
      </c>
      <c r="BI54" s="78" t="s">
        <v>4</v>
      </c>
      <c r="BJ54" s="59"/>
      <c r="BK54" s="79">
        <v>43876</v>
      </c>
      <c r="BL54" s="59"/>
      <c r="BM54" s="80">
        <v>43891</v>
      </c>
      <c r="BN54" s="63"/>
      <c r="BO54" s="55"/>
    </row>
    <row r="55" spans="1:68" ht="19.5" customHeight="1">
      <c r="A55" s="141"/>
      <c r="B55" s="55"/>
      <c r="C55" s="55"/>
      <c r="D55" s="128"/>
      <c r="E55" s="129"/>
      <c r="F55" s="128"/>
      <c r="G55" s="55"/>
      <c r="H55" s="128"/>
      <c r="I55" s="128"/>
      <c r="J55" s="55"/>
      <c r="K55" s="55"/>
      <c r="L55" s="128"/>
      <c r="M55" s="128"/>
      <c r="N55" s="55"/>
      <c r="O55" s="55"/>
      <c r="P55" s="128"/>
      <c r="Q55" s="128"/>
      <c r="R55" s="55"/>
      <c r="S55" s="55"/>
      <c r="T55" s="128"/>
      <c r="U55" s="128"/>
      <c r="V55" s="55"/>
      <c r="W55" s="55"/>
      <c r="X55" s="128"/>
      <c r="Y55" s="128"/>
      <c r="Z55" s="140"/>
      <c r="AA55" s="55"/>
      <c r="AB55" s="128"/>
      <c r="AC55" s="128"/>
      <c r="AD55" s="55"/>
      <c r="AE55" s="55"/>
      <c r="AF55" s="128"/>
      <c r="AG55" s="128"/>
      <c r="AH55" s="55"/>
      <c r="AI55" s="55"/>
      <c r="AJ55" s="128"/>
      <c r="AK55" s="128"/>
      <c r="AL55" s="55"/>
      <c r="AM55" s="55"/>
      <c r="AN55" s="128"/>
      <c r="AO55" s="128"/>
      <c r="AP55" s="55"/>
      <c r="AQ55" s="55"/>
      <c r="AR55" s="128"/>
      <c r="AS55" s="128"/>
      <c r="AT55" s="55"/>
      <c r="AU55" s="55"/>
      <c r="AV55" s="128"/>
      <c r="AW55" s="128"/>
      <c r="AX55" s="55"/>
      <c r="AY55" s="130"/>
      <c r="AZ55" s="130"/>
      <c r="BA55" s="130"/>
      <c r="BB55" s="130"/>
      <c r="BC55" s="55"/>
      <c r="BD55" s="127"/>
      <c r="BE55" s="134"/>
      <c r="BF55" s="55"/>
      <c r="BG55" s="70"/>
      <c r="BH55" s="81"/>
      <c r="BI55" s="78" t="s">
        <v>3</v>
      </c>
      <c r="BJ55" s="59"/>
      <c r="BK55" s="84">
        <v>43932</v>
      </c>
      <c r="BL55" s="59"/>
      <c r="BM55" s="85">
        <v>43947</v>
      </c>
      <c r="BN55" s="63"/>
      <c r="BO55" s="55"/>
      <c r="BP55" s="126" t="s">
        <v>96</v>
      </c>
    </row>
    <row r="56" spans="1:68" ht="19.5" customHeight="1">
      <c r="A56" s="55"/>
      <c r="B56" s="55"/>
      <c r="C56" s="55"/>
      <c r="D56" s="128"/>
      <c r="E56" s="129"/>
      <c r="F56" s="55"/>
      <c r="G56" s="55"/>
      <c r="H56" s="128"/>
      <c r="I56" s="128"/>
      <c r="J56" s="55"/>
      <c r="K56" s="55"/>
      <c r="L56" s="128"/>
      <c r="M56" s="128"/>
      <c r="N56" s="55"/>
      <c r="O56" s="55"/>
      <c r="P56" s="128"/>
      <c r="Q56" s="128"/>
      <c r="R56" s="55"/>
      <c r="S56" s="55"/>
      <c r="T56" s="128"/>
      <c r="U56" s="128"/>
      <c r="V56" s="55"/>
      <c r="W56" s="55"/>
      <c r="X56" s="128"/>
      <c r="Y56" s="128"/>
      <c r="Z56" s="140"/>
      <c r="AA56" s="55"/>
      <c r="AB56" s="128"/>
      <c r="AC56" s="128"/>
      <c r="AD56" s="55"/>
      <c r="AE56" s="55"/>
      <c r="AF56" s="128"/>
      <c r="AG56" s="128"/>
      <c r="AH56" s="55"/>
      <c r="AI56" s="55"/>
      <c r="AJ56" s="128"/>
      <c r="AK56" s="128"/>
      <c r="AL56" s="55"/>
      <c r="AM56" s="55"/>
      <c r="AN56" s="128"/>
      <c r="AO56" s="128"/>
      <c r="AP56" s="55"/>
      <c r="AQ56" s="55"/>
      <c r="AR56" s="128"/>
      <c r="AS56" s="128"/>
      <c r="AT56" s="55"/>
      <c r="AU56" s="55"/>
      <c r="AV56" s="128"/>
      <c r="AW56" s="128"/>
      <c r="AX56" s="55"/>
      <c r="AY56" s="130"/>
      <c r="AZ56" s="130"/>
      <c r="BA56" s="130"/>
      <c r="BB56" s="130"/>
      <c r="BC56" s="55"/>
      <c r="BD56" s="127"/>
      <c r="BE56" s="134"/>
      <c r="BF56" s="55"/>
      <c r="BG56" s="70"/>
      <c r="BH56" s="81"/>
      <c r="BI56" s="78" t="s">
        <v>2</v>
      </c>
      <c r="BJ56" s="59"/>
      <c r="BK56" s="84">
        <v>44016</v>
      </c>
      <c r="BL56" s="59">
        <v>1</v>
      </c>
      <c r="BM56" s="85">
        <v>44073</v>
      </c>
      <c r="BN56" s="63"/>
      <c r="BO56" s="55"/>
      <c r="BP56" s="126" t="s">
        <v>97</v>
      </c>
    </row>
    <row r="57" spans="1:68" ht="19.5" customHeight="1">
      <c r="A57" s="55"/>
      <c r="B57" s="55"/>
      <c r="C57" s="55"/>
      <c r="D57" s="128"/>
      <c r="E57" s="129"/>
      <c r="F57" s="55"/>
      <c r="G57" s="55"/>
      <c r="H57" s="128"/>
      <c r="I57" s="128"/>
      <c r="J57" s="55"/>
      <c r="K57" s="55"/>
      <c r="L57" s="128"/>
      <c r="M57" s="128"/>
      <c r="N57" s="55"/>
      <c r="O57" s="55"/>
      <c r="P57" s="128"/>
      <c r="Q57" s="128"/>
      <c r="R57" s="55"/>
      <c r="S57" s="55"/>
      <c r="T57" s="128"/>
      <c r="U57" s="128"/>
      <c r="V57" s="55"/>
      <c r="W57" s="55"/>
      <c r="X57" s="128"/>
      <c r="Y57" s="128"/>
      <c r="Z57" s="140"/>
      <c r="AA57" s="55"/>
      <c r="AB57" s="128"/>
      <c r="AC57" s="128"/>
      <c r="AD57" s="55"/>
      <c r="AE57" s="55"/>
      <c r="AF57" s="128"/>
      <c r="AG57" s="128"/>
      <c r="AH57" s="55"/>
      <c r="AI57" s="55"/>
      <c r="AJ57" s="128"/>
      <c r="AK57" s="128"/>
      <c r="AL57" s="55"/>
      <c r="AM57" s="55"/>
      <c r="AN57" s="128"/>
      <c r="AO57" s="128"/>
      <c r="AP57" s="55"/>
      <c r="AQ57" s="55"/>
      <c r="AR57" s="128"/>
      <c r="AS57" s="128"/>
      <c r="AT57" s="55"/>
      <c r="AU57" s="55"/>
      <c r="AV57" s="128"/>
      <c r="AW57" s="128"/>
      <c r="AX57" s="55"/>
      <c r="AY57" s="130"/>
      <c r="AZ57" s="130"/>
      <c r="BA57" s="130"/>
      <c r="BB57" s="130"/>
      <c r="BC57" s="55"/>
      <c r="BD57" s="127"/>
      <c r="BE57" s="134"/>
      <c r="BF57" s="55"/>
      <c r="BG57" s="70"/>
      <c r="BH57" s="81"/>
      <c r="BI57" s="78" t="s">
        <v>1</v>
      </c>
      <c r="BJ57" s="59"/>
      <c r="BK57" s="84">
        <v>44121</v>
      </c>
      <c r="BL57" s="59"/>
      <c r="BM57" s="85">
        <v>44136</v>
      </c>
      <c r="BN57" s="63"/>
      <c r="BO57" s="55"/>
    </row>
    <row r="58" spans="1:68" ht="19.5" customHeight="1">
      <c r="A58" s="55"/>
      <c r="B58" s="55"/>
      <c r="C58" s="55"/>
      <c r="D58" s="128"/>
      <c r="E58" s="129"/>
      <c r="F58" s="55"/>
      <c r="G58" s="55"/>
      <c r="H58" s="128"/>
      <c r="I58" s="128"/>
      <c r="J58" s="55"/>
      <c r="K58" s="55"/>
      <c r="L58" s="128"/>
      <c r="M58" s="128"/>
      <c r="N58" s="55"/>
      <c r="O58" s="55"/>
      <c r="P58" s="128"/>
      <c r="Q58" s="128"/>
      <c r="R58" s="55"/>
      <c r="S58" s="55"/>
      <c r="T58" s="128"/>
      <c r="U58" s="128"/>
      <c r="V58" s="55"/>
      <c r="W58" s="55"/>
      <c r="X58" s="128"/>
      <c r="Y58" s="128"/>
      <c r="Z58" s="140"/>
      <c r="AA58" s="55"/>
      <c r="AB58" s="128"/>
      <c r="AC58" s="128"/>
      <c r="AD58" s="55"/>
      <c r="AE58" s="55"/>
      <c r="AF58" s="128"/>
      <c r="AG58" s="128"/>
      <c r="AH58" s="55"/>
      <c r="AI58" s="55"/>
      <c r="AJ58" s="128"/>
      <c r="AK58" s="128"/>
      <c r="AL58" s="55"/>
      <c r="AM58" s="55"/>
      <c r="AN58" s="128"/>
      <c r="AO58" s="128"/>
      <c r="AP58" s="55"/>
      <c r="AQ58" s="55"/>
      <c r="AR58" s="128"/>
      <c r="AS58" s="128"/>
      <c r="AT58" s="55"/>
      <c r="AU58" s="55"/>
      <c r="AV58" s="128"/>
      <c r="AW58" s="128"/>
      <c r="AX58" s="55"/>
      <c r="AY58" s="130"/>
      <c r="AZ58" s="130"/>
      <c r="BA58" s="130"/>
      <c r="BB58" s="130"/>
      <c r="BC58" s="55"/>
      <c r="BD58" s="127"/>
      <c r="BE58" s="134"/>
      <c r="BF58" s="55"/>
      <c r="BG58" s="70"/>
      <c r="BH58" s="92"/>
      <c r="BI58" s="78" t="s">
        <v>0</v>
      </c>
      <c r="BJ58" s="59"/>
      <c r="BK58" s="93">
        <v>44184</v>
      </c>
      <c r="BL58" s="59"/>
      <c r="BM58" s="94">
        <v>44199</v>
      </c>
      <c r="BN58" s="63"/>
      <c r="BO58" s="55"/>
    </row>
    <row r="59" spans="1:68" ht="19.5" customHeight="1">
      <c r="A59" s="55"/>
      <c r="B59" s="55"/>
      <c r="C59" s="55"/>
      <c r="D59" s="128"/>
      <c r="E59" s="129"/>
      <c r="F59" s="55"/>
      <c r="G59" s="55"/>
      <c r="H59" s="128"/>
      <c r="I59" s="128"/>
      <c r="J59" s="55"/>
      <c r="K59" s="55"/>
      <c r="L59" s="128"/>
      <c r="M59" s="128"/>
      <c r="N59" s="55"/>
      <c r="O59" s="55"/>
      <c r="P59" s="128"/>
      <c r="Q59" s="128"/>
      <c r="R59" s="55"/>
      <c r="S59" s="55"/>
      <c r="T59" s="128"/>
      <c r="U59" s="128"/>
      <c r="V59" s="55"/>
      <c r="W59" s="55"/>
      <c r="X59" s="128"/>
      <c r="Y59" s="128"/>
      <c r="Z59" s="55"/>
      <c r="AA59" s="55"/>
      <c r="AB59" s="128"/>
      <c r="AC59" s="128"/>
      <c r="AD59" s="55"/>
      <c r="AE59" s="55"/>
      <c r="AF59" s="128"/>
      <c r="AG59" s="128"/>
      <c r="AH59" s="55"/>
      <c r="AI59" s="55"/>
      <c r="AJ59" s="128"/>
      <c r="AK59" s="128"/>
      <c r="AL59" s="55"/>
      <c r="AM59" s="55"/>
      <c r="AN59" s="128"/>
      <c r="AO59" s="128"/>
      <c r="AP59" s="55"/>
      <c r="AQ59" s="55"/>
      <c r="AR59" s="128"/>
      <c r="AS59" s="128"/>
      <c r="AT59" s="55"/>
      <c r="AU59" s="55"/>
      <c r="AV59" s="128"/>
      <c r="AW59" s="128"/>
      <c r="AX59" s="55"/>
      <c r="AY59" s="130"/>
      <c r="AZ59" s="130"/>
      <c r="BA59" s="130"/>
      <c r="BB59" s="130"/>
      <c r="BC59" s="55"/>
      <c r="BD59" s="127"/>
      <c r="BE59" s="134"/>
      <c r="BF59" s="55"/>
      <c r="BG59" s="70"/>
      <c r="BH59" s="59"/>
      <c r="BI59" s="59"/>
      <c r="BJ59" s="59"/>
      <c r="BK59" s="59"/>
      <c r="BL59" s="59"/>
      <c r="BM59" s="59"/>
      <c r="BN59" s="63"/>
      <c r="BO59" s="55"/>
    </row>
    <row r="60" spans="1:68" ht="19.5" customHeight="1">
      <c r="A60" s="55"/>
      <c r="B60" s="55"/>
      <c r="C60" s="55"/>
      <c r="D60" s="128"/>
      <c r="E60" s="129"/>
      <c r="F60" s="55"/>
      <c r="G60" s="55"/>
      <c r="H60" s="128"/>
      <c r="I60" s="128"/>
      <c r="J60" s="55"/>
      <c r="K60" s="55"/>
      <c r="L60" s="128"/>
      <c r="M60" s="128"/>
      <c r="N60" s="55"/>
      <c r="O60" s="55"/>
      <c r="P60" s="128"/>
      <c r="Q60" s="128"/>
      <c r="R60" s="55"/>
      <c r="S60" s="55"/>
      <c r="T60" s="128"/>
      <c r="U60" s="128"/>
      <c r="V60" s="55"/>
      <c r="W60" s="55"/>
      <c r="X60" s="128"/>
      <c r="Y60" s="128"/>
      <c r="Z60" s="55"/>
      <c r="AA60" s="55"/>
      <c r="AB60" s="128"/>
      <c r="AC60" s="128"/>
      <c r="AD60" s="55"/>
      <c r="AE60" s="55"/>
      <c r="AF60" s="128"/>
      <c r="AG60" s="128"/>
      <c r="AH60" s="55"/>
      <c r="AI60" s="55"/>
      <c r="AJ60" s="128"/>
      <c r="AK60" s="128"/>
      <c r="AL60" s="55"/>
      <c r="AM60" s="55"/>
      <c r="AN60" s="128"/>
      <c r="AO60" s="128"/>
      <c r="AP60" s="55"/>
      <c r="AQ60" s="55"/>
      <c r="AR60" s="128"/>
      <c r="AS60" s="128"/>
      <c r="AT60" s="55"/>
      <c r="AU60" s="55"/>
      <c r="AV60" s="128"/>
      <c r="AW60" s="128"/>
      <c r="AX60" s="55"/>
      <c r="AY60" s="130"/>
      <c r="AZ60" s="130"/>
      <c r="BA60" s="130"/>
      <c r="BB60" s="130"/>
      <c r="BC60" s="55"/>
      <c r="BD60" s="127"/>
      <c r="BE60" s="134"/>
      <c r="BF60" s="55"/>
      <c r="BG60" s="70"/>
      <c r="BH60" s="117" t="str">
        <f>YEAR(BK60)&amp;"/"&amp;YEAR(BM64)</f>
        <v>2021/2022</v>
      </c>
      <c r="BI60" s="78" t="s">
        <v>4</v>
      </c>
      <c r="BJ60" s="59"/>
      <c r="BK60" s="79">
        <v>44247</v>
      </c>
      <c r="BL60" s="59"/>
      <c r="BM60" s="80">
        <v>44262</v>
      </c>
      <c r="BN60" s="63"/>
      <c r="BO60" s="55"/>
    </row>
    <row r="61" spans="1:68" ht="19.5" customHeight="1">
      <c r="A61" s="55"/>
      <c r="B61" s="55"/>
      <c r="C61" s="55"/>
      <c r="D61" s="128"/>
      <c r="E61" s="129"/>
      <c r="F61" s="55"/>
      <c r="G61" s="55"/>
      <c r="H61" s="128"/>
      <c r="I61" s="128"/>
      <c r="J61" s="55"/>
      <c r="K61" s="55"/>
      <c r="L61" s="128"/>
      <c r="M61" s="128"/>
      <c r="N61" s="55"/>
      <c r="O61" s="55"/>
      <c r="P61" s="128"/>
      <c r="Q61" s="128"/>
      <c r="R61" s="55"/>
      <c r="S61" s="55"/>
      <c r="T61" s="128"/>
      <c r="U61" s="128"/>
      <c r="V61" s="55"/>
      <c r="W61" s="55"/>
      <c r="X61" s="128"/>
      <c r="Y61" s="128"/>
      <c r="Z61" s="55"/>
      <c r="AA61" s="55"/>
      <c r="AB61" s="128"/>
      <c r="AC61" s="128"/>
      <c r="AD61" s="55"/>
      <c r="AE61" s="55"/>
      <c r="AF61" s="128"/>
      <c r="AG61" s="128"/>
      <c r="AH61" s="55"/>
      <c r="AI61" s="55"/>
      <c r="AJ61" s="128"/>
      <c r="AK61" s="128"/>
      <c r="AL61" s="55"/>
      <c r="AM61" s="55"/>
      <c r="AN61" s="128"/>
      <c r="AO61" s="128"/>
      <c r="AP61" s="55"/>
      <c r="AQ61" s="55"/>
      <c r="AR61" s="128"/>
      <c r="AS61" s="128"/>
      <c r="AT61" s="55"/>
      <c r="AU61" s="55"/>
      <c r="AV61" s="128"/>
      <c r="AW61" s="128"/>
      <c r="AX61" s="55"/>
      <c r="AY61" s="130"/>
      <c r="AZ61" s="130"/>
      <c r="BA61" s="130"/>
      <c r="BB61" s="130"/>
      <c r="BC61" s="55"/>
      <c r="BD61" s="127"/>
      <c r="BE61" s="139"/>
      <c r="BF61" s="55"/>
      <c r="BG61" s="70"/>
      <c r="BH61" s="81"/>
      <c r="BI61" s="78" t="s">
        <v>3</v>
      </c>
      <c r="BJ61" s="59"/>
      <c r="BK61" s="84">
        <v>44310</v>
      </c>
      <c r="BL61" s="59"/>
      <c r="BM61" s="85">
        <v>44325</v>
      </c>
      <c r="BN61" s="63"/>
      <c r="BO61" s="55"/>
    </row>
    <row r="62" spans="1:68" ht="19.5" customHeight="1">
      <c r="A62" s="55"/>
      <c r="B62" s="55"/>
      <c r="C62" s="55"/>
      <c r="D62" s="128"/>
      <c r="E62" s="129"/>
      <c r="F62" s="55"/>
      <c r="G62" s="55"/>
      <c r="H62" s="128"/>
      <c r="I62" s="128"/>
      <c r="J62" s="55"/>
      <c r="K62" s="55"/>
      <c r="L62" s="128"/>
      <c r="M62" s="128"/>
      <c r="N62" s="55"/>
      <c r="O62" s="55"/>
      <c r="P62" s="128"/>
      <c r="Q62" s="128"/>
      <c r="R62" s="55"/>
      <c r="S62" s="55"/>
      <c r="T62" s="128"/>
      <c r="U62" s="128"/>
      <c r="V62" s="55"/>
      <c r="W62" s="55"/>
      <c r="X62" s="128"/>
      <c r="Y62" s="128"/>
      <c r="Z62" s="55"/>
      <c r="AA62" s="55"/>
      <c r="AB62" s="128"/>
      <c r="AC62" s="128"/>
      <c r="AD62" s="55"/>
      <c r="AE62" s="55"/>
      <c r="AF62" s="128"/>
      <c r="AG62" s="128"/>
      <c r="AH62" s="55"/>
      <c r="AI62" s="55"/>
      <c r="AJ62" s="128"/>
      <c r="AK62" s="128"/>
      <c r="AL62" s="55"/>
      <c r="AM62" s="55"/>
      <c r="AN62" s="128"/>
      <c r="AO62" s="128"/>
      <c r="AP62" s="55"/>
      <c r="AQ62" s="55"/>
      <c r="AR62" s="128"/>
      <c r="AS62" s="128"/>
      <c r="AT62" s="55"/>
      <c r="AU62" s="55"/>
      <c r="AV62" s="128"/>
      <c r="AW62" s="128"/>
      <c r="AX62" s="55"/>
      <c r="AY62" s="130"/>
      <c r="AZ62" s="130"/>
      <c r="BA62" s="130"/>
      <c r="BB62" s="130"/>
      <c r="BC62" s="55"/>
      <c r="BD62" s="127"/>
      <c r="BE62" s="134"/>
      <c r="BF62" s="55"/>
      <c r="BG62" s="70"/>
      <c r="BH62" s="81"/>
      <c r="BI62" s="78" t="s">
        <v>2</v>
      </c>
      <c r="BJ62" s="59"/>
      <c r="BK62" s="84">
        <v>44380</v>
      </c>
      <c r="BL62" s="59">
        <v>1</v>
      </c>
      <c r="BM62" s="85">
        <v>44441</v>
      </c>
      <c r="BN62" s="63"/>
      <c r="BO62" s="55"/>
    </row>
    <row r="63" spans="1:68" ht="19.5" customHeight="1">
      <c r="A63" s="55"/>
      <c r="B63" s="55"/>
      <c r="C63" s="55"/>
      <c r="D63" s="128"/>
      <c r="E63" s="129"/>
      <c r="F63" s="55"/>
      <c r="G63" s="55"/>
      <c r="H63" s="128"/>
      <c r="I63" s="128"/>
      <c r="J63" s="55"/>
      <c r="K63" s="55"/>
      <c r="L63" s="128"/>
      <c r="M63" s="128"/>
      <c r="N63" s="55"/>
      <c r="O63" s="55"/>
      <c r="P63" s="128"/>
      <c r="Q63" s="128"/>
      <c r="R63" s="55"/>
      <c r="S63" s="55"/>
      <c r="T63" s="128"/>
      <c r="U63" s="128"/>
      <c r="V63" s="55"/>
      <c r="W63" s="55"/>
      <c r="X63" s="128"/>
      <c r="Y63" s="128"/>
      <c r="Z63" s="55"/>
      <c r="AA63" s="55"/>
      <c r="AB63" s="128"/>
      <c r="AC63" s="128"/>
      <c r="AD63" s="55"/>
      <c r="AE63" s="55"/>
      <c r="AF63" s="128"/>
      <c r="AG63" s="128"/>
      <c r="AH63" s="55"/>
      <c r="AI63" s="55"/>
      <c r="AJ63" s="128"/>
      <c r="AK63" s="128"/>
      <c r="AL63" s="55"/>
      <c r="AM63" s="55"/>
      <c r="AN63" s="128"/>
      <c r="AO63" s="128"/>
      <c r="AP63" s="55"/>
      <c r="AQ63" s="55"/>
      <c r="AR63" s="128"/>
      <c r="AS63" s="128"/>
      <c r="AT63" s="55"/>
      <c r="AU63" s="55"/>
      <c r="AV63" s="128"/>
      <c r="AW63" s="128"/>
      <c r="AX63" s="55"/>
      <c r="AY63" s="130"/>
      <c r="AZ63" s="130"/>
      <c r="BA63" s="130"/>
      <c r="BB63" s="130"/>
      <c r="BC63" s="55"/>
      <c r="BD63" s="127"/>
      <c r="BE63" s="134"/>
      <c r="BF63" s="55"/>
      <c r="BG63" s="70"/>
      <c r="BH63" s="81"/>
      <c r="BI63" s="78" t="s">
        <v>1</v>
      </c>
      <c r="BJ63" s="59"/>
      <c r="BK63" s="84">
        <v>44492</v>
      </c>
      <c r="BL63" s="59"/>
      <c r="BM63" s="85">
        <v>44507</v>
      </c>
      <c r="BN63" s="63"/>
      <c r="BO63" s="55"/>
    </row>
    <row r="64" spans="1:68" ht="19.5" customHeight="1">
      <c r="A64" s="55"/>
      <c r="B64" s="55"/>
      <c r="C64" s="55"/>
      <c r="D64" s="128"/>
      <c r="E64" s="129"/>
      <c r="F64" s="55"/>
      <c r="G64" s="55"/>
      <c r="H64" s="128"/>
      <c r="I64" s="128"/>
      <c r="J64" s="55"/>
      <c r="K64" s="55"/>
      <c r="L64" s="128"/>
      <c r="M64" s="128"/>
      <c r="N64" s="55"/>
      <c r="O64" s="55"/>
      <c r="P64" s="128"/>
      <c r="Q64" s="128"/>
      <c r="R64" s="55"/>
      <c r="S64" s="55"/>
      <c r="T64" s="128"/>
      <c r="U64" s="128"/>
      <c r="V64" s="55"/>
      <c r="W64" s="55"/>
      <c r="X64" s="128"/>
      <c r="Y64" s="128"/>
      <c r="Z64" s="55"/>
      <c r="AA64" s="55"/>
      <c r="AB64" s="128"/>
      <c r="AC64" s="128"/>
      <c r="AD64" s="55"/>
      <c r="AE64" s="55"/>
      <c r="AF64" s="128"/>
      <c r="AG64" s="128"/>
      <c r="AH64" s="55"/>
      <c r="AI64" s="55"/>
      <c r="AJ64" s="128"/>
      <c r="AK64" s="128"/>
      <c r="AL64" s="55"/>
      <c r="AM64" s="55"/>
      <c r="AN64" s="128"/>
      <c r="AO64" s="128"/>
      <c r="AP64" s="55"/>
      <c r="AQ64" s="55"/>
      <c r="AR64" s="128"/>
      <c r="AS64" s="128"/>
      <c r="AT64" s="55"/>
      <c r="AU64" s="55"/>
      <c r="AV64" s="128"/>
      <c r="AW64" s="128"/>
      <c r="AX64" s="55"/>
      <c r="AY64" s="130"/>
      <c r="AZ64" s="130"/>
      <c r="BA64" s="130"/>
      <c r="BB64" s="130"/>
      <c r="BC64" s="55"/>
      <c r="BD64" s="127"/>
      <c r="BE64" s="134"/>
      <c r="BF64" s="55"/>
      <c r="BG64" s="70"/>
      <c r="BH64" s="92"/>
      <c r="BI64" s="78" t="s">
        <v>0</v>
      </c>
      <c r="BJ64" s="59"/>
      <c r="BK64" s="93">
        <v>44548</v>
      </c>
      <c r="BL64" s="59"/>
      <c r="BM64" s="94">
        <v>44563</v>
      </c>
      <c r="BN64" s="63"/>
      <c r="BO64" s="55"/>
    </row>
    <row r="65" spans="1:67" ht="19.5" customHeight="1">
      <c r="A65" s="55"/>
      <c r="B65" s="55"/>
      <c r="C65" s="55"/>
      <c r="D65" s="128"/>
      <c r="E65" s="129"/>
      <c r="F65" s="55"/>
      <c r="G65" s="55"/>
      <c r="H65" s="128"/>
      <c r="I65" s="128"/>
      <c r="J65" s="55"/>
      <c r="K65" s="55"/>
      <c r="L65" s="128"/>
      <c r="M65" s="128"/>
      <c r="N65" s="55"/>
      <c r="O65" s="55"/>
      <c r="P65" s="128"/>
      <c r="Q65" s="128"/>
      <c r="R65" s="55"/>
      <c r="S65" s="55"/>
      <c r="T65" s="128"/>
      <c r="U65" s="128"/>
      <c r="V65" s="55"/>
      <c r="W65" s="55"/>
      <c r="X65" s="128"/>
      <c r="Y65" s="128"/>
      <c r="Z65" s="55"/>
      <c r="AA65" s="55"/>
      <c r="AB65" s="128"/>
      <c r="AC65" s="128"/>
      <c r="AD65" s="55"/>
      <c r="AE65" s="55"/>
      <c r="AF65" s="128"/>
      <c r="AG65" s="128"/>
      <c r="AH65" s="55"/>
      <c r="AI65" s="55"/>
      <c r="AJ65" s="128"/>
      <c r="AK65" s="128"/>
      <c r="AL65" s="55"/>
      <c r="AM65" s="55"/>
      <c r="AN65" s="128"/>
      <c r="AO65" s="128"/>
      <c r="AP65" s="55"/>
      <c r="AQ65" s="55"/>
      <c r="AR65" s="128"/>
      <c r="AS65" s="128"/>
      <c r="AT65" s="55"/>
      <c r="AU65" s="55"/>
      <c r="AV65" s="128"/>
      <c r="AW65" s="128"/>
      <c r="AX65" s="55"/>
      <c r="AY65" s="130"/>
      <c r="AZ65" s="130"/>
      <c r="BA65" s="130"/>
      <c r="BB65" s="130"/>
      <c r="BC65" s="55"/>
      <c r="BD65" s="127"/>
      <c r="BE65" s="134"/>
      <c r="BF65" s="55"/>
      <c r="BG65" s="70"/>
      <c r="BH65" s="59"/>
      <c r="BI65" s="59"/>
      <c r="BJ65" s="59"/>
      <c r="BK65" s="59"/>
      <c r="BL65" s="59"/>
      <c r="BM65" s="59"/>
      <c r="BN65" s="63"/>
      <c r="BO65" s="55"/>
    </row>
    <row r="66" spans="1:67" ht="19.5" customHeight="1">
      <c r="A66" s="55"/>
      <c r="B66" s="55"/>
      <c r="C66" s="55"/>
      <c r="D66" s="128"/>
      <c r="E66" s="129"/>
      <c r="F66" s="55"/>
      <c r="G66" s="55"/>
      <c r="H66" s="128"/>
      <c r="I66" s="128"/>
      <c r="J66" s="55"/>
      <c r="K66" s="55"/>
      <c r="L66" s="128"/>
      <c r="M66" s="128"/>
      <c r="N66" s="55"/>
      <c r="O66" s="55"/>
      <c r="P66" s="128"/>
      <c r="Q66" s="128"/>
      <c r="R66" s="55"/>
      <c r="S66" s="55"/>
      <c r="T66" s="128"/>
      <c r="U66" s="128"/>
      <c r="V66" s="55"/>
      <c r="W66" s="55"/>
      <c r="X66" s="128"/>
      <c r="Y66" s="128"/>
      <c r="Z66" s="55"/>
      <c r="AA66" s="55"/>
      <c r="AB66" s="128"/>
      <c r="AC66" s="128"/>
      <c r="AD66" s="55"/>
      <c r="AE66" s="55"/>
      <c r="AF66" s="128"/>
      <c r="AG66" s="128"/>
      <c r="AH66" s="55"/>
      <c r="AI66" s="55"/>
      <c r="AJ66" s="128"/>
      <c r="AK66" s="128"/>
      <c r="AL66" s="55"/>
      <c r="AM66" s="55"/>
      <c r="AN66" s="128"/>
      <c r="AO66" s="128"/>
      <c r="AP66" s="55"/>
      <c r="AQ66" s="55"/>
      <c r="AR66" s="128"/>
      <c r="AS66" s="128"/>
      <c r="AT66" s="55"/>
      <c r="AU66" s="55"/>
      <c r="AV66" s="128"/>
      <c r="AW66" s="128"/>
      <c r="AX66" s="55"/>
      <c r="AY66" s="130"/>
      <c r="AZ66" s="130"/>
      <c r="BA66" s="130"/>
      <c r="BB66" s="130"/>
      <c r="BC66" s="55"/>
      <c r="BD66" s="127"/>
      <c r="BE66" s="134"/>
      <c r="BF66" s="55"/>
      <c r="BG66" s="70"/>
      <c r="BH66" s="117" t="str">
        <f>YEAR(BK66)&amp;"/"&amp;YEAR(BM70)</f>
        <v>2022/2023</v>
      </c>
      <c r="BI66" s="78" t="s">
        <v>4</v>
      </c>
      <c r="BJ66" s="59"/>
      <c r="BK66" s="79">
        <v>44597</v>
      </c>
      <c r="BL66" s="59"/>
      <c r="BM66" s="80">
        <v>44612</v>
      </c>
      <c r="BN66" s="63"/>
      <c r="BO66" s="55"/>
    </row>
    <row r="67" spans="1:67" ht="19.5" customHeight="1">
      <c r="A67" s="55"/>
      <c r="B67" s="55"/>
      <c r="C67" s="55"/>
      <c r="D67" s="128"/>
      <c r="E67" s="129"/>
      <c r="F67" s="55"/>
      <c r="G67" s="55"/>
      <c r="H67" s="128"/>
      <c r="I67" s="128"/>
      <c r="J67" s="55"/>
      <c r="K67" s="55"/>
      <c r="L67" s="128"/>
      <c r="M67" s="128"/>
      <c r="N67" s="55"/>
      <c r="O67" s="55"/>
      <c r="P67" s="128"/>
      <c r="Q67" s="128"/>
      <c r="R67" s="55"/>
      <c r="S67" s="55"/>
      <c r="T67" s="128"/>
      <c r="U67" s="128"/>
      <c r="V67" s="55"/>
      <c r="W67" s="55"/>
      <c r="X67" s="128"/>
      <c r="Y67" s="128"/>
      <c r="Z67" s="55"/>
      <c r="AA67" s="55"/>
      <c r="AB67" s="128"/>
      <c r="AC67" s="128"/>
      <c r="AD67" s="55"/>
      <c r="AE67" s="55"/>
      <c r="AF67" s="128"/>
      <c r="AG67" s="128"/>
      <c r="AH67" s="55"/>
      <c r="AI67" s="55"/>
      <c r="AJ67" s="128"/>
      <c r="AK67" s="128"/>
      <c r="AL67" s="55"/>
      <c r="AM67" s="55"/>
      <c r="AN67" s="128"/>
      <c r="AO67" s="128"/>
      <c r="AP67" s="55"/>
      <c r="AQ67" s="55"/>
      <c r="AR67" s="128"/>
      <c r="AS67" s="128"/>
      <c r="AT67" s="55"/>
      <c r="AU67" s="55"/>
      <c r="AV67" s="128"/>
      <c r="AW67" s="128"/>
      <c r="AX67" s="55"/>
      <c r="AY67" s="130"/>
      <c r="AZ67" s="130"/>
      <c r="BA67" s="130"/>
      <c r="BB67" s="130"/>
      <c r="BC67" s="55"/>
      <c r="BD67" s="127"/>
      <c r="BE67" s="134"/>
      <c r="BF67" s="55"/>
      <c r="BG67" s="70"/>
      <c r="BH67" s="81"/>
      <c r="BI67" s="78" t="s">
        <v>3</v>
      </c>
      <c r="BJ67" s="59"/>
      <c r="BK67" s="84">
        <v>44660</v>
      </c>
      <c r="BL67" s="59"/>
      <c r="BM67" s="85">
        <v>44675</v>
      </c>
      <c r="BN67" s="63"/>
      <c r="BO67" s="55"/>
    </row>
    <row r="68" spans="1:67" ht="19.5" customHeight="1">
      <c r="A68" s="55"/>
      <c r="B68" s="55"/>
      <c r="C68" s="55"/>
      <c r="D68" s="128"/>
      <c r="E68" s="129"/>
      <c r="F68" s="55"/>
      <c r="G68" s="55"/>
      <c r="H68" s="128"/>
      <c r="I68" s="128"/>
      <c r="J68" s="55"/>
      <c r="K68" s="55"/>
      <c r="L68" s="128"/>
      <c r="M68" s="128"/>
      <c r="N68" s="55"/>
      <c r="O68" s="55"/>
      <c r="P68" s="128"/>
      <c r="Q68" s="128"/>
      <c r="R68" s="55"/>
      <c r="S68" s="55"/>
      <c r="T68" s="128"/>
      <c r="U68" s="128"/>
      <c r="V68" s="55"/>
      <c r="W68" s="55"/>
      <c r="X68" s="128"/>
      <c r="Y68" s="128"/>
      <c r="Z68" s="55"/>
      <c r="AA68" s="55"/>
      <c r="AB68" s="128"/>
      <c r="AC68" s="128"/>
      <c r="AD68" s="55"/>
      <c r="AE68" s="55"/>
      <c r="AF68" s="128"/>
      <c r="AG68" s="128"/>
      <c r="AH68" s="55"/>
      <c r="AI68" s="55"/>
      <c r="AJ68" s="128"/>
      <c r="AK68" s="128"/>
      <c r="AL68" s="55"/>
      <c r="AM68" s="55"/>
      <c r="AN68" s="128"/>
      <c r="AO68" s="128"/>
      <c r="AP68" s="55"/>
      <c r="AQ68" s="55"/>
      <c r="AR68" s="128"/>
      <c r="AS68" s="128"/>
      <c r="AT68" s="55"/>
      <c r="AU68" s="55"/>
      <c r="AV68" s="128"/>
      <c r="AW68" s="128"/>
      <c r="AX68" s="55"/>
      <c r="AY68" s="130"/>
      <c r="AZ68" s="130"/>
      <c r="BA68" s="130"/>
      <c r="BB68" s="130"/>
      <c r="BC68" s="55"/>
      <c r="BD68" s="127"/>
      <c r="BE68" s="134"/>
      <c r="BF68" s="55"/>
      <c r="BG68" s="70"/>
      <c r="BH68" s="81"/>
      <c r="BI68" s="78" t="s">
        <v>2</v>
      </c>
      <c r="BJ68" s="59"/>
      <c r="BK68" s="84">
        <v>44749</v>
      </c>
      <c r="BL68" s="59">
        <v>1</v>
      </c>
      <c r="BM68" s="85">
        <v>44073</v>
      </c>
      <c r="BN68" s="63"/>
      <c r="BO68" s="55"/>
    </row>
    <row r="69" spans="1:67" ht="19.5" customHeight="1">
      <c r="A69" s="55"/>
      <c r="B69" s="55"/>
      <c r="C69" s="55"/>
      <c r="D69" s="128"/>
      <c r="E69" s="129"/>
      <c r="F69" s="55"/>
      <c r="G69" s="55"/>
      <c r="H69" s="128"/>
      <c r="I69" s="128"/>
      <c r="J69" s="55"/>
      <c r="K69" s="55"/>
      <c r="L69" s="128"/>
      <c r="M69" s="128"/>
      <c r="N69" s="55"/>
      <c r="O69" s="55"/>
      <c r="P69" s="128"/>
      <c r="Q69" s="128"/>
      <c r="R69" s="55"/>
      <c r="S69" s="55"/>
      <c r="T69" s="128"/>
      <c r="U69" s="128"/>
      <c r="V69" s="55"/>
      <c r="W69" s="55"/>
      <c r="X69" s="128"/>
      <c r="Y69" s="128"/>
      <c r="Z69" s="55"/>
      <c r="AA69" s="55"/>
      <c r="AB69" s="128"/>
      <c r="AC69" s="128"/>
      <c r="AD69" s="55"/>
      <c r="AE69" s="55"/>
      <c r="AF69" s="128"/>
      <c r="AG69" s="128"/>
      <c r="AH69" s="55"/>
      <c r="AI69" s="55"/>
      <c r="AJ69" s="128"/>
      <c r="AK69" s="128"/>
      <c r="AL69" s="55"/>
      <c r="AM69" s="55"/>
      <c r="AN69" s="128"/>
      <c r="AO69" s="128"/>
      <c r="AP69" s="55"/>
      <c r="AQ69" s="55"/>
      <c r="AR69" s="128"/>
      <c r="AS69" s="128"/>
      <c r="AT69" s="55"/>
      <c r="AU69" s="55"/>
      <c r="AV69" s="128"/>
      <c r="AW69" s="128"/>
      <c r="AX69" s="55"/>
      <c r="AY69" s="130"/>
      <c r="AZ69" s="130"/>
      <c r="BA69" s="130"/>
      <c r="BB69" s="130"/>
      <c r="BC69" s="55"/>
      <c r="BD69" s="127"/>
      <c r="BE69" s="134"/>
      <c r="BF69" s="55"/>
      <c r="BG69" s="70"/>
      <c r="BH69" s="81"/>
      <c r="BI69" s="78" t="s">
        <v>1</v>
      </c>
      <c r="BJ69" s="59"/>
      <c r="BK69" s="84">
        <v>44856</v>
      </c>
      <c r="BL69" s="59"/>
      <c r="BM69" s="85">
        <v>44871</v>
      </c>
      <c r="BN69" s="63"/>
      <c r="BO69" s="55"/>
    </row>
    <row r="70" spans="1:67" ht="19.5" customHeight="1">
      <c r="A70" s="55"/>
      <c r="B70" s="55"/>
      <c r="C70" s="55"/>
      <c r="D70" s="128"/>
      <c r="E70" s="129"/>
      <c r="F70" s="55"/>
      <c r="G70" s="55"/>
      <c r="H70" s="128"/>
      <c r="I70" s="128"/>
      <c r="J70" s="55"/>
      <c r="K70" s="55"/>
      <c r="L70" s="128"/>
      <c r="M70" s="128"/>
      <c r="N70" s="55"/>
      <c r="O70" s="55"/>
      <c r="P70" s="128"/>
      <c r="Q70" s="128"/>
      <c r="R70" s="55"/>
      <c r="S70" s="55"/>
      <c r="T70" s="128"/>
      <c r="U70" s="128"/>
      <c r="V70" s="55"/>
      <c r="W70" s="55"/>
      <c r="X70" s="128"/>
      <c r="Y70" s="128"/>
      <c r="Z70" s="55"/>
      <c r="AA70" s="55"/>
      <c r="AB70" s="128"/>
      <c r="AC70" s="128"/>
      <c r="AD70" s="55"/>
      <c r="AE70" s="55"/>
      <c r="AF70" s="128"/>
      <c r="AG70" s="128"/>
      <c r="AH70" s="55"/>
      <c r="AI70" s="55"/>
      <c r="AJ70" s="128"/>
      <c r="AK70" s="128"/>
      <c r="AL70" s="55"/>
      <c r="AM70" s="55"/>
      <c r="AN70" s="128"/>
      <c r="AO70" s="128"/>
      <c r="AP70" s="55"/>
      <c r="AQ70" s="55"/>
      <c r="AR70" s="128"/>
      <c r="AS70" s="128"/>
      <c r="AT70" s="55"/>
      <c r="AU70" s="55"/>
      <c r="AV70" s="128"/>
      <c r="AW70" s="128"/>
      <c r="AX70" s="55"/>
      <c r="AY70" s="130"/>
      <c r="AZ70" s="130"/>
      <c r="BA70" s="130"/>
      <c r="BB70" s="130"/>
      <c r="BC70" s="55"/>
      <c r="BD70" s="127"/>
      <c r="BE70" s="134"/>
      <c r="BF70" s="55"/>
      <c r="BG70" s="70"/>
      <c r="BH70" s="92"/>
      <c r="BI70" s="78" t="s">
        <v>0</v>
      </c>
      <c r="BJ70" s="59"/>
      <c r="BK70" s="93">
        <v>44912</v>
      </c>
      <c r="BL70" s="59"/>
      <c r="BM70" s="94">
        <v>44929</v>
      </c>
      <c r="BN70" s="63"/>
      <c r="BO70" s="55"/>
    </row>
    <row r="71" spans="1:67" ht="19.5" customHeight="1">
      <c r="A71" s="55"/>
      <c r="B71" s="55"/>
      <c r="C71" s="55"/>
      <c r="D71" s="128"/>
      <c r="E71" s="129"/>
      <c r="F71" s="55"/>
      <c r="G71" s="55"/>
      <c r="H71" s="128"/>
      <c r="I71" s="128"/>
      <c r="J71" s="55"/>
      <c r="K71" s="55"/>
      <c r="L71" s="128"/>
      <c r="M71" s="128"/>
      <c r="N71" s="55"/>
      <c r="O71" s="55"/>
      <c r="P71" s="128"/>
      <c r="Q71" s="128"/>
      <c r="R71" s="55"/>
      <c r="S71" s="55"/>
      <c r="T71" s="128"/>
      <c r="U71" s="128"/>
      <c r="V71" s="55"/>
      <c r="W71" s="55"/>
      <c r="X71" s="128"/>
      <c r="Y71" s="128"/>
      <c r="Z71" s="55"/>
      <c r="AA71" s="55"/>
      <c r="AB71" s="128"/>
      <c r="AC71" s="128"/>
      <c r="AD71" s="55"/>
      <c r="AE71" s="55"/>
      <c r="AF71" s="128"/>
      <c r="AG71" s="128"/>
      <c r="AH71" s="55"/>
      <c r="AI71" s="55"/>
      <c r="AJ71" s="128"/>
      <c r="AK71" s="128"/>
      <c r="AL71" s="55"/>
      <c r="AM71" s="55"/>
      <c r="AN71" s="128"/>
      <c r="AO71" s="128"/>
      <c r="AP71" s="55"/>
      <c r="AQ71" s="55"/>
      <c r="AR71" s="128"/>
      <c r="AS71" s="128"/>
      <c r="AT71" s="55"/>
      <c r="AU71" s="55"/>
      <c r="AV71" s="128"/>
      <c r="AW71" s="128"/>
      <c r="AX71" s="55"/>
      <c r="AY71" s="130"/>
      <c r="AZ71" s="130"/>
      <c r="BA71" s="130"/>
      <c r="BB71" s="130"/>
      <c r="BC71" s="55"/>
      <c r="BD71" s="127"/>
      <c r="BE71" s="134"/>
      <c r="BF71" s="55"/>
      <c r="BG71" s="70"/>
      <c r="BH71" s="59"/>
      <c r="BI71" s="59"/>
      <c r="BJ71" s="59"/>
      <c r="BK71" s="59"/>
      <c r="BL71" s="59"/>
      <c r="BM71" s="59"/>
      <c r="BN71" s="63"/>
      <c r="BO71" s="55"/>
    </row>
    <row r="72" spans="1:67" ht="19.5" customHeight="1">
      <c r="A72" s="55"/>
      <c r="B72" s="55"/>
      <c r="C72" s="55"/>
      <c r="D72" s="128"/>
      <c r="E72" s="129"/>
      <c r="F72" s="55"/>
      <c r="G72" s="55"/>
      <c r="H72" s="128"/>
      <c r="I72" s="128"/>
      <c r="J72" s="55"/>
      <c r="K72" s="55"/>
      <c r="L72" s="128"/>
      <c r="M72" s="128"/>
      <c r="N72" s="55"/>
      <c r="O72" s="55"/>
      <c r="P72" s="128"/>
      <c r="Q72" s="128"/>
      <c r="R72" s="55"/>
      <c r="S72" s="55"/>
      <c r="T72" s="128"/>
      <c r="U72" s="128"/>
      <c r="V72" s="55"/>
      <c r="W72" s="55"/>
      <c r="X72" s="128"/>
      <c r="Y72" s="128"/>
      <c r="Z72" s="55"/>
      <c r="AA72" s="55"/>
      <c r="AB72" s="128"/>
      <c r="AC72" s="128"/>
      <c r="AD72" s="55"/>
      <c r="AE72" s="55"/>
      <c r="AF72" s="128"/>
      <c r="AG72" s="128"/>
      <c r="AH72" s="55"/>
      <c r="AI72" s="55"/>
      <c r="AJ72" s="128"/>
      <c r="AK72" s="128"/>
      <c r="AL72" s="55"/>
      <c r="AM72" s="55"/>
      <c r="AN72" s="128"/>
      <c r="AO72" s="128"/>
      <c r="AP72" s="55"/>
      <c r="AQ72" s="55"/>
      <c r="AR72" s="128"/>
      <c r="AS72" s="128"/>
      <c r="AT72" s="55"/>
      <c r="AU72" s="55"/>
      <c r="AV72" s="128"/>
      <c r="AW72" s="128"/>
      <c r="AX72" s="55"/>
      <c r="AY72" s="130"/>
      <c r="AZ72" s="130"/>
      <c r="BA72" s="130"/>
      <c r="BB72" s="130"/>
      <c r="BC72" s="55"/>
      <c r="BD72" s="127"/>
      <c r="BE72" s="134"/>
      <c r="BF72" s="55"/>
      <c r="BG72" s="70"/>
      <c r="BH72" s="117" t="str">
        <f>YEAR(BK72)&amp;"/"&amp;YEAR(BM76)</f>
        <v>2023/2024</v>
      </c>
      <c r="BI72" s="78" t="s">
        <v>4</v>
      </c>
      <c r="BJ72" s="59"/>
      <c r="BK72" s="79">
        <v>44968</v>
      </c>
      <c r="BL72" s="59"/>
      <c r="BM72" s="80">
        <v>44983</v>
      </c>
      <c r="BN72" s="63"/>
      <c r="BO72" s="55"/>
    </row>
    <row r="73" spans="1:67" ht="19.5" customHeight="1">
      <c r="A73" s="55"/>
      <c r="B73" s="55"/>
      <c r="C73" s="55"/>
      <c r="D73" s="128"/>
      <c r="E73" s="129"/>
      <c r="F73" s="55"/>
      <c r="G73" s="55"/>
      <c r="H73" s="128"/>
      <c r="I73" s="128"/>
      <c r="J73" s="55"/>
      <c r="K73" s="55"/>
      <c r="L73" s="128"/>
      <c r="M73" s="128"/>
      <c r="N73" s="55"/>
      <c r="O73" s="55"/>
      <c r="P73" s="128"/>
      <c r="Q73" s="128"/>
      <c r="R73" s="55"/>
      <c r="S73" s="55"/>
      <c r="T73" s="128"/>
      <c r="U73" s="128"/>
      <c r="V73" s="55"/>
      <c r="W73" s="55"/>
      <c r="X73" s="128"/>
      <c r="Y73" s="128"/>
      <c r="Z73" s="55"/>
      <c r="AA73" s="55"/>
      <c r="AB73" s="128"/>
      <c r="AC73" s="128"/>
      <c r="AD73" s="55"/>
      <c r="AE73" s="55"/>
      <c r="AF73" s="128"/>
      <c r="AG73" s="128"/>
      <c r="AH73" s="55"/>
      <c r="AI73" s="55"/>
      <c r="AJ73" s="128"/>
      <c r="AK73" s="128"/>
      <c r="AL73" s="55"/>
      <c r="AM73" s="55"/>
      <c r="AN73" s="128"/>
      <c r="AO73" s="128"/>
      <c r="AP73" s="55"/>
      <c r="AQ73" s="55"/>
      <c r="AR73" s="128"/>
      <c r="AS73" s="128"/>
      <c r="AT73" s="55"/>
      <c r="AU73" s="55"/>
      <c r="AV73" s="128"/>
      <c r="AW73" s="128"/>
      <c r="AX73" s="55"/>
      <c r="AY73" s="130"/>
      <c r="AZ73" s="130"/>
      <c r="BA73" s="130"/>
      <c r="BB73" s="130"/>
      <c r="BC73" s="55"/>
      <c r="BD73" s="127"/>
      <c r="BE73" s="134"/>
      <c r="BF73" s="55"/>
      <c r="BG73" s="70"/>
      <c r="BH73" s="81"/>
      <c r="BI73" s="78" t="s">
        <v>3</v>
      </c>
      <c r="BJ73" s="59"/>
      <c r="BK73" s="84">
        <v>45031</v>
      </c>
      <c r="BL73" s="59"/>
      <c r="BM73" s="85">
        <v>45048</v>
      </c>
      <c r="BN73" s="63"/>
      <c r="BO73" s="55"/>
    </row>
    <row r="74" spans="1:67" ht="19.5" customHeight="1">
      <c r="A74" s="55"/>
      <c r="B74" s="55"/>
      <c r="C74" s="55"/>
      <c r="D74" s="128"/>
      <c r="E74" s="129"/>
      <c r="F74" s="55"/>
      <c r="G74" s="55"/>
      <c r="H74" s="128"/>
      <c r="I74" s="128"/>
      <c r="J74" s="55"/>
      <c r="K74" s="55"/>
      <c r="L74" s="128"/>
      <c r="M74" s="128"/>
      <c r="N74" s="55"/>
      <c r="O74" s="55"/>
      <c r="P74" s="128"/>
      <c r="Q74" s="128"/>
      <c r="R74" s="55"/>
      <c r="S74" s="55"/>
      <c r="T74" s="128"/>
      <c r="U74" s="128"/>
      <c r="V74" s="55"/>
      <c r="W74" s="55"/>
      <c r="X74" s="128"/>
      <c r="Y74" s="128"/>
      <c r="Z74" s="55"/>
      <c r="AA74" s="55"/>
      <c r="AB74" s="128"/>
      <c r="AC74" s="128"/>
      <c r="AD74" s="55"/>
      <c r="AE74" s="55"/>
      <c r="AF74" s="128"/>
      <c r="AG74" s="128"/>
      <c r="AH74" s="55"/>
      <c r="AI74" s="55"/>
      <c r="AJ74" s="128"/>
      <c r="AK74" s="128"/>
      <c r="AL74" s="55"/>
      <c r="AM74" s="55"/>
      <c r="AN74" s="128"/>
      <c r="AO74" s="128"/>
      <c r="AP74" s="55"/>
      <c r="AQ74" s="55"/>
      <c r="AR74" s="128"/>
      <c r="AS74" s="128"/>
      <c r="AT74" s="55"/>
      <c r="AU74" s="55"/>
      <c r="AV74" s="128"/>
      <c r="AW74" s="128"/>
      <c r="AX74" s="55"/>
      <c r="AY74" s="130"/>
      <c r="AZ74" s="130"/>
      <c r="BA74" s="130"/>
      <c r="BB74" s="130"/>
      <c r="BC74" s="55"/>
      <c r="BD74" s="127"/>
      <c r="BE74" s="134"/>
      <c r="BF74" s="55"/>
      <c r="BG74" s="70"/>
      <c r="BH74" s="81"/>
      <c r="BI74" s="78" t="s">
        <v>2</v>
      </c>
      <c r="BJ74" s="59"/>
      <c r="BK74" s="84">
        <v>45115</v>
      </c>
      <c r="BL74" s="59">
        <v>1</v>
      </c>
      <c r="BM74" s="85">
        <v>45172</v>
      </c>
      <c r="BN74" s="63"/>
      <c r="BO74" s="55"/>
    </row>
    <row r="75" spans="1:67" ht="19.5" customHeight="1">
      <c r="A75" s="55"/>
      <c r="B75" s="55"/>
      <c r="C75" s="55"/>
      <c r="D75" s="128"/>
      <c r="E75" s="129"/>
      <c r="F75" s="55"/>
      <c r="G75" s="55"/>
      <c r="H75" s="128"/>
      <c r="I75" s="128"/>
      <c r="J75" s="55"/>
      <c r="K75" s="55"/>
      <c r="L75" s="128"/>
      <c r="M75" s="128"/>
      <c r="N75" s="55"/>
      <c r="O75" s="55"/>
      <c r="P75" s="128"/>
      <c r="Q75" s="128"/>
      <c r="R75" s="55"/>
      <c r="S75" s="55"/>
      <c r="T75" s="128"/>
      <c r="U75" s="128"/>
      <c r="V75" s="55"/>
      <c r="W75" s="55"/>
      <c r="X75" s="128"/>
      <c r="Y75" s="128"/>
      <c r="Z75" s="55"/>
      <c r="AA75" s="55"/>
      <c r="AB75" s="128"/>
      <c r="AC75" s="128"/>
      <c r="AD75" s="55"/>
      <c r="AE75" s="55"/>
      <c r="AF75" s="128"/>
      <c r="AG75" s="128"/>
      <c r="AH75" s="55"/>
      <c r="AI75" s="55"/>
      <c r="AJ75" s="128"/>
      <c r="AK75" s="128"/>
      <c r="AL75" s="55"/>
      <c r="AM75" s="55"/>
      <c r="AN75" s="128"/>
      <c r="AO75" s="128"/>
      <c r="AP75" s="55"/>
      <c r="AQ75" s="55"/>
      <c r="AR75" s="128"/>
      <c r="AS75" s="128"/>
      <c r="AT75" s="55"/>
      <c r="AU75" s="55"/>
      <c r="AV75" s="128"/>
      <c r="AW75" s="128"/>
      <c r="AX75" s="55"/>
      <c r="AY75" s="130"/>
      <c r="AZ75" s="130"/>
      <c r="BA75" s="130"/>
      <c r="BB75" s="130"/>
      <c r="BC75" s="55"/>
      <c r="BD75" s="127"/>
      <c r="BE75" s="134"/>
      <c r="BF75" s="55"/>
      <c r="BH75" s="81"/>
      <c r="BI75" s="78" t="s">
        <v>1</v>
      </c>
      <c r="BJ75" s="59"/>
      <c r="BK75" s="84">
        <v>45220</v>
      </c>
      <c r="BL75" s="59"/>
      <c r="BM75" s="85">
        <v>45235</v>
      </c>
      <c r="BN75" s="63"/>
      <c r="BO75" s="55"/>
    </row>
    <row r="76" spans="1:67" ht="19.5" customHeight="1">
      <c r="A76" s="55"/>
      <c r="B76" s="55"/>
      <c r="C76" s="55"/>
      <c r="D76" s="128"/>
      <c r="E76" s="129"/>
      <c r="F76" s="55"/>
      <c r="G76" s="55"/>
      <c r="H76" s="128"/>
      <c r="I76" s="128"/>
      <c r="J76" s="55"/>
      <c r="K76" s="55"/>
      <c r="L76" s="128"/>
      <c r="M76" s="128"/>
      <c r="N76" s="55"/>
      <c r="O76" s="55"/>
      <c r="P76" s="128"/>
      <c r="Q76" s="128"/>
      <c r="R76" s="55"/>
      <c r="S76" s="55"/>
      <c r="T76" s="128"/>
      <c r="U76" s="128"/>
      <c r="V76" s="55"/>
      <c r="W76" s="55"/>
      <c r="X76" s="128"/>
      <c r="Y76" s="128"/>
      <c r="Z76" s="55"/>
      <c r="AA76" s="55"/>
      <c r="AB76" s="128"/>
      <c r="AC76" s="128"/>
      <c r="AD76" s="55"/>
      <c r="AE76" s="55"/>
      <c r="AF76" s="128"/>
      <c r="AG76" s="128"/>
      <c r="AH76" s="55"/>
      <c r="AI76" s="55"/>
      <c r="AJ76" s="128"/>
      <c r="AK76" s="128"/>
      <c r="AL76" s="55"/>
      <c r="AM76" s="55"/>
      <c r="AN76" s="128"/>
      <c r="AO76" s="128"/>
      <c r="AP76" s="55"/>
      <c r="AQ76" s="55"/>
      <c r="AR76" s="128"/>
      <c r="AS76" s="128"/>
      <c r="AT76" s="55"/>
      <c r="AU76" s="55"/>
      <c r="AV76" s="128"/>
      <c r="AW76" s="128"/>
      <c r="AX76" s="55"/>
      <c r="AY76" s="130"/>
      <c r="AZ76" s="130"/>
      <c r="BA76" s="130"/>
      <c r="BB76" s="130"/>
      <c r="BC76" s="55"/>
      <c r="BD76" s="127"/>
      <c r="BE76" s="134"/>
      <c r="BF76" s="55"/>
      <c r="BG76" s="70"/>
      <c r="BH76" s="92"/>
      <c r="BI76" s="78" t="s">
        <v>0</v>
      </c>
      <c r="BJ76" s="59"/>
      <c r="BK76" s="93">
        <v>45276</v>
      </c>
      <c r="BL76" s="59"/>
      <c r="BM76" s="94">
        <v>45292</v>
      </c>
      <c r="BN76" s="63"/>
      <c r="BO76" s="55"/>
    </row>
    <row r="77" spans="1:67" ht="9.9499999999999993" customHeight="1">
      <c r="A77" s="55"/>
      <c r="B77" s="55"/>
      <c r="C77" s="55"/>
      <c r="D77" s="128"/>
      <c r="E77" s="129"/>
      <c r="F77" s="55"/>
      <c r="G77" s="55"/>
      <c r="H77" s="128"/>
      <c r="I77" s="128"/>
      <c r="J77" s="55"/>
      <c r="K77" s="55"/>
      <c r="L77" s="128"/>
      <c r="M77" s="128"/>
      <c r="N77" s="55"/>
      <c r="O77" s="55"/>
      <c r="P77" s="128"/>
      <c r="Q77" s="128"/>
      <c r="R77" s="55"/>
      <c r="S77" s="55"/>
      <c r="T77" s="128"/>
      <c r="U77" s="128"/>
      <c r="V77" s="55"/>
      <c r="W77" s="55"/>
      <c r="X77" s="128"/>
      <c r="Y77" s="128"/>
      <c r="Z77" s="55"/>
      <c r="AA77" s="55"/>
      <c r="AB77" s="128"/>
      <c r="AC77" s="128"/>
      <c r="AD77" s="55"/>
      <c r="AE77" s="55"/>
      <c r="AF77" s="128"/>
      <c r="AG77" s="128"/>
      <c r="AH77" s="55"/>
      <c r="AI77" s="55"/>
      <c r="AJ77" s="128"/>
      <c r="AK77" s="128"/>
      <c r="AL77" s="55"/>
      <c r="AM77" s="55"/>
      <c r="AN77" s="128"/>
      <c r="AO77" s="128"/>
      <c r="AP77" s="55"/>
      <c r="AQ77" s="55"/>
      <c r="AR77" s="128"/>
      <c r="AS77" s="128"/>
      <c r="AT77" s="55"/>
      <c r="AU77" s="55"/>
      <c r="AV77" s="128"/>
      <c r="AW77" s="128"/>
      <c r="AX77" s="55"/>
      <c r="AY77" s="130"/>
      <c r="AZ77" s="130"/>
      <c r="BA77" s="130"/>
      <c r="BB77" s="130"/>
      <c r="BC77" s="55"/>
      <c r="BD77" s="127"/>
      <c r="BE77" s="127"/>
      <c r="BF77" s="55"/>
      <c r="BO77" s="55"/>
    </row>
  </sheetData>
  <sheetProtection selectLockedCells="1"/>
  <mergeCells count="37">
    <mergeCell ref="AY3:BB3"/>
    <mergeCell ref="C4:F4"/>
    <mergeCell ref="G4:J4"/>
    <mergeCell ref="K4:N4"/>
    <mergeCell ref="AA2:AD2"/>
    <mergeCell ref="AE2:AH2"/>
    <mergeCell ref="AI2:AL2"/>
    <mergeCell ref="AM2:AP2"/>
    <mergeCell ref="AQ2:AT2"/>
    <mergeCell ref="AU2:AX2"/>
    <mergeCell ref="W2:Z2"/>
    <mergeCell ref="C2:F2"/>
    <mergeCell ref="G2:J2"/>
    <mergeCell ref="K2:N2"/>
    <mergeCell ref="O2:R2"/>
    <mergeCell ref="S2:V2"/>
    <mergeCell ref="B3:B9"/>
    <mergeCell ref="C3:N3"/>
    <mergeCell ref="O3:Z3"/>
    <mergeCell ref="AA3:AL3"/>
    <mergeCell ref="AM3:AX3"/>
    <mergeCell ref="BD3:BE3"/>
    <mergeCell ref="BG2:BM2"/>
    <mergeCell ref="BV37:BV38"/>
    <mergeCell ref="BI4:BI6"/>
    <mergeCell ref="O4:R4"/>
    <mergeCell ref="S4:V4"/>
    <mergeCell ref="W4:Z4"/>
    <mergeCell ref="AA4:AD4"/>
    <mergeCell ref="AE4:AH4"/>
    <mergeCell ref="AI4:AL4"/>
    <mergeCell ref="AM4:AP4"/>
    <mergeCell ref="AQ4:AT4"/>
    <mergeCell ref="AU4:AX4"/>
    <mergeCell ref="AY4:BB4"/>
    <mergeCell ref="BH4:BH6"/>
    <mergeCell ref="AY2:BB2"/>
  </mergeCells>
  <conditionalFormatting sqref="C5:C35 G5:G35 K5:K35 O5:O35 S5:S35 W5:W35 AA5:AA35 AE5:AE35 AI5:AI35 AM5:AM35 AQ5:AQ35 AU5:AU35 AY5:AY35">
    <cfRule type="expression" dxfId="39" priority="36">
      <formula>AND(D5&lt;&gt;"",SUMPRODUCT((D5&gt;=DVac)*(D5&lt;=FVac))&gt;0)</formula>
    </cfRule>
  </conditionalFormatting>
  <conditionalFormatting sqref="D5:E35">
    <cfRule type="expression" dxfId="38" priority="34">
      <formula>COUNTIF(Fériés,$D5)=1</formula>
    </cfRule>
    <cfRule type="expression" dxfId="37" priority="35">
      <formula>WEEKDAY($D5,2)&gt;5</formula>
    </cfRule>
  </conditionalFormatting>
  <conditionalFormatting sqref="D33:E35">
    <cfRule type="expression" dxfId="36" priority="33">
      <formula>$D33=""</formula>
    </cfRule>
  </conditionalFormatting>
  <conditionalFormatting sqref="H5:I35">
    <cfRule type="expression" dxfId="35" priority="22">
      <formula>COUNTIF(Fériés,$H5)=1</formula>
    </cfRule>
    <cfRule type="expression" dxfId="34" priority="32">
      <formula>WEEKDAY($H5,2)&gt;5</formula>
    </cfRule>
  </conditionalFormatting>
  <conditionalFormatting sqref="H33:I35">
    <cfRule type="expression" dxfId="33" priority="21">
      <formula>$H33=""</formula>
    </cfRule>
  </conditionalFormatting>
  <conditionalFormatting sqref="L5:M35">
    <cfRule type="expression" dxfId="32" priority="20">
      <formula>COUNTIF(Fériés,$L5)&gt;0</formula>
    </cfRule>
    <cfRule type="expression" dxfId="31" priority="31">
      <formula>WEEKDAY($L5,2)&gt;5</formula>
    </cfRule>
  </conditionalFormatting>
  <conditionalFormatting sqref="L33:M35">
    <cfRule type="expression" dxfId="30" priority="19">
      <formula>$L33=""</formula>
    </cfRule>
  </conditionalFormatting>
  <conditionalFormatting sqref="P5:Q35">
    <cfRule type="expression" dxfId="29" priority="18">
      <formula>COUNTIF(Fériés,$P5)&gt;0</formula>
    </cfRule>
    <cfRule type="expression" dxfId="28" priority="30">
      <formula>WEEKDAY($P5,2)&gt;5</formula>
    </cfRule>
  </conditionalFormatting>
  <conditionalFormatting sqref="P33:Q35">
    <cfRule type="expression" dxfId="27" priority="17">
      <formula>$P33=""</formula>
    </cfRule>
  </conditionalFormatting>
  <conditionalFormatting sqref="T5:U35">
    <cfRule type="expression" dxfId="26" priority="16">
      <formula>COUNTIF(Fériés,$T5)&gt;0</formula>
    </cfRule>
    <cfRule type="expression" dxfId="25" priority="29">
      <formula>WEEKDAY($T5,2)&gt;5</formula>
    </cfRule>
  </conditionalFormatting>
  <conditionalFormatting sqref="T33:U35">
    <cfRule type="expression" dxfId="24" priority="15">
      <formula>$T33=""</formula>
    </cfRule>
  </conditionalFormatting>
  <conditionalFormatting sqref="X5:Y35">
    <cfRule type="expression" dxfId="23" priority="14">
      <formula>COUNTIF(Fériés,$X5)&gt;0</formula>
    </cfRule>
    <cfRule type="expression" dxfId="22" priority="28">
      <formula>WEEKDAY($X5,2)&gt;5</formula>
    </cfRule>
  </conditionalFormatting>
  <conditionalFormatting sqref="X33:Y35">
    <cfRule type="expression" dxfId="21" priority="13">
      <formula>$X33=""</formula>
    </cfRule>
  </conditionalFormatting>
  <conditionalFormatting sqref="AB5:AC35">
    <cfRule type="expression" dxfId="20" priority="12">
      <formula>COUNTIF(Fériés,$AB5)&gt;0</formula>
    </cfRule>
    <cfRule type="expression" dxfId="19" priority="27">
      <formula>WEEKDAY($AB5,2)&gt;5</formula>
    </cfRule>
  </conditionalFormatting>
  <conditionalFormatting sqref="AB33:AC35">
    <cfRule type="expression" dxfId="18" priority="11">
      <formula>$AB33=""</formula>
    </cfRule>
  </conditionalFormatting>
  <conditionalFormatting sqref="AF5:AG35">
    <cfRule type="expression" dxfId="17" priority="10">
      <formula>COUNTIF(Fériés,$AF5)&gt;0</formula>
    </cfRule>
    <cfRule type="expression" dxfId="16" priority="26">
      <formula>WEEKDAY($AF5,2)&gt;5</formula>
    </cfRule>
  </conditionalFormatting>
  <conditionalFormatting sqref="AF33:AG35">
    <cfRule type="expression" dxfId="15" priority="9">
      <formula>$AF33=""</formula>
    </cfRule>
  </conditionalFormatting>
  <conditionalFormatting sqref="AJ5:AK35">
    <cfRule type="expression" dxfId="14" priority="37">
      <formula>COUNTIF(Fériés,$AJ5&gt;0)</formula>
    </cfRule>
    <cfRule type="expression" dxfId="13" priority="38">
      <formula>WEEKDAY($AJ5,2)&gt;5</formula>
    </cfRule>
  </conditionalFormatting>
  <conditionalFormatting sqref="AJ33:AK35">
    <cfRule type="expression" dxfId="12" priority="8">
      <formula>$AJ33=""</formula>
    </cfRule>
  </conditionalFormatting>
  <conditionalFormatting sqref="AN5:AO35">
    <cfRule type="expression" dxfId="11" priority="39">
      <formula>COUNTIF(Fériés,$AN5)&gt;0</formula>
    </cfRule>
    <cfRule type="expression" dxfId="10" priority="40">
      <formula>WEEKDAY($AN5,2)&gt;5</formula>
    </cfRule>
  </conditionalFormatting>
  <conditionalFormatting sqref="AN33:AO35">
    <cfRule type="expression" dxfId="9" priority="7">
      <formula>$AN33=""</formula>
    </cfRule>
  </conditionalFormatting>
  <conditionalFormatting sqref="AR5:AS35">
    <cfRule type="expression" dxfId="8" priority="6">
      <formula>COUNTIF(Fériés,$AR5)&gt;0</formula>
    </cfRule>
    <cfRule type="expression" dxfId="7" priority="25">
      <formula>WEEKDAY($AR5,2)&gt;5</formula>
    </cfRule>
  </conditionalFormatting>
  <conditionalFormatting sqref="AR33:AS35">
    <cfRule type="expression" dxfId="6" priority="5">
      <formula>$AR33=""</formula>
    </cfRule>
  </conditionalFormatting>
  <conditionalFormatting sqref="AV5:AW35">
    <cfRule type="expression" dxfId="5" priority="4">
      <formula>COUNTIF(Fériés,$AV5)&gt;0</formula>
    </cfRule>
    <cfRule type="expression" dxfId="4" priority="24">
      <formula>WEEKDAY($AV5,2)&gt;5</formula>
    </cfRule>
  </conditionalFormatting>
  <conditionalFormatting sqref="AV33:AW35">
    <cfRule type="expression" dxfId="3" priority="3">
      <formula>$AV33=""</formula>
    </cfRule>
  </conditionalFormatting>
  <conditionalFormatting sqref="AZ5:BA35">
    <cfRule type="expression" dxfId="2" priority="2">
      <formula>COUNTIF(Fériés,$AZ5)&gt;0</formula>
    </cfRule>
    <cfRule type="expression" dxfId="1" priority="23">
      <formula>WEEKDAY($AZ5,2)&gt;5</formula>
    </cfRule>
  </conditionalFormatting>
  <conditionalFormatting sqref="AZ33:BA35">
    <cfRule type="expression" dxfId="0" priority="1">
      <formula>$AZ33=""</formula>
    </cfRule>
  </conditionalFormatting>
  <dataValidations count="1">
    <dataValidation type="list" allowBlank="1" showInputMessage="1" showErrorMessage="1" sqref="C4" xr:uid="{BBE6DB66-2642-434D-A828-F95FF9D05FB7}">
      <formula1>Tblmois</formula1>
    </dataValidation>
  </dataValidations>
  <hyperlinks>
    <hyperlink ref="BP5" r:id="rId1" xr:uid="{AFBCD071-6817-4034-A6E0-60F8CBEFA4B1}"/>
    <hyperlink ref="BP25" r:id="rId2" xr:uid="{F63A51CF-330C-4B97-9F77-79C2EBBCE6F2}"/>
    <hyperlink ref="BP28" r:id="rId3" xr:uid="{E0E3228F-FFAE-4F05-8D5C-5755425F96BA}"/>
    <hyperlink ref="BP55" r:id="rId4" xr:uid="{ACB9AEFB-27E9-4EAD-A435-66BD63C566AB}"/>
    <hyperlink ref="BP56" r:id="rId5" xr:uid="{37E7595B-086B-4C23-A925-71FF69A4FB98}"/>
    <hyperlink ref="F41" r:id="rId6" xr:uid="{3A291955-A747-4F5C-BB9B-3A2B75F57373}"/>
  </hyperlinks>
  <printOptions horizontalCentered="1" verticalCentered="1"/>
  <pageMargins left="3.937007874015748E-2" right="3.937007874015748E-2" top="0.74803149606299213" bottom="0.74803149606299213" header="0.11811023622047245" footer="0.31496062992125984"/>
  <pageSetup paperSize="9" scale="63" orientation="landscape" r:id="rId7"/>
  <headerFooter>
    <oddFooter>&amp;Rédité le  &amp;D</oddFooter>
  </headerFooter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10" name="Spinner 1">
              <controlPr defaultSize="0" autoPict="0">
                <anchor moveWithCells="1" sizeWithCells="1">
                  <from>
                    <xdr:col>1</xdr:col>
                    <xdr:colOff>104775</xdr:colOff>
                    <xdr:row>1</xdr:row>
                    <xdr:rowOff>38100</xdr:rowOff>
                  </from>
                  <to>
                    <xdr:col>1</xdr:col>
                    <xdr:colOff>428625</xdr:colOff>
                    <xdr:row>1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C0D12-0A12-45AF-88C6-75458319E127}">
  <dimension ref="A1:CX20"/>
  <sheetViews>
    <sheetView workbookViewId="0">
      <selection activeCell="D4" sqref="D4"/>
    </sheetView>
  </sheetViews>
  <sheetFormatPr baseColWidth="10" defaultRowHeight="15"/>
  <cols>
    <col min="1" max="1" width="24" style="21" customWidth="1"/>
    <col min="2" max="100" width="17.85546875" style="21" customWidth="1"/>
    <col min="101" max="101" width="25.7109375" style="21" bestFit="1" customWidth="1"/>
    <col min="102" max="102" width="23.85546875" style="21" bestFit="1" customWidth="1"/>
    <col min="103" max="16384" width="11.42578125" style="21"/>
  </cols>
  <sheetData>
    <row r="1" spans="1:102" ht="20.100000000000001" customHeight="1">
      <c r="A1" s="18"/>
      <c r="B1" s="19">
        <v>2000</v>
      </c>
      <c r="C1" s="19">
        <v>2001</v>
      </c>
      <c r="D1" s="19">
        <v>2002</v>
      </c>
      <c r="E1" s="19">
        <v>2003</v>
      </c>
      <c r="F1" s="19">
        <v>2004</v>
      </c>
      <c r="G1" s="19">
        <v>2005</v>
      </c>
      <c r="H1" s="19">
        <v>2006</v>
      </c>
      <c r="I1" s="19">
        <v>2007</v>
      </c>
      <c r="J1" s="19">
        <v>2008</v>
      </c>
      <c r="K1" s="19">
        <v>2009</v>
      </c>
      <c r="L1" s="19">
        <v>2010</v>
      </c>
      <c r="M1" s="19">
        <v>2011</v>
      </c>
      <c r="N1" s="19">
        <v>2012</v>
      </c>
      <c r="O1" s="19">
        <v>2013</v>
      </c>
      <c r="P1" s="19">
        <v>2014</v>
      </c>
      <c r="Q1" s="19">
        <v>2015</v>
      </c>
      <c r="R1" s="19">
        <v>2016</v>
      </c>
      <c r="S1" s="19">
        <v>2017</v>
      </c>
      <c r="T1" s="19">
        <v>2018</v>
      </c>
      <c r="U1" s="19">
        <v>2019</v>
      </c>
      <c r="V1" s="19">
        <v>2020</v>
      </c>
      <c r="W1" s="19">
        <v>2021</v>
      </c>
      <c r="X1" s="19">
        <v>2022</v>
      </c>
      <c r="Y1" s="19">
        <v>2023</v>
      </c>
      <c r="Z1" s="19">
        <v>2024</v>
      </c>
      <c r="AA1" s="19">
        <v>2025</v>
      </c>
      <c r="AB1" s="19">
        <v>2026</v>
      </c>
      <c r="AC1" s="19">
        <v>2027</v>
      </c>
      <c r="AD1" s="19">
        <v>2028</v>
      </c>
      <c r="AE1" s="19">
        <v>2029</v>
      </c>
      <c r="AF1" s="19">
        <v>2030</v>
      </c>
      <c r="AG1" s="19">
        <v>2031</v>
      </c>
      <c r="AH1" s="19">
        <v>2032</v>
      </c>
      <c r="AI1" s="19">
        <v>2033</v>
      </c>
      <c r="AJ1" s="19">
        <v>2034</v>
      </c>
      <c r="AK1" s="19">
        <v>2035</v>
      </c>
      <c r="AL1" s="19">
        <v>2036</v>
      </c>
      <c r="AM1" s="19">
        <v>2037</v>
      </c>
      <c r="AN1" s="19">
        <v>2038</v>
      </c>
      <c r="AO1" s="19">
        <v>2039</v>
      </c>
      <c r="AP1" s="19">
        <v>2040</v>
      </c>
      <c r="AQ1" s="19">
        <v>2041</v>
      </c>
      <c r="AR1" s="19">
        <v>2042</v>
      </c>
      <c r="AS1" s="19">
        <v>2043</v>
      </c>
      <c r="AT1" s="19">
        <v>2044</v>
      </c>
      <c r="AU1" s="19">
        <v>2045</v>
      </c>
      <c r="AV1" s="19">
        <v>2046</v>
      </c>
      <c r="AW1" s="19">
        <v>2047</v>
      </c>
      <c r="AX1" s="19">
        <v>2048</v>
      </c>
      <c r="AY1" s="19">
        <v>2049</v>
      </c>
      <c r="AZ1" s="19">
        <v>2050</v>
      </c>
      <c r="BA1" s="19">
        <v>2051</v>
      </c>
      <c r="BB1" s="19">
        <v>2052</v>
      </c>
      <c r="BC1" s="19">
        <v>2053</v>
      </c>
      <c r="BD1" s="19">
        <v>2054</v>
      </c>
      <c r="BE1" s="19">
        <v>2055</v>
      </c>
      <c r="BF1" s="19">
        <v>2056</v>
      </c>
      <c r="BG1" s="19">
        <v>2057</v>
      </c>
      <c r="BH1" s="19">
        <v>2058</v>
      </c>
      <c r="BI1" s="19">
        <v>2059</v>
      </c>
      <c r="BJ1" s="19">
        <v>2060</v>
      </c>
      <c r="BK1" s="19">
        <v>2061</v>
      </c>
      <c r="BL1" s="19">
        <v>2062</v>
      </c>
      <c r="BM1" s="19">
        <v>2063</v>
      </c>
      <c r="BN1" s="19">
        <v>2064</v>
      </c>
      <c r="BO1" s="19">
        <v>2065</v>
      </c>
      <c r="BP1" s="19">
        <v>2066</v>
      </c>
      <c r="BQ1" s="19">
        <v>2067</v>
      </c>
      <c r="BR1" s="19">
        <v>2068</v>
      </c>
      <c r="BS1" s="19">
        <v>2069</v>
      </c>
      <c r="BT1" s="19">
        <v>2070</v>
      </c>
      <c r="BU1" s="19">
        <v>2071</v>
      </c>
      <c r="BV1" s="19">
        <v>2072</v>
      </c>
      <c r="BW1" s="19">
        <v>2073</v>
      </c>
      <c r="BX1" s="19">
        <v>2074</v>
      </c>
      <c r="BY1" s="19">
        <v>2075</v>
      </c>
      <c r="BZ1" s="19">
        <v>2076</v>
      </c>
      <c r="CA1" s="19">
        <v>2077</v>
      </c>
      <c r="CB1" s="19">
        <v>2078</v>
      </c>
      <c r="CC1" s="19">
        <v>2079</v>
      </c>
      <c r="CD1" s="19">
        <v>2080</v>
      </c>
      <c r="CE1" s="19">
        <v>2081</v>
      </c>
      <c r="CF1" s="19">
        <v>2082</v>
      </c>
      <c r="CG1" s="19">
        <v>2083</v>
      </c>
      <c r="CH1" s="19">
        <v>2084</v>
      </c>
      <c r="CI1" s="19">
        <v>2085</v>
      </c>
      <c r="CJ1" s="19">
        <v>2086</v>
      </c>
      <c r="CK1" s="19">
        <v>2087</v>
      </c>
      <c r="CL1" s="19">
        <v>2088</v>
      </c>
      <c r="CM1" s="19">
        <v>2089</v>
      </c>
      <c r="CN1" s="19">
        <v>2090</v>
      </c>
      <c r="CO1" s="19">
        <v>2091</v>
      </c>
      <c r="CP1" s="19">
        <v>2092</v>
      </c>
      <c r="CQ1" s="19">
        <v>2093</v>
      </c>
      <c r="CR1" s="19">
        <v>2094</v>
      </c>
      <c r="CS1" s="19">
        <v>2095</v>
      </c>
      <c r="CT1" s="19">
        <v>2096</v>
      </c>
      <c r="CU1" s="19">
        <v>2097</v>
      </c>
      <c r="CV1" s="19">
        <v>2098</v>
      </c>
      <c r="CW1" s="20">
        <v>2099</v>
      </c>
      <c r="CX1" s="20">
        <v>2100</v>
      </c>
    </row>
    <row r="2" spans="1:102" ht="20.100000000000001" customHeight="1">
      <c r="A2" s="43" t="s">
        <v>73</v>
      </c>
      <c r="B2" s="43">
        <f>DATE(B1,1,1)</f>
        <v>36526</v>
      </c>
      <c r="C2" s="43">
        <f>DATE(C1,1,1)</f>
        <v>36892</v>
      </c>
      <c r="D2" s="43">
        <f>DATE(D1,1,1)</f>
        <v>37257</v>
      </c>
      <c r="E2" s="43">
        <f>DATE(E1,1,1)</f>
        <v>37622</v>
      </c>
      <c r="F2" s="43">
        <f t="shared" ref="F2:BQ2" si="0">DATE(F1,1,1)</f>
        <v>37987</v>
      </c>
      <c r="G2" s="43">
        <f t="shared" si="0"/>
        <v>38353</v>
      </c>
      <c r="H2" s="43">
        <f t="shared" si="0"/>
        <v>38718</v>
      </c>
      <c r="I2" s="43">
        <f t="shared" si="0"/>
        <v>39083</v>
      </c>
      <c r="J2" s="43">
        <f t="shared" si="0"/>
        <v>39448</v>
      </c>
      <c r="K2" s="43">
        <f t="shared" si="0"/>
        <v>39814</v>
      </c>
      <c r="L2" s="43">
        <f t="shared" si="0"/>
        <v>40179</v>
      </c>
      <c r="M2" s="43">
        <f t="shared" si="0"/>
        <v>40544</v>
      </c>
      <c r="N2" s="43">
        <f t="shared" si="0"/>
        <v>40909</v>
      </c>
      <c r="O2" s="43">
        <f t="shared" si="0"/>
        <v>41275</v>
      </c>
      <c r="P2" s="43">
        <f t="shared" si="0"/>
        <v>41640</v>
      </c>
      <c r="Q2" s="43">
        <f t="shared" si="0"/>
        <v>42005</v>
      </c>
      <c r="R2" s="43">
        <f t="shared" si="0"/>
        <v>42370</v>
      </c>
      <c r="S2" s="43">
        <f t="shared" si="0"/>
        <v>42736</v>
      </c>
      <c r="T2" s="43">
        <f t="shared" si="0"/>
        <v>43101</v>
      </c>
      <c r="U2" s="43">
        <f t="shared" si="0"/>
        <v>43466</v>
      </c>
      <c r="V2" s="43">
        <f t="shared" si="0"/>
        <v>43831</v>
      </c>
      <c r="W2" s="43">
        <f t="shared" si="0"/>
        <v>44197</v>
      </c>
      <c r="X2" s="43">
        <f t="shared" si="0"/>
        <v>44562</v>
      </c>
      <c r="Y2" s="43">
        <f t="shared" si="0"/>
        <v>44927</v>
      </c>
      <c r="Z2" s="43">
        <f t="shared" si="0"/>
        <v>45292</v>
      </c>
      <c r="AA2" s="43">
        <f t="shared" si="0"/>
        <v>45658</v>
      </c>
      <c r="AB2" s="43">
        <f t="shared" si="0"/>
        <v>46023</v>
      </c>
      <c r="AC2" s="43">
        <f t="shared" si="0"/>
        <v>46388</v>
      </c>
      <c r="AD2" s="43">
        <f t="shared" si="0"/>
        <v>46753</v>
      </c>
      <c r="AE2" s="43">
        <f t="shared" si="0"/>
        <v>47119</v>
      </c>
      <c r="AF2" s="43">
        <f t="shared" si="0"/>
        <v>47484</v>
      </c>
      <c r="AG2" s="43">
        <f t="shared" si="0"/>
        <v>47849</v>
      </c>
      <c r="AH2" s="43">
        <f t="shared" si="0"/>
        <v>48214</v>
      </c>
      <c r="AI2" s="43">
        <f t="shared" si="0"/>
        <v>48580</v>
      </c>
      <c r="AJ2" s="43">
        <f t="shared" si="0"/>
        <v>48945</v>
      </c>
      <c r="AK2" s="43">
        <f t="shared" si="0"/>
        <v>49310</v>
      </c>
      <c r="AL2" s="43">
        <f t="shared" si="0"/>
        <v>49675</v>
      </c>
      <c r="AM2" s="43">
        <f t="shared" si="0"/>
        <v>50041</v>
      </c>
      <c r="AN2" s="43">
        <f t="shared" si="0"/>
        <v>50406</v>
      </c>
      <c r="AO2" s="43">
        <f t="shared" si="0"/>
        <v>50771</v>
      </c>
      <c r="AP2" s="43">
        <f t="shared" si="0"/>
        <v>51136</v>
      </c>
      <c r="AQ2" s="43">
        <f t="shared" si="0"/>
        <v>51502</v>
      </c>
      <c r="AR2" s="43">
        <f t="shared" si="0"/>
        <v>51867</v>
      </c>
      <c r="AS2" s="43">
        <f t="shared" si="0"/>
        <v>52232</v>
      </c>
      <c r="AT2" s="43">
        <f t="shared" si="0"/>
        <v>52597</v>
      </c>
      <c r="AU2" s="43">
        <f t="shared" si="0"/>
        <v>52963</v>
      </c>
      <c r="AV2" s="43">
        <f t="shared" si="0"/>
        <v>53328</v>
      </c>
      <c r="AW2" s="43">
        <f t="shared" si="0"/>
        <v>53693</v>
      </c>
      <c r="AX2" s="43">
        <f t="shared" si="0"/>
        <v>54058</v>
      </c>
      <c r="AY2" s="43">
        <f t="shared" si="0"/>
        <v>54424</v>
      </c>
      <c r="AZ2" s="43">
        <f t="shared" si="0"/>
        <v>54789</v>
      </c>
      <c r="BA2" s="43">
        <f t="shared" si="0"/>
        <v>55154</v>
      </c>
      <c r="BB2" s="43">
        <f t="shared" si="0"/>
        <v>55519</v>
      </c>
      <c r="BC2" s="43">
        <f t="shared" si="0"/>
        <v>55885</v>
      </c>
      <c r="BD2" s="43">
        <f t="shared" si="0"/>
        <v>56250</v>
      </c>
      <c r="BE2" s="43">
        <f t="shared" si="0"/>
        <v>56615</v>
      </c>
      <c r="BF2" s="43">
        <f t="shared" si="0"/>
        <v>56980</v>
      </c>
      <c r="BG2" s="43">
        <f t="shared" si="0"/>
        <v>57346</v>
      </c>
      <c r="BH2" s="43">
        <f t="shared" si="0"/>
        <v>57711</v>
      </c>
      <c r="BI2" s="43">
        <f t="shared" si="0"/>
        <v>58076</v>
      </c>
      <c r="BJ2" s="43">
        <f t="shared" si="0"/>
        <v>58441</v>
      </c>
      <c r="BK2" s="43">
        <f t="shared" si="0"/>
        <v>58807</v>
      </c>
      <c r="BL2" s="43">
        <f t="shared" si="0"/>
        <v>59172</v>
      </c>
      <c r="BM2" s="43">
        <f t="shared" si="0"/>
        <v>59537</v>
      </c>
      <c r="BN2" s="43">
        <f t="shared" si="0"/>
        <v>59902</v>
      </c>
      <c r="BO2" s="43">
        <f t="shared" si="0"/>
        <v>60268</v>
      </c>
      <c r="BP2" s="43">
        <f t="shared" si="0"/>
        <v>60633</v>
      </c>
      <c r="BQ2" s="43">
        <f t="shared" si="0"/>
        <v>60998</v>
      </c>
      <c r="BR2" s="43">
        <f t="shared" ref="BR2:CX2" si="1">DATE(BR1,1,1)</f>
        <v>61363</v>
      </c>
      <c r="BS2" s="43">
        <f t="shared" si="1"/>
        <v>61729</v>
      </c>
      <c r="BT2" s="43">
        <f t="shared" si="1"/>
        <v>62094</v>
      </c>
      <c r="BU2" s="43">
        <f t="shared" si="1"/>
        <v>62459</v>
      </c>
      <c r="BV2" s="43">
        <f t="shared" si="1"/>
        <v>62824</v>
      </c>
      <c r="BW2" s="43">
        <f t="shared" si="1"/>
        <v>63190</v>
      </c>
      <c r="BX2" s="43">
        <f t="shared" si="1"/>
        <v>63555</v>
      </c>
      <c r="BY2" s="43">
        <f t="shared" si="1"/>
        <v>63920</v>
      </c>
      <c r="BZ2" s="43">
        <f t="shared" si="1"/>
        <v>64285</v>
      </c>
      <c r="CA2" s="43">
        <f t="shared" si="1"/>
        <v>64651</v>
      </c>
      <c r="CB2" s="43">
        <f t="shared" si="1"/>
        <v>65016</v>
      </c>
      <c r="CC2" s="43">
        <f t="shared" si="1"/>
        <v>65381</v>
      </c>
      <c r="CD2" s="43">
        <f t="shared" si="1"/>
        <v>65746</v>
      </c>
      <c r="CE2" s="43">
        <f t="shared" si="1"/>
        <v>66112</v>
      </c>
      <c r="CF2" s="43">
        <f t="shared" si="1"/>
        <v>66477</v>
      </c>
      <c r="CG2" s="43">
        <f t="shared" si="1"/>
        <v>66842</v>
      </c>
      <c r="CH2" s="43">
        <f t="shared" si="1"/>
        <v>67207</v>
      </c>
      <c r="CI2" s="43">
        <f t="shared" si="1"/>
        <v>67573</v>
      </c>
      <c r="CJ2" s="43">
        <f t="shared" si="1"/>
        <v>67938</v>
      </c>
      <c r="CK2" s="43">
        <f t="shared" si="1"/>
        <v>68303</v>
      </c>
      <c r="CL2" s="43">
        <f t="shared" si="1"/>
        <v>68668</v>
      </c>
      <c r="CM2" s="43">
        <f t="shared" si="1"/>
        <v>69034</v>
      </c>
      <c r="CN2" s="43">
        <f t="shared" si="1"/>
        <v>69399</v>
      </c>
      <c r="CO2" s="43">
        <f t="shared" si="1"/>
        <v>69764</v>
      </c>
      <c r="CP2" s="43">
        <f t="shared" si="1"/>
        <v>70129</v>
      </c>
      <c r="CQ2" s="43">
        <f t="shared" si="1"/>
        <v>70495</v>
      </c>
      <c r="CR2" s="43">
        <f t="shared" si="1"/>
        <v>70860</v>
      </c>
      <c r="CS2" s="43">
        <f t="shared" si="1"/>
        <v>71225</v>
      </c>
      <c r="CT2" s="43">
        <f t="shared" si="1"/>
        <v>71590</v>
      </c>
      <c r="CU2" s="43">
        <f t="shared" si="1"/>
        <v>71956</v>
      </c>
      <c r="CV2" s="43">
        <f t="shared" si="1"/>
        <v>72321</v>
      </c>
      <c r="CW2" s="22">
        <f t="shared" si="1"/>
        <v>72686</v>
      </c>
      <c r="CX2" s="22">
        <f t="shared" si="1"/>
        <v>73051</v>
      </c>
    </row>
    <row r="3" spans="1:102" ht="20.100000000000001" customHeight="1">
      <c r="A3" s="23" t="s">
        <v>74</v>
      </c>
      <c r="B3" s="24">
        <v>0</v>
      </c>
      <c r="C3" s="24">
        <v>0</v>
      </c>
      <c r="D3" s="24">
        <v>0</v>
      </c>
      <c r="E3" s="24">
        <v>0</v>
      </c>
      <c r="F3" s="24">
        <v>0</v>
      </c>
      <c r="G3" s="24">
        <v>0</v>
      </c>
      <c r="H3" s="24">
        <v>0</v>
      </c>
      <c r="I3" s="24">
        <v>0</v>
      </c>
      <c r="J3" s="24">
        <v>0</v>
      </c>
      <c r="K3" s="24">
        <v>0</v>
      </c>
      <c r="L3" s="24">
        <v>0</v>
      </c>
      <c r="M3" s="24">
        <v>0</v>
      </c>
      <c r="N3" s="24">
        <v>0</v>
      </c>
      <c r="O3" s="24">
        <v>0</v>
      </c>
      <c r="P3" s="24">
        <v>0</v>
      </c>
      <c r="Q3" s="24">
        <v>0</v>
      </c>
      <c r="R3" s="24">
        <v>0</v>
      </c>
      <c r="S3" s="24">
        <v>0</v>
      </c>
      <c r="T3" s="24">
        <v>0</v>
      </c>
      <c r="U3" s="24">
        <v>0</v>
      </c>
      <c r="V3" s="24">
        <v>0</v>
      </c>
      <c r="W3" s="24">
        <v>0</v>
      </c>
      <c r="X3" s="24">
        <v>0</v>
      </c>
      <c r="Y3" s="24">
        <v>0</v>
      </c>
      <c r="Z3" s="24">
        <v>0</v>
      </c>
      <c r="AA3" s="24">
        <v>0</v>
      </c>
      <c r="AB3" s="24">
        <v>0</v>
      </c>
      <c r="AC3" s="24">
        <v>0</v>
      </c>
      <c r="AD3" s="24">
        <v>0</v>
      </c>
      <c r="AE3" s="24">
        <v>0</v>
      </c>
      <c r="AF3" s="24">
        <v>0</v>
      </c>
      <c r="AG3" s="24">
        <v>0</v>
      </c>
      <c r="AH3" s="24">
        <v>0</v>
      </c>
      <c r="AI3" s="24">
        <v>0</v>
      </c>
      <c r="AJ3" s="24">
        <v>0</v>
      </c>
      <c r="AK3" s="24">
        <v>0</v>
      </c>
      <c r="AL3" s="24">
        <v>0</v>
      </c>
      <c r="AM3" s="24">
        <v>0</v>
      </c>
      <c r="AN3" s="24">
        <v>0</v>
      </c>
      <c r="AO3" s="24">
        <v>0</v>
      </c>
      <c r="AP3" s="24">
        <v>0</v>
      </c>
      <c r="AQ3" s="24">
        <v>0</v>
      </c>
      <c r="AR3" s="24">
        <v>0</v>
      </c>
      <c r="AS3" s="24">
        <v>0</v>
      </c>
      <c r="AT3" s="24">
        <v>0</v>
      </c>
      <c r="AU3" s="24">
        <v>0</v>
      </c>
      <c r="AV3" s="24">
        <v>0</v>
      </c>
      <c r="AW3" s="24">
        <v>0</v>
      </c>
      <c r="AX3" s="24">
        <v>0</v>
      </c>
      <c r="AY3" s="24">
        <v>0</v>
      </c>
      <c r="AZ3" s="24">
        <v>0</v>
      </c>
      <c r="BA3" s="24">
        <v>0</v>
      </c>
      <c r="BB3" s="24">
        <v>0</v>
      </c>
      <c r="BC3" s="24">
        <v>0</v>
      </c>
      <c r="BD3" s="24">
        <v>0</v>
      </c>
      <c r="BE3" s="24">
        <v>0</v>
      </c>
      <c r="BF3" s="24">
        <v>0</v>
      </c>
      <c r="BG3" s="24">
        <v>0</v>
      </c>
      <c r="BH3" s="24">
        <v>0</v>
      </c>
      <c r="BI3" s="24">
        <v>0</v>
      </c>
      <c r="BJ3" s="24">
        <v>0</v>
      </c>
      <c r="BK3" s="24">
        <v>0</v>
      </c>
      <c r="BL3" s="24">
        <v>0</v>
      </c>
      <c r="BM3" s="24">
        <v>0</v>
      </c>
      <c r="BN3" s="24">
        <v>0</v>
      </c>
      <c r="BO3" s="24">
        <v>0</v>
      </c>
      <c r="BP3" s="24">
        <v>0</v>
      </c>
      <c r="BQ3" s="24">
        <v>0</v>
      </c>
      <c r="BR3" s="24">
        <v>0</v>
      </c>
      <c r="BS3" s="24">
        <v>0</v>
      </c>
      <c r="BT3" s="24">
        <v>0</v>
      </c>
      <c r="BU3" s="24">
        <v>0</v>
      </c>
      <c r="BV3" s="24">
        <v>0</v>
      </c>
      <c r="BW3" s="24">
        <v>0</v>
      </c>
      <c r="BX3" s="24">
        <v>0</v>
      </c>
      <c r="BY3" s="24">
        <v>0</v>
      </c>
      <c r="BZ3" s="24">
        <v>0</v>
      </c>
      <c r="CA3" s="24">
        <v>0</v>
      </c>
      <c r="CB3" s="24">
        <v>0</v>
      </c>
      <c r="CC3" s="24">
        <v>0</v>
      </c>
      <c r="CD3" s="24">
        <v>0</v>
      </c>
      <c r="CE3" s="24">
        <v>0</v>
      </c>
      <c r="CF3" s="24">
        <v>0</v>
      </c>
      <c r="CG3" s="24">
        <v>0</v>
      </c>
      <c r="CH3" s="24">
        <v>0</v>
      </c>
      <c r="CI3" s="24">
        <v>0</v>
      </c>
      <c r="CJ3" s="24">
        <v>0</v>
      </c>
      <c r="CK3" s="24">
        <v>0</v>
      </c>
      <c r="CL3" s="24">
        <v>0</v>
      </c>
      <c r="CM3" s="24">
        <v>0</v>
      </c>
      <c r="CN3" s="24">
        <v>0</v>
      </c>
      <c r="CO3" s="24">
        <v>0</v>
      </c>
      <c r="CP3" s="24">
        <v>0</v>
      </c>
      <c r="CQ3" s="24">
        <v>0</v>
      </c>
      <c r="CR3" s="24">
        <v>0</v>
      </c>
      <c r="CS3" s="24">
        <v>0</v>
      </c>
      <c r="CT3" s="24">
        <v>0</v>
      </c>
      <c r="CU3" s="24">
        <v>0</v>
      </c>
      <c r="CV3" s="24">
        <v>0</v>
      </c>
      <c r="CW3" s="22">
        <v>0</v>
      </c>
      <c r="CX3" s="22">
        <v>0</v>
      </c>
    </row>
    <row r="4" spans="1:102" ht="20.100000000000001" customHeight="1">
      <c r="A4" s="25" t="s">
        <v>75</v>
      </c>
      <c r="B4" s="26">
        <f>B5-1</f>
        <v>36639</v>
      </c>
      <c r="C4" s="26">
        <f>C5-1</f>
        <v>36996</v>
      </c>
      <c r="D4" s="26">
        <f>D5-1</f>
        <v>37346</v>
      </c>
      <c r="E4" s="26">
        <f>E5-1</f>
        <v>37731</v>
      </c>
      <c r="F4" s="26">
        <f t="shared" ref="F4:BQ4" si="2">F5-1</f>
        <v>38088</v>
      </c>
      <c r="G4" s="26">
        <f t="shared" si="2"/>
        <v>38438</v>
      </c>
      <c r="H4" s="26">
        <f t="shared" si="2"/>
        <v>38823</v>
      </c>
      <c r="I4" s="26">
        <f t="shared" si="2"/>
        <v>39180</v>
      </c>
      <c r="J4" s="26">
        <f t="shared" si="2"/>
        <v>39530</v>
      </c>
      <c r="K4" s="26">
        <f t="shared" si="2"/>
        <v>39915</v>
      </c>
      <c r="L4" s="26">
        <f t="shared" si="2"/>
        <v>40272</v>
      </c>
      <c r="M4" s="26">
        <f t="shared" si="2"/>
        <v>40657</v>
      </c>
      <c r="N4" s="26">
        <f t="shared" si="2"/>
        <v>41007</v>
      </c>
      <c r="O4" s="26">
        <f t="shared" si="2"/>
        <v>41364</v>
      </c>
      <c r="P4" s="26">
        <f t="shared" si="2"/>
        <v>41749</v>
      </c>
      <c r="Q4" s="26">
        <f t="shared" si="2"/>
        <v>42099</v>
      </c>
      <c r="R4" s="26">
        <f t="shared" si="2"/>
        <v>42456</v>
      </c>
      <c r="S4" s="26">
        <f t="shared" si="2"/>
        <v>42841</v>
      </c>
      <c r="T4" s="26">
        <f t="shared" si="2"/>
        <v>43191</v>
      </c>
      <c r="U4" s="26">
        <f t="shared" si="2"/>
        <v>43576</v>
      </c>
      <c r="V4" s="26">
        <f t="shared" si="2"/>
        <v>43933</v>
      </c>
      <c r="W4" s="26">
        <f t="shared" si="2"/>
        <v>44290</v>
      </c>
      <c r="X4" s="26">
        <f t="shared" si="2"/>
        <v>44668</v>
      </c>
      <c r="Y4" s="26">
        <f t="shared" si="2"/>
        <v>45025</v>
      </c>
      <c r="Z4" s="26">
        <f t="shared" si="2"/>
        <v>45382</v>
      </c>
      <c r="AA4" s="26">
        <f t="shared" si="2"/>
        <v>45767</v>
      </c>
      <c r="AB4" s="26">
        <f t="shared" si="2"/>
        <v>46117</v>
      </c>
      <c r="AC4" s="26">
        <f t="shared" si="2"/>
        <v>46474</v>
      </c>
      <c r="AD4" s="26">
        <f t="shared" si="2"/>
        <v>46859</v>
      </c>
      <c r="AE4" s="26">
        <f t="shared" si="2"/>
        <v>47209</v>
      </c>
      <c r="AF4" s="26">
        <f t="shared" si="2"/>
        <v>47594</v>
      </c>
      <c r="AG4" s="26">
        <f t="shared" si="2"/>
        <v>47951</v>
      </c>
      <c r="AH4" s="26">
        <f t="shared" si="2"/>
        <v>48301</v>
      </c>
      <c r="AI4" s="26">
        <f t="shared" si="2"/>
        <v>48686</v>
      </c>
      <c r="AJ4" s="26">
        <f t="shared" si="2"/>
        <v>49043</v>
      </c>
      <c r="AK4" s="26">
        <f t="shared" si="2"/>
        <v>49393</v>
      </c>
      <c r="AL4" s="26">
        <f t="shared" si="2"/>
        <v>49778</v>
      </c>
      <c r="AM4" s="26">
        <f t="shared" si="2"/>
        <v>50135</v>
      </c>
      <c r="AN4" s="26">
        <f t="shared" si="2"/>
        <v>50520</v>
      </c>
      <c r="AO4" s="26">
        <f t="shared" si="2"/>
        <v>50870</v>
      </c>
      <c r="AP4" s="26">
        <f t="shared" si="2"/>
        <v>51227</v>
      </c>
      <c r="AQ4" s="26">
        <f t="shared" si="2"/>
        <v>51612</v>
      </c>
      <c r="AR4" s="26">
        <f t="shared" si="2"/>
        <v>51962</v>
      </c>
      <c r="AS4" s="26">
        <f t="shared" si="2"/>
        <v>52319</v>
      </c>
      <c r="AT4" s="26">
        <f t="shared" si="2"/>
        <v>52704</v>
      </c>
      <c r="AU4" s="26">
        <f t="shared" si="2"/>
        <v>53061</v>
      </c>
      <c r="AV4" s="26">
        <f t="shared" si="2"/>
        <v>53411</v>
      </c>
      <c r="AW4" s="26">
        <f t="shared" si="2"/>
        <v>53796</v>
      </c>
      <c r="AX4" s="26">
        <f t="shared" si="2"/>
        <v>54153</v>
      </c>
      <c r="AY4" s="26">
        <f t="shared" si="2"/>
        <v>54538</v>
      </c>
      <c r="AZ4" s="26">
        <f t="shared" si="2"/>
        <v>54888</v>
      </c>
      <c r="BA4" s="26">
        <f t="shared" si="2"/>
        <v>55245</v>
      </c>
      <c r="BB4" s="26">
        <f t="shared" si="2"/>
        <v>55630</v>
      </c>
      <c r="BC4" s="26">
        <f t="shared" si="2"/>
        <v>55980</v>
      </c>
      <c r="BD4" s="26">
        <f t="shared" si="2"/>
        <v>56337</v>
      </c>
      <c r="BE4" s="26">
        <f t="shared" si="2"/>
        <v>56722</v>
      </c>
      <c r="BF4" s="26">
        <f t="shared" si="2"/>
        <v>57072</v>
      </c>
      <c r="BG4" s="26">
        <f t="shared" si="2"/>
        <v>57457</v>
      </c>
      <c r="BH4" s="26">
        <f t="shared" si="2"/>
        <v>57814</v>
      </c>
      <c r="BI4" s="26">
        <f t="shared" si="2"/>
        <v>58164</v>
      </c>
      <c r="BJ4" s="26">
        <f t="shared" si="2"/>
        <v>58549</v>
      </c>
      <c r="BK4" s="26">
        <f t="shared" si="2"/>
        <v>58906</v>
      </c>
      <c r="BL4" s="26">
        <f t="shared" si="2"/>
        <v>59256</v>
      </c>
      <c r="BM4" s="26">
        <f t="shared" si="2"/>
        <v>59641</v>
      </c>
      <c r="BN4" s="26">
        <f t="shared" si="2"/>
        <v>59998</v>
      </c>
      <c r="BO4" s="26">
        <f t="shared" si="2"/>
        <v>60355</v>
      </c>
      <c r="BP4" s="26">
        <f t="shared" si="2"/>
        <v>60733</v>
      </c>
      <c r="BQ4" s="26">
        <f t="shared" si="2"/>
        <v>61090</v>
      </c>
      <c r="BR4" s="26">
        <f t="shared" ref="BR4:CX4" si="3">BR5-1</f>
        <v>61475</v>
      </c>
      <c r="BS4" s="26">
        <f t="shared" si="3"/>
        <v>61832</v>
      </c>
      <c r="BT4" s="26">
        <f t="shared" si="3"/>
        <v>62182</v>
      </c>
      <c r="BU4" s="26">
        <f t="shared" si="3"/>
        <v>62567</v>
      </c>
      <c r="BV4" s="26">
        <f t="shared" si="3"/>
        <v>62924</v>
      </c>
      <c r="BW4" s="26">
        <f t="shared" si="3"/>
        <v>63274</v>
      </c>
      <c r="BX4" s="26">
        <f t="shared" si="3"/>
        <v>63659</v>
      </c>
      <c r="BY4" s="26">
        <f t="shared" si="3"/>
        <v>64016</v>
      </c>
      <c r="BZ4" s="26">
        <f t="shared" si="3"/>
        <v>64401</v>
      </c>
      <c r="CA4" s="26">
        <f t="shared" si="3"/>
        <v>64751</v>
      </c>
      <c r="CB4" s="26">
        <f t="shared" si="3"/>
        <v>65108</v>
      </c>
      <c r="CC4" s="26">
        <f t="shared" si="3"/>
        <v>65493</v>
      </c>
      <c r="CD4" s="26">
        <f t="shared" si="3"/>
        <v>65843</v>
      </c>
      <c r="CE4" s="26">
        <f t="shared" si="3"/>
        <v>66200</v>
      </c>
      <c r="CF4" s="26">
        <f t="shared" si="3"/>
        <v>66585</v>
      </c>
      <c r="CG4" s="26">
        <f t="shared" si="3"/>
        <v>66935</v>
      </c>
      <c r="CH4" s="26">
        <f t="shared" si="3"/>
        <v>67292</v>
      </c>
      <c r="CI4" s="26">
        <f t="shared" si="3"/>
        <v>67677</v>
      </c>
      <c r="CJ4" s="26">
        <f t="shared" si="3"/>
        <v>68027</v>
      </c>
      <c r="CK4" s="26">
        <f t="shared" si="3"/>
        <v>68412</v>
      </c>
      <c r="CL4" s="26">
        <f t="shared" si="3"/>
        <v>68769</v>
      </c>
      <c r="CM4" s="26">
        <f t="shared" si="3"/>
        <v>69126</v>
      </c>
      <c r="CN4" s="26">
        <f t="shared" si="3"/>
        <v>69504</v>
      </c>
      <c r="CO4" s="26">
        <f t="shared" si="3"/>
        <v>69861</v>
      </c>
      <c r="CP4" s="26">
        <f t="shared" si="3"/>
        <v>70218</v>
      </c>
      <c r="CQ4" s="26">
        <f t="shared" si="3"/>
        <v>70596</v>
      </c>
      <c r="CR4" s="26">
        <f t="shared" si="3"/>
        <v>70953</v>
      </c>
      <c r="CS4" s="26">
        <f t="shared" si="3"/>
        <v>71338</v>
      </c>
      <c r="CT4" s="26">
        <f t="shared" si="3"/>
        <v>71695</v>
      </c>
      <c r="CU4" s="26">
        <f t="shared" si="3"/>
        <v>72045</v>
      </c>
      <c r="CV4" s="26">
        <f t="shared" si="3"/>
        <v>72430</v>
      </c>
      <c r="CW4" s="22">
        <f t="shared" si="3"/>
        <v>72787</v>
      </c>
      <c r="CX4" s="22">
        <f t="shared" si="3"/>
        <v>73137</v>
      </c>
    </row>
    <row r="5" spans="1:102" ht="20.100000000000001" customHeight="1">
      <c r="A5" s="27" t="s">
        <v>76</v>
      </c>
      <c r="B5" s="27">
        <f>ROUND(DATE(B1,4,MOD(234-11*MOD(B1,19),30))/7,0)*7-6+1</f>
        <v>36640</v>
      </c>
      <c r="C5" s="27">
        <f>ROUND(DATE(C1,4,MOD(234-11*MOD(C1,19),30))/7,0)*7-6+1</f>
        <v>36997</v>
      </c>
      <c r="D5" s="27">
        <f>ROUND(DATE(D1,4,MOD(234-11*MOD(D1,19),30))/7,0)*7-6+1</f>
        <v>37347</v>
      </c>
      <c r="E5" s="27">
        <f>ROUND(DATE(E1,4,MOD(234-11*MOD(E1,19),30))/7,0)*7-6+1</f>
        <v>37732</v>
      </c>
      <c r="F5" s="27">
        <f t="shared" ref="F5:BQ5" si="4">ROUND(DATE(F1,4,MOD(234-11*MOD(F1,19),30))/7,0)*7-6+1</f>
        <v>38089</v>
      </c>
      <c r="G5" s="27">
        <f t="shared" si="4"/>
        <v>38439</v>
      </c>
      <c r="H5" s="27">
        <f t="shared" si="4"/>
        <v>38824</v>
      </c>
      <c r="I5" s="27">
        <f t="shared" si="4"/>
        <v>39181</v>
      </c>
      <c r="J5" s="27">
        <f t="shared" si="4"/>
        <v>39531</v>
      </c>
      <c r="K5" s="27">
        <f t="shared" si="4"/>
        <v>39916</v>
      </c>
      <c r="L5" s="27">
        <f t="shared" si="4"/>
        <v>40273</v>
      </c>
      <c r="M5" s="27">
        <f t="shared" si="4"/>
        <v>40658</v>
      </c>
      <c r="N5" s="27">
        <f t="shared" si="4"/>
        <v>41008</v>
      </c>
      <c r="O5" s="27">
        <f t="shared" si="4"/>
        <v>41365</v>
      </c>
      <c r="P5" s="27">
        <f t="shared" si="4"/>
        <v>41750</v>
      </c>
      <c r="Q5" s="27">
        <f t="shared" si="4"/>
        <v>42100</v>
      </c>
      <c r="R5" s="27">
        <f t="shared" si="4"/>
        <v>42457</v>
      </c>
      <c r="S5" s="27">
        <f t="shared" si="4"/>
        <v>42842</v>
      </c>
      <c r="T5" s="27">
        <f t="shared" si="4"/>
        <v>43192</v>
      </c>
      <c r="U5" s="27">
        <f t="shared" si="4"/>
        <v>43577</v>
      </c>
      <c r="V5" s="27">
        <f t="shared" si="4"/>
        <v>43934</v>
      </c>
      <c r="W5" s="27">
        <f t="shared" si="4"/>
        <v>44291</v>
      </c>
      <c r="X5" s="27">
        <f t="shared" si="4"/>
        <v>44669</v>
      </c>
      <c r="Y5" s="27">
        <f t="shared" si="4"/>
        <v>45026</v>
      </c>
      <c r="Z5" s="27">
        <f t="shared" si="4"/>
        <v>45383</v>
      </c>
      <c r="AA5" s="27">
        <f t="shared" si="4"/>
        <v>45768</v>
      </c>
      <c r="AB5" s="27">
        <f t="shared" si="4"/>
        <v>46118</v>
      </c>
      <c r="AC5" s="27">
        <f t="shared" si="4"/>
        <v>46475</v>
      </c>
      <c r="AD5" s="27">
        <f t="shared" si="4"/>
        <v>46860</v>
      </c>
      <c r="AE5" s="27">
        <f t="shared" si="4"/>
        <v>47210</v>
      </c>
      <c r="AF5" s="27">
        <f t="shared" si="4"/>
        <v>47595</v>
      </c>
      <c r="AG5" s="27">
        <f t="shared" si="4"/>
        <v>47952</v>
      </c>
      <c r="AH5" s="27">
        <f t="shared" si="4"/>
        <v>48302</v>
      </c>
      <c r="AI5" s="27">
        <f t="shared" si="4"/>
        <v>48687</v>
      </c>
      <c r="AJ5" s="27">
        <f t="shared" si="4"/>
        <v>49044</v>
      </c>
      <c r="AK5" s="27">
        <f t="shared" si="4"/>
        <v>49394</v>
      </c>
      <c r="AL5" s="27">
        <f t="shared" si="4"/>
        <v>49779</v>
      </c>
      <c r="AM5" s="27">
        <f t="shared" si="4"/>
        <v>50136</v>
      </c>
      <c r="AN5" s="27">
        <f t="shared" si="4"/>
        <v>50521</v>
      </c>
      <c r="AO5" s="27">
        <f t="shared" si="4"/>
        <v>50871</v>
      </c>
      <c r="AP5" s="27">
        <f t="shared" si="4"/>
        <v>51228</v>
      </c>
      <c r="AQ5" s="27">
        <f t="shared" si="4"/>
        <v>51613</v>
      </c>
      <c r="AR5" s="27">
        <f t="shared" si="4"/>
        <v>51963</v>
      </c>
      <c r="AS5" s="27">
        <f t="shared" si="4"/>
        <v>52320</v>
      </c>
      <c r="AT5" s="27">
        <f t="shared" si="4"/>
        <v>52705</v>
      </c>
      <c r="AU5" s="27">
        <f t="shared" si="4"/>
        <v>53062</v>
      </c>
      <c r="AV5" s="27">
        <f t="shared" si="4"/>
        <v>53412</v>
      </c>
      <c r="AW5" s="27">
        <f t="shared" si="4"/>
        <v>53797</v>
      </c>
      <c r="AX5" s="27">
        <f t="shared" si="4"/>
        <v>54154</v>
      </c>
      <c r="AY5" s="27">
        <f t="shared" si="4"/>
        <v>54539</v>
      </c>
      <c r="AZ5" s="27">
        <f t="shared" si="4"/>
        <v>54889</v>
      </c>
      <c r="BA5" s="27">
        <f t="shared" si="4"/>
        <v>55246</v>
      </c>
      <c r="BB5" s="27">
        <f t="shared" si="4"/>
        <v>55631</v>
      </c>
      <c r="BC5" s="27">
        <f t="shared" si="4"/>
        <v>55981</v>
      </c>
      <c r="BD5" s="27">
        <f t="shared" si="4"/>
        <v>56338</v>
      </c>
      <c r="BE5" s="27">
        <f t="shared" si="4"/>
        <v>56723</v>
      </c>
      <c r="BF5" s="27">
        <f t="shared" si="4"/>
        <v>57073</v>
      </c>
      <c r="BG5" s="27">
        <f t="shared" si="4"/>
        <v>57458</v>
      </c>
      <c r="BH5" s="27">
        <f t="shared" si="4"/>
        <v>57815</v>
      </c>
      <c r="BI5" s="27">
        <f t="shared" si="4"/>
        <v>58165</v>
      </c>
      <c r="BJ5" s="27">
        <f t="shared" si="4"/>
        <v>58550</v>
      </c>
      <c r="BK5" s="27">
        <f t="shared" si="4"/>
        <v>58907</v>
      </c>
      <c r="BL5" s="27">
        <f t="shared" si="4"/>
        <v>59257</v>
      </c>
      <c r="BM5" s="27">
        <f t="shared" si="4"/>
        <v>59642</v>
      </c>
      <c r="BN5" s="27">
        <f t="shared" si="4"/>
        <v>59999</v>
      </c>
      <c r="BO5" s="27">
        <f t="shared" si="4"/>
        <v>60356</v>
      </c>
      <c r="BP5" s="27">
        <f t="shared" si="4"/>
        <v>60734</v>
      </c>
      <c r="BQ5" s="27">
        <f t="shared" si="4"/>
        <v>61091</v>
      </c>
      <c r="BR5" s="27">
        <f t="shared" ref="BR5:CX5" si="5">ROUND(DATE(BR1,4,MOD(234-11*MOD(BR1,19),30))/7,0)*7-6+1</f>
        <v>61476</v>
      </c>
      <c r="BS5" s="27">
        <f t="shared" si="5"/>
        <v>61833</v>
      </c>
      <c r="BT5" s="27">
        <f t="shared" si="5"/>
        <v>62183</v>
      </c>
      <c r="BU5" s="27">
        <f t="shared" si="5"/>
        <v>62568</v>
      </c>
      <c r="BV5" s="27">
        <f t="shared" si="5"/>
        <v>62925</v>
      </c>
      <c r="BW5" s="27">
        <f t="shared" si="5"/>
        <v>63275</v>
      </c>
      <c r="BX5" s="27">
        <f t="shared" si="5"/>
        <v>63660</v>
      </c>
      <c r="BY5" s="27">
        <f t="shared" si="5"/>
        <v>64017</v>
      </c>
      <c r="BZ5" s="27">
        <f t="shared" si="5"/>
        <v>64402</v>
      </c>
      <c r="CA5" s="27">
        <f t="shared" si="5"/>
        <v>64752</v>
      </c>
      <c r="CB5" s="27">
        <f t="shared" si="5"/>
        <v>65109</v>
      </c>
      <c r="CC5" s="27">
        <f t="shared" si="5"/>
        <v>65494</v>
      </c>
      <c r="CD5" s="27">
        <f t="shared" si="5"/>
        <v>65844</v>
      </c>
      <c r="CE5" s="27">
        <f t="shared" si="5"/>
        <v>66201</v>
      </c>
      <c r="CF5" s="27">
        <f t="shared" si="5"/>
        <v>66586</v>
      </c>
      <c r="CG5" s="27">
        <f t="shared" si="5"/>
        <v>66936</v>
      </c>
      <c r="CH5" s="27">
        <f t="shared" si="5"/>
        <v>67293</v>
      </c>
      <c r="CI5" s="27">
        <f t="shared" si="5"/>
        <v>67678</v>
      </c>
      <c r="CJ5" s="27">
        <f t="shared" si="5"/>
        <v>68028</v>
      </c>
      <c r="CK5" s="27">
        <f t="shared" si="5"/>
        <v>68413</v>
      </c>
      <c r="CL5" s="27">
        <f t="shared" si="5"/>
        <v>68770</v>
      </c>
      <c r="CM5" s="27">
        <f t="shared" si="5"/>
        <v>69127</v>
      </c>
      <c r="CN5" s="27">
        <f t="shared" si="5"/>
        <v>69505</v>
      </c>
      <c r="CO5" s="27">
        <f t="shared" si="5"/>
        <v>69862</v>
      </c>
      <c r="CP5" s="27">
        <f t="shared" si="5"/>
        <v>70219</v>
      </c>
      <c r="CQ5" s="27">
        <f t="shared" si="5"/>
        <v>70597</v>
      </c>
      <c r="CR5" s="27">
        <f t="shared" si="5"/>
        <v>70954</v>
      </c>
      <c r="CS5" s="27">
        <f t="shared" si="5"/>
        <v>71339</v>
      </c>
      <c r="CT5" s="27">
        <f t="shared" si="5"/>
        <v>71696</v>
      </c>
      <c r="CU5" s="27">
        <f t="shared" si="5"/>
        <v>72046</v>
      </c>
      <c r="CV5" s="27">
        <f t="shared" si="5"/>
        <v>72431</v>
      </c>
      <c r="CW5" s="22">
        <f t="shared" si="5"/>
        <v>72788</v>
      </c>
      <c r="CX5" s="22">
        <f t="shared" si="5"/>
        <v>73138</v>
      </c>
    </row>
    <row r="6" spans="1:102" ht="20.100000000000001" customHeight="1">
      <c r="A6" s="28" t="s">
        <v>77</v>
      </c>
      <c r="B6" s="28">
        <f>DATE(B1,5,1)</f>
        <v>36647</v>
      </c>
      <c r="C6" s="28">
        <f>DATE(C1,5,1)</f>
        <v>37012</v>
      </c>
      <c r="D6" s="28">
        <f>DATE(D1,5,1)</f>
        <v>37377</v>
      </c>
      <c r="E6" s="28">
        <f>DATE(E1,5,1)</f>
        <v>37742</v>
      </c>
      <c r="F6" s="28">
        <f t="shared" ref="F6:BQ6" si="6">DATE(F1,5,1)</f>
        <v>38108</v>
      </c>
      <c r="G6" s="28">
        <f t="shared" si="6"/>
        <v>38473</v>
      </c>
      <c r="H6" s="28">
        <f t="shared" si="6"/>
        <v>38838</v>
      </c>
      <c r="I6" s="28">
        <f t="shared" si="6"/>
        <v>39203</v>
      </c>
      <c r="J6" s="28">
        <f t="shared" si="6"/>
        <v>39569</v>
      </c>
      <c r="K6" s="28">
        <f t="shared" si="6"/>
        <v>39934</v>
      </c>
      <c r="L6" s="28">
        <f t="shared" si="6"/>
        <v>40299</v>
      </c>
      <c r="M6" s="28">
        <f t="shared" si="6"/>
        <v>40664</v>
      </c>
      <c r="N6" s="28">
        <f t="shared" si="6"/>
        <v>41030</v>
      </c>
      <c r="O6" s="28">
        <f t="shared" si="6"/>
        <v>41395</v>
      </c>
      <c r="P6" s="28">
        <f t="shared" si="6"/>
        <v>41760</v>
      </c>
      <c r="Q6" s="28">
        <f t="shared" si="6"/>
        <v>42125</v>
      </c>
      <c r="R6" s="28">
        <f t="shared" si="6"/>
        <v>42491</v>
      </c>
      <c r="S6" s="28">
        <f t="shared" si="6"/>
        <v>42856</v>
      </c>
      <c r="T6" s="28">
        <f t="shared" si="6"/>
        <v>43221</v>
      </c>
      <c r="U6" s="28">
        <f t="shared" si="6"/>
        <v>43586</v>
      </c>
      <c r="V6" s="28">
        <f t="shared" si="6"/>
        <v>43952</v>
      </c>
      <c r="W6" s="28">
        <f t="shared" si="6"/>
        <v>44317</v>
      </c>
      <c r="X6" s="28">
        <f t="shared" si="6"/>
        <v>44682</v>
      </c>
      <c r="Y6" s="28">
        <f t="shared" si="6"/>
        <v>45047</v>
      </c>
      <c r="Z6" s="28">
        <f t="shared" si="6"/>
        <v>45413</v>
      </c>
      <c r="AA6" s="28">
        <f t="shared" si="6"/>
        <v>45778</v>
      </c>
      <c r="AB6" s="28">
        <f t="shared" si="6"/>
        <v>46143</v>
      </c>
      <c r="AC6" s="28">
        <f t="shared" si="6"/>
        <v>46508</v>
      </c>
      <c r="AD6" s="28">
        <f t="shared" si="6"/>
        <v>46874</v>
      </c>
      <c r="AE6" s="28">
        <f t="shared" si="6"/>
        <v>47239</v>
      </c>
      <c r="AF6" s="28">
        <f t="shared" si="6"/>
        <v>47604</v>
      </c>
      <c r="AG6" s="28">
        <f t="shared" si="6"/>
        <v>47969</v>
      </c>
      <c r="AH6" s="28">
        <f t="shared" si="6"/>
        <v>48335</v>
      </c>
      <c r="AI6" s="28">
        <f t="shared" si="6"/>
        <v>48700</v>
      </c>
      <c r="AJ6" s="28">
        <f t="shared" si="6"/>
        <v>49065</v>
      </c>
      <c r="AK6" s="28">
        <f t="shared" si="6"/>
        <v>49430</v>
      </c>
      <c r="AL6" s="28">
        <f t="shared" si="6"/>
        <v>49796</v>
      </c>
      <c r="AM6" s="28">
        <f t="shared" si="6"/>
        <v>50161</v>
      </c>
      <c r="AN6" s="28">
        <f t="shared" si="6"/>
        <v>50526</v>
      </c>
      <c r="AO6" s="28">
        <f t="shared" si="6"/>
        <v>50891</v>
      </c>
      <c r="AP6" s="28">
        <f t="shared" si="6"/>
        <v>51257</v>
      </c>
      <c r="AQ6" s="28">
        <f t="shared" si="6"/>
        <v>51622</v>
      </c>
      <c r="AR6" s="28">
        <f t="shared" si="6"/>
        <v>51987</v>
      </c>
      <c r="AS6" s="28">
        <f t="shared" si="6"/>
        <v>52352</v>
      </c>
      <c r="AT6" s="28">
        <f t="shared" si="6"/>
        <v>52718</v>
      </c>
      <c r="AU6" s="28">
        <f t="shared" si="6"/>
        <v>53083</v>
      </c>
      <c r="AV6" s="28">
        <f t="shared" si="6"/>
        <v>53448</v>
      </c>
      <c r="AW6" s="28">
        <f t="shared" si="6"/>
        <v>53813</v>
      </c>
      <c r="AX6" s="28">
        <f t="shared" si="6"/>
        <v>54179</v>
      </c>
      <c r="AY6" s="28">
        <f t="shared" si="6"/>
        <v>54544</v>
      </c>
      <c r="AZ6" s="28">
        <f t="shared" si="6"/>
        <v>54909</v>
      </c>
      <c r="BA6" s="28">
        <f t="shared" si="6"/>
        <v>55274</v>
      </c>
      <c r="BB6" s="28">
        <f t="shared" si="6"/>
        <v>55640</v>
      </c>
      <c r="BC6" s="28">
        <f t="shared" si="6"/>
        <v>56005</v>
      </c>
      <c r="BD6" s="28">
        <f t="shared" si="6"/>
        <v>56370</v>
      </c>
      <c r="BE6" s="28">
        <f t="shared" si="6"/>
        <v>56735</v>
      </c>
      <c r="BF6" s="28">
        <f t="shared" si="6"/>
        <v>57101</v>
      </c>
      <c r="BG6" s="28">
        <f t="shared" si="6"/>
        <v>57466</v>
      </c>
      <c r="BH6" s="28">
        <f t="shared" si="6"/>
        <v>57831</v>
      </c>
      <c r="BI6" s="28">
        <f t="shared" si="6"/>
        <v>58196</v>
      </c>
      <c r="BJ6" s="28">
        <f t="shared" si="6"/>
        <v>58562</v>
      </c>
      <c r="BK6" s="28">
        <f t="shared" si="6"/>
        <v>58927</v>
      </c>
      <c r="BL6" s="28">
        <f t="shared" si="6"/>
        <v>59292</v>
      </c>
      <c r="BM6" s="28">
        <f t="shared" si="6"/>
        <v>59657</v>
      </c>
      <c r="BN6" s="28">
        <f t="shared" si="6"/>
        <v>60023</v>
      </c>
      <c r="BO6" s="28">
        <f t="shared" si="6"/>
        <v>60388</v>
      </c>
      <c r="BP6" s="28">
        <f t="shared" si="6"/>
        <v>60753</v>
      </c>
      <c r="BQ6" s="28">
        <f t="shared" si="6"/>
        <v>61118</v>
      </c>
      <c r="BR6" s="28">
        <f t="shared" ref="BR6:CX6" si="7">DATE(BR1,5,1)</f>
        <v>61484</v>
      </c>
      <c r="BS6" s="28">
        <f t="shared" si="7"/>
        <v>61849</v>
      </c>
      <c r="BT6" s="28">
        <f t="shared" si="7"/>
        <v>62214</v>
      </c>
      <c r="BU6" s="28">
        <f t="shared" si="7"/>
        <v>62579</v>
      </c>
      <c r="BV6" s="28">
        <f t="shared" si="7"/>
        <v>62945</v>
      </c>
      <c r="BW6" s="28">
        <f t="shared" si="7"/>
        <v>63310</v>
      </c>
      <c r="BX6" s="28">
        <f t="shared" si="7"/>
        <v>63675</v>
      </c>
      <c r="BY6" s="28">
        <f t="shared" si="7"/>
        <v>64040</v>
      </c>
      <c r="BZ6" s="28">
        <f t="shared" si="7"/>
        <v>64406</v>
      </c>
      <c r="CA6" s="28">
        <f t="shared" si="7"/>
        <v>64771</v>
      </c>
      <c r="CB6" s="28">
        <f t="shared" si="7"/>
        <v>65136</v>
      </c>
      <c r="CC6" s="28">
        <f t="shared" si="7"/>
        <v>65501</v>
      </c>
      <c r="CD6" s="28">
        <f t="shared" si="7"/>
        <v>65867</v>
      </c>
      <c r="CE6" s="28">
        <f t="shared" si="7"/>
        <v>66232</v>
      </c>
      <c r="CF6" s="28">
        <f t="shared" si="7"/>
        <v>66597</v>
      </c>
      <c r="CG6" s="28">
        <f t="shared" si="7"/>
        <v>66962</v>
      </c>
      <c r="CH6" s="28">
        <f t="shared" si="7"/>
        <v>67328</v>
      </c>
      <c r="CI6" s="28">
        <f t="shared" si="7"/>
        <v>67693</v>
      </c>
      <c r="CJ6" s="28">
        <f t="shared" si="7"/>
        <v>68058</v>
      </c>
      <c r="CK6" s="28">
        <f t="shared" si="7"/>
        <v>68423</v>
      </c>
      <c r="CL6" s="28">
        <f t="shared" si="7"/>
        <v>68789</v>
      </c>
      <c r="CM6" s="28">
        <f t="shared" si="7"/>
        <v>69154</v>
      </c>
      <c r="CN6" s="28">
        <f t="shared" si="7"/>
        <v>69519</v>
      </c>
      <c r="CO6" s="28">
        <f t="shared" si="7"/>
        <v>69884</v>
      </c>
      <c r="CP6" s="28">
        <f t="shared" si="7"/>
        <v>70250</v>
      </c>
      <c r="CQ6" s="28">
        <f t="shared" si="7"/>
        <v>70615</v>
      </c>
      <c r="CR6" s="28">
        <f t="shared" si="7"/>
        <v>70980</v>
      </c>
      <c r="CS6" s="28">
        <f t="shared" si="7"/>
        <v>71345</v>
      </c>
      <c r="CT6" s="28">
        <f t="shared" si="7"/>
        <v>71711</v>
      </c>
      <c r="CU6" s="28">
        <f t="shared" si="7"/>
        <v>72076</v>
      </c>
      <c r="CV6" s="28">
        <f t="shared" si="7"/>
        <v>72441</v>
      </c>
      <c r="CW6" s="22">
        <f t="shared" si="7"/>
        <v>72806</v>
      </c>
      <c r="CX6" s="22">
        <f t="shared" si="7"/>
        <v>73171</v>
      </c>
    </row>
    <row r="7" spans="1:102" ht="20.100000000000001" customHeight="1">
      <c r="A7" s="29" t="s">
        <v>78</v>
      </c>
      <c r="B7" s="30">
        <f>DATE(B1,5,8)</f>
        <v>36654</v>
      </c>
      <c r="C7" s="30">
        <f>DATE(C1,5,8)</f>
        <v>37019</v>
      </c>
      <c r="D7" s="30">
        <f>DATE(D1,5,8)</f>
        <v>37384</v>
      </c>
      <c r="E7" s="30">
        <f>DATE(E1,5,8)</f>
        <v>37749</v>
      </c>
      <c r="F7" s="30">
        <f t="shared" ref="F7:BQ7" si="8">DATE(F1,5,8)</f>
        <v>38115</v>
      </c>
      <c r="G7" s="30">
        <f t="shared" si="8"/>
        <v>38480</v>
      </c>
      <c r="H7" s="30">
        <f t="shared" si="8"/>
        <v>38845</v>
      </c>
      <c r="I7" s="30">
        <f t="shared" si="8"/>
        <v>39210</v>
      </c>
      <c r="J7" s="30">
        <f t="shared" si="8"/>
        <v>39576</v>
      </c>
      <c r="K7" s="30">
        <f t="shared" si="8"/>
        <v>39941</v>
      </c>
      <c r="L7" s="30">
        <f t="shared" si="8"/>
        <v>40306</v>
      </c>
      <c r="M7" s="30">
        <f t="shared" si="8"/>
        <v>40671</v>
      </c>
      <c r="N7" s="30">
        <f t="shared" si="8"/>
        <v>41037</v>
      </c>
      <c r="O7" s="30">
        <f t="shared" si="8"/>
        <v>41402</v>
      </c>
      <c r="P7" s="30">
        <f t="shared" si="8"/>
        <v>41767</v>
      </c>
      <c r="Q7" s="30">
        <f t="shared" si="8"/>
        <v>42132</v>
      </c>
      <c r="R7" s="30">
        <f t="shared" si="8"/>
        <v>42498</v>
      </c>
      <c r="S7" s="30">
        <f t="shared" si="8"/>
        <v>42863</v>
      </c>
      <c r="T7" s="30">
        <f t="shared" si="8"/>
        <v>43228</v>
      </c>
      <c r="U7" s="30">
        <f t="shared" si="8"/>
        <v>43593</v>
      </c>
      <c r="V7" s="30">
        <f t="shared" si="8"/>
        <v>43959</v>
      </c>
      <c r="W7" s="30">
        <f t="shared" si="8"/>
        <v>44324</v>
      </c>
      <c r="X7" s="30">
        <f t="shared" si="8"/>
        <v>44689</v>
      </c>
      <c r="Y7" s="30">
        <f t="shared" si="8"/>
        <v>45054</v>
      </c>
      <c r="Z7" s="30">
        <f t="shared" si="8"/>
        <v>45420</v>
      </c>
      <c r="AA7" s="30">
        <f t="shared" si="8"/>
        <v>45785</v>
      </c>
      <c r="AB7" s="30">
        <f t="shared" si="8"/>
        <v>46150</v>
      </c>
      <c r="AC7" s="30">
        <f t="shared" si="8"/>
        <v>46515</v>
      </c>
      <c r="AD7" s="30">
        <f t="shared" si="8"/>
        <v>46881</v>
      </c>
      <c r="AE7" s="30">
        <f t="shared" si="8"/>
        <v>47246</v>
      </c>
      <c r="AF7" s="30">
        <f t="shared" si="8"/>
        <v>47611</v>
      </c>
      <c r="AG7" s="30">
        <f t="shared" si="8"/>
        <v>47976</v>
      </c>
      <c r="AH7" s="30">
        <f t="shared" si="8"/>
        <v>48342</v>
      </c>
      <c r="AI7" s="30">
        <f t="shared" si="8"/>
        <v>48707</v>
      </c>
      <c r="AJ7" s="30">
        <f t="shared" si="8"/>
        <v>49072</v>
      </c>
      <c r="AK7" s="30">
        <f t="shared" si="8"/>
        <v>49437</v>
      </c>
      <c r="AL7" s="30">
        <f t="shared" si="8"/>
        <v>49803</v>
      </c>
      <c r="AM7" s="30">
        <f t="shared" si="8"/>
        <v>50168</v>
      </c>
      <c r="AN7" s="30">
        <f t="shared" si="8"/>
        <v>50533</v>
      </c>
      <c r="AO7" s="30">
        <f t="shared" si="8"/>
        <v>50898</v>
      </c>
      <c r="AP7" s="30">
        <f t="shared" si="8"/>
        <v>51264</v>
      </c>
      <c r="AQ7" s="30">
        <f t="shared" si="8"/>
        <v>51629</v>
      </c>
      <c r="AR7" s="30">
        <f t="shared" si="8"/>
        <v>51994</v>
      </c>
      <c r="AS7" s="30">
        <f t="shared" si="8"/>
        <v>52359</v>
      </c>
      <c r="AT7" s="30">
        <f t="shared" si="8"/>
        <v>52725</v>
      </c>
      <c r="AU7" s="30">
        <f t="shared" si="8"/>
        <v>53090</v>
      </c>
      <c r="AV7" s="30">
        <f t="shared" si="8"/>
        <v>53455</v>
      </c>
      <c r="AW7" s="30">
        <f t="shared" si="8"/>
        <v>53820</v>
      </c>
      <c r="AX7" s="30">
        <f t="shared" si="8"/>
        <v>54186</v>
      </c>
      <c r="AY7" s="30">
        <f t="shared" si="8"/>
        <v>54551</v>
      </c>
      <c r="AZ7" s="30">
        <f t="shared" si="8"/>
        <v>54916</v>
      </c>
      <c r="BA7" s="30">
        <f t="shared" si="8"/>
        <v>55281</v>
      </c>
      <c r="BB7" s="30">
        <f t="shared" si="8"/>
        <v>55647</v>
      </c>
      <c r="BC7" s="30">
        <f t="shared" si="8"/>
        <v>56012</v>
      </c>
      <c r="BD7" s="30">
        <f t="shared" si="8"/>
        <v>56377</v>
      </c>
      <c r="BE7" s="30">
        <f t="shared" si="8"/>
        <v>56742</v>
      </c>
      <c r="BF7" s="30">
        <f t="shared" si="8"/>
        <v>57108</v>
      </c>
      <c r="BG7" s="30">
        <f t="shared" si="8"/>
        <v>57473</v>
      </c>
      <c r="BH7" s="30">
        <f t="shared" si="8"/>
        <v>57838</v>
      </c>
      <c r="BI7" s="30">
        <f t="shared" si="8"/>
        <v>58203</v>
      </c>
      <c r="BJ7" s="30">
        <f t="shared" si="8"/>
        <v>58569</v>
      </c>
      <c r="BK7" s="30">
        <f t="shared" si="8"/>
        <v>58934</v>
      </c>
      <c r="BL7" s="30">
        <f t="shared" si="8"/>
        <v>59299</v>
      </c>
      <c r="BM7" s="30">
        <f t="shared" si="8"/>
        <v>59664</v>
      </c>
      <c r="BN7" s="30">
        <f t="shared" si="8"/>
        <v>60030</v>
      </c>
      <c r="BO7" s="30">
        <f t="shared" si="8"/>
        <v>60395</v>
      </c>
      <c r="BP7" s="30">
        <f t="shared" si="8"/>
        <v>60760</v>
      </c>
      <c r="BQ7" s="30">
        <f t="shared" si="8"/>
        <v>61125</v>
      </c>
      <c r="BR7" s="30">
        <f t="shared" ref="BR7:CX7" si="9">DATE(BR1,5,8)</f>
        <v>61491</v>
      </c>
      <c r="BS7" s="30">
        <f t="shared" si="9"/>
        <v>61856</v>
      </c>
      <c r="BT7" s="30">
        <f t="shared" si="9"/>
        <v>62221</v>
      </c>
      <c r="BU7" s="30">
        <f t="shared" si="9"/>
        <v>62586</v>
      </c>
      <c r="BV7" s="30">
        <f t="shared" si="9"/>
        <v>62952</v>
      </c>
      <c r="BW7" s="30">
        <f t="shared" si="9"/>
        <v>63317</v>
      </c>
      <c r="BX7" s="30">
        <f t="shared" si="9"/>
        <v>63682</v>
      </c>
      <c r="BY7" s="30">
        <f t="shared" si="9"/>
        <v>64047</v>
      </c>
      <c r="BZ7" s="30">
        <f t="shared" si="9"/>
        <v>64413</v>
      </c>
      <c r="CA7" s="30">
        <f t="shared" si="9"/>
        <v>64778</v>
      </c>
      <c r="CB7" s="30">
        <f t="shared" si="9"/>
        <v>65143</v>
      </c>
      <c r="CC7" s="30">
        <f t="shared" si="9"/>
        <v>65508</v>
      </c>
      <c r="CD7" s="30">
        <f t="shared" si="9"/>
        <v>65874</v>
      </c>
      <c r="CE7" s="30">
        <f t="shared" si="9"/>
        <v>66239</v>
      </c>
      <c r="CF7" s="30">
        <f t="shared" si="9"/>
        <v>66604</v>
      </c>
      <c r="CG7" s="30">
        <f t="shared" si="9"/>
        <v>66969</v>
      </c>
      <c r="CH7" s="30">
        <f t="shared" si="9"/>
        <v>67335</v>
      </c>
      <c r="CI7" s="30">
        <f t="shared" si="9"/>
        <v>67700</v>
      </c>
      <c r="CJ7" s="30">
        <f t="shared" si="9"/>
        <v>68065</v>
      </c>
      <c r="CK7" s="30">
        <f t="shared" si="9"/>
        <v>68430</v>
      </c>
      <c r="CL7" s="30">
        <f t="shared" si="9"/>
        <v>68796</v>
      </c>
      <c r="CM7" s="30">
        <f t="shared" si="9"/>
        <v>69161</v>
      </c>
      <c r="CN7" s="30">
        <f t="shared" si="9"/>
        <v>69526</v>
      </c>
      <c r="CO7" s="30">
        <f t="shared" si="9"/>
        <v>69891</v>
      </c>
      <c r="CP7" s="30">
        <f t="shared" si="9"/>
        <v>70257</v>
      </c>
      <c r="CQ7" s="30">
        <f t="shared" si="9"/>
        <v>70622</v>
      </c>
      <c r="CR7" s="30">
        <f t="shared" si="9"/>
        <v>70987</v>
      </c>
      <c r="CS7" s="30">
        <f t="shared" si="9"/>
        <v>71352</v>
      </c>
      <c r="CT7" s="30">
        <f t="shared" si="9"/>
        <v>71718</v>
      </c>
      <c r="CU7" s="30">
        <f t="shared" si="9"/>
        <v>72083</v>
      </c>
      <c r="CV7" s="30">
        <f t="shared" si="9"/>
        <v>72448</v>
      </c>
      <c r="CW7" s="22">
        <f t="shared" si="9"/>
        <v>72813</v>
      </c>
      <c r="CX7" s="22">
        <f t="shared" si="9"/>
        <v>73178</v>
      </c>
    </row>
    <row r="8" spans="1:102" ht="20.100000000000001" customHeight="1">
      <c r="A8" s="31" t="s">
        <v>79</v>
      </c>
      <c r="B8" s="28">
        <f>B5+38</f>
        <v>36678</v>
      </c>
      <c r="C8" s="28">
        <f>C5+38</f>
        <v>37035</v>
      </c>
      <c r="D8" s="28">
        <f>D5+38</f>
        <v>37385</v>
      </c>
      <c r="E8" s="28">
        <f>E5+38</f>
        <v>37770</v>
      </c>
      <c r="F8" s="28">
        <f t="shared" ref="F8:BQ8" si="10">F5+38</f>
        <v>38127</v>
      </c>
      <c r="G8" s="28">
        <f t="shared" si="10"/>
        <v>38477</v>
      </c>
      <c r="H8" s="28">
        <f t="shared" si="10"/>
        <v>38862</v>
      </c>
      <c r="I8" s="28">
        <f t="shared" si="10"/>
        <v>39219</v>
      </c>
      <c r="J8" s="28">
        <f t="shared" si="10"/>
        <v>39569</v>
      </c>
      <c r="K8" s="28">
        <f t="shared" si="10"/>
        <v>39954</v>
      </c>
      <c r="L8" s="28">
        <f t="shared" si="10"/>
        <v>40311</v>
      </c>
      <c r="M8" s="28">
        <f t="shared" si="10"/>
        <v>40696</v>
      </c>
      <c r="N8" s="28">
        <f t="shared" si="10"/>
        <v>41046</v>
      </c>
      <c r="O8" s="28">
        <f t="shared" si="10"/>
        <v>41403</v>
      </c>
      <c r="P8" s="28">
        <f t="shared" si="10"/>
        <v>41788</v>
      </c>
      <c r="Q8" s="28">
        <f t="shared" si="10"/>
        <v>42138</v>
      </c>
      <c r="R8" s="28">
        <f t="shared" si="10"/>
        <v>42495</v>
      </c>
      <c r="S8" s="28">
        <f t="shared" si="10"/>
        <v>42880</v>
      </c>
      <c r="T8" s="28">
        <f t="shared" si="10"/>
        <v>43230</v>
      </c>
      <c r="U8" s="28">
        <f t="shared" si="10"/>
        <v>43615</v>
      </c>
      <c r="V8" s="28">
        <f t="shared" si="10"/>
        <v>43972</v>
      </c>
      <c r="W8" s="28">
        <f t="shared" si="10"/>
        <v>44329</v>
      </c>
      <c r="X8" s="28">
        <f t="shared" si="10"/>
        <v>44707</v>
      </c>
      <c r="Y8" s="28">
        <f t="shared" si="10"/>
        <v>45064</v>
      </c>
      <c r="Z8" s="28">
        <f t="shared" si="10"/>
        <v>45421</v>
      </c>
      <c r="AA8" s="28">
        <f t="shared" si="10"/>
        <v>45806</v>
      </c>
      <c r="AB8" s="28">
        <f t="shared" si="10"/>
        <v>46156</v>
      </c>
      <c r="AC8" s="28">
        <f t="shared" si="10"/>
        <v>46513</v>
      </c>
      <c r="AD8" s="28">
        <f t="shared" si="10"/>
        <v>46898</v>
      </c>
      <c r="AE8" s="28">
        <f t="shared" si="10"/>
        <v>47248</v>
      </c>
      <c r="AF8" s="28">
        <f t="shared" si="10"/>
        <v>47633</v>
      </c>
      <c r="AG8" s="28">
        <f t="shared" si="10"/>
        <v>47990</v>
      </c>
      <c r="AH8" s="28">
        <f t="shared" si="10"/>
        <v>48340</v>
      </c>
      <c r="AI8" s="28">
        <f t="shared" si="10"/>
        <v>48725</v>
      </c>
      <c r="AJ8" s="28">
        <f t="shared" si="10"/>
        <v>49082</v>
      </c>
      <c r="AK8" s="28">
        <f t="shared" si="10"/>
        <v>49432</v>
      </c>
      <c r="AL8" s="28">
        <f t="shared" si="10"/>
        <v>49817</v>
      </c>
      <c r="AM8" s="28">
        <f t="shared" si="10"/>
        <v>50174</v>
      </c>
      <c r="AN8" s="28">
        <f t="shared" si="10"/>
        <v>50559</v>
      </c>
      <c r="AO8" s="28">
        <f t="shared" si="10"/>
        <v>50909</v>
      </c>
      <c r="AP8" s="28">
        <f t="shared" si="10"/>
        <v>51266</v>
      </c>
      <c r="AQ8" s="28">
        <f t="shared" si="10"/>
        <v>51651</v>
      </c>
      <c r="AR8" s="28">
        <f t="shared" si="10"/>
        <v>52001</v>
      </c>
      <c r="AS8" s="28">
        <f t="shared" si="10"/>
        <v>52358</v>
      </c>
      <c r="AT8" s="28">
        <f t="shared" si="10"/>
        <v>52743</v>
      </c>
      <c r="AU8" s="28">
        <f t="shared" si="10"/>
        <v>53100</v>
      </c>
      <c r="AV8" s="28">
        <f t="shared" si="10"/>
        <v>53450</v>
      </c>
      <c r="AW8" s="28">
        <f t="shared" si="10"/>
        <v>53835</v>
      </c>
      <c r="AX8" s="28">
        <f t="shared" si="10"/>
        <v>54192</v>
      </c>
      <c r="AY8" s="28">
        <f t="shared" si="10"/>
        <v>54577</v>
      </c>
      <c r="AZ8" s="28">
        <f t="shared" si="10"/>
        <v>54927</v>
      </c>
      <c r="BA8" s="28">
        <f t="shared" si="10"/>
        <v>55284</v>
      </c>
      <c r="BB8" s="28">
        <f t="shared" si="10"/>
        <v>55669</v>
      </c>
      <c r="BC8" s="28">
        <f t="shared" si="10"/>
        <v>56019</v>
      </c>
      <c r="BD8" s="28">
        <f t="shared" si="10"/>
        <v>56376</v>
      </c>
      <c r="BE8" s="28">
        <f t="shared" si="10"/>
        <v>56761</v>
      </c>
      <c r="BF8" s="28">
        <f t="shared" si="10"/>
        <v>57111</v>
      </c>
      <c r="BG8" s="28">
        <f t="shared" si="10"/>
        <v>57496</v>
      </c>
      <c r="BH8" s="28">
        <f t="shared" si="10"/>
        <v>57853</v>
      </c>
      <c r="BI8" s="28">
        <f t="shared" si="10"/>
        <v>58203</v>
      </c>
      <c r="BJ8" s="28">
        <f t="shared" si="10"/>
        <v>58588</v>
      </c>
      <c r="BK8" s="28">
        <f t="shared" si="10"/>
        <v>58945</v>
      </c>
      <c r="BL8" s="28">
        <f t="shared" si="10"/>
        <v>59295</v>
      </c>
      <c r="BM8" s="28">
        <f t="shared" si="10"/>
        <v>59680</v>
      </c>
      <c r="BN8" s="28">
        <f t="shared" si="10"/>
        <v>60037</v>
      </c>
      <c r="BO8" s="28">
        <f t="shared" si="10"/>
        <v>60394</v>
      </c>
      <c r="BP8" s="28">
        <f t="shared" si="10"/>
        <v>60772</v>
      </c>
      <c r="BQ8" s="28">
        <f t="shared" si="10"/>
        <v>61129</v>
      </c>
      <c r="BR8" s="28">
        <f t="shared" ref="BR8:CX8" si="11">BR5+38</f>
        <v>61514</v>
      </c>
      <c r="BS8" s="28">
        <f t="shared" si="11"/>
        <v>61871</v>
      </c>
      <c r="BT8" s="28">
        <f t="shared" si="11"/>
        <v>62221</v>
      </c>
      <c r="BU8" s="28">
        <f t="shared" si="11"/>
        <v>62606</v>
      </c>
      <c r="BV8" s="28">
        <f t="shared" si="11"/>
        <v>62963</v>
      </c>
      <c r="BW8" s="28">
        <f t="shared" si="11"/>
        <v>63313</v>
      </c>
      <c r="BX8" s="28">
        <f t="shared" si="11"/>
        <v>63698</v>
      </c>
      <c r="BY8" s="28">
        <f t="shared" si="11"/>
        <v>64055</v>
      </c>
      <c r="BZ8" s="28">
        <f t="shared" si="11"/>
        <v>64440</v>
      </c>
      <c r="CA8" s="28">
        <f t="shared" si="11"/>
        <v>64790</v>
      </c>
      <c r="CB8" s="28">
        <f t="shared" si="11"/>
        <v>65147</v>
      </c>
      <c r="CC8" s="28">
        <f t="shared" si="11"/>
        <v>65532</v>
      </c>
      <c r="CD8" s="28">
        <f t="shared" si="11"/>
        <v>65882</v>
      </c>
      <c r="CE8" s="28">
        <f t="shared" si="11"/>
        <v>66239</v>
      </c>
      <c r="CF8" s="28">
        <f t="shared" si="11"/>
        <v>66624</v>
      </c>
      <c r="CG8" s="28">
        <f t="shared" si="11"/>
        <v>66974</v>
      </c>
      <c r="CH8" s="28">
        <f t="shared" si="11"/>
        <v>67331</v>
      </c>
      <c r="CI8" s="28">
        <f t="shared" si="11"/>
        <v>67716</v>
      </c>
      <c r="CJ8" s="28">
        <f t="shared" si="11"/>
        <v>68066</v>
      </c>
      <c r="CK8" s="28">
        <f t="shared" si="11"/>
        <v>68451</v>
      </c>
      <c r="CL8" s="28">
        <f t="shared" si="11"/>
        <v>68808</v>
      </c>
      <c r="CM8" s="28">
        <f t="shared" si="11"/>
        <v>69165</v>
      </c>
      <c r="CN8" s="28">
        <f t="shared" si="11"/>
        <v>69543</v>
      </c>
      <c r="CO8" s="28">
        <f t="shared" si="11"/>
        <v>69900</v>
      </c>
      <c r="CP8" s="28">
        <f t="shared" si="11"/>
        <v>70257</v>
      </c>
      <c r="CQ8" s="28">
        <f t="shared" si="11"/>
        <v>70635</v>
      </c>
      <c r="CR8" s="28">
        <f t="shared" si="11"/>
        <v>70992</v>
      </c>
      <c r="CS8" s="28">
        <f t="shared" si="11"/>
        <v>71377</v>
      </c>
      <c r="CT8" s="28">
        <f t="shared" si="11"/>
        <v>71734</v>
      </c>
      <c r="CU8" s="28">
        <f t="shared" si="11"/>
        <v>72084</v>
      </c>
      <c r="CV8" s="28">
        <f t="shared" si="11"/>
        <v>72469</v>
      </c>
      <c r="CW8" s="22">
        <f t="shared" si="11"/>
        <v>72826</v>
      </c>
      <c r="CX8" s="22">
        <f t="shared" si="11"/>
        <v>73176</v>
      </c>
    </row>
    <row r="9" spans="1:102" ht="20.100000000000001" customHeight="1">
      <c r="A9" s="25" t="s">
        <v>80</v>
      </c>
      <c r="B9" s="26">
        <f>B10-1</f>
        <v>36688</v>
      </c>
      <c r="C9" s="26">
        <f>C10-1</f>
        <v>37045</v>
      </c>
      <c r="D9" s="26">
        <f>D10-1</f>
        <v>37395</v>
      </c>
      <c r="E9" s="26">
        <f>E10-1</f>
        <v>37780</v>
      </c>
      <c r="F9" s="26">
        <f t="shared" ref="F9:BQ9" si="12">F10-1</f>
        <v>38137</v>
      </c>
      <c r="G9" s="26">
        <f t="shared" si="12"/>
        <v>38487</v>
      </c>
      <c r="H9" s="26">
        <f t="shared" si="12"/>
        <v>38872</v>
      </c>
      <c r="I9" s="26">
        <f t="shared" si="12"/>
        <v>39229</v>
      </c>
      <c r="J9" s="26">
        <f t="shared" si="12"/>
        <v>39579</v>
      </c>
      <c r="K9" s="26">
        <f t="shared" si="12"/>
        <v>39964</v>
      </c>
      <c r="L9" s="26">
        <f t="shared" si="12"/>
        <v>40321</v>
      </c>
      <c r="M9" s="26">
        <f t="shared" si="12"/>
        <v>40706</v>
      </c>
      <c r="N9" s="26">
        <f t="shared" si="12"/>
        <v>41056</v>
      </c>
      <c r="O9" s="26">
        <f t="shared" si="12"/>
        <v>41413</v>
      </c>
      <c r="P9" s="26">
        <f t="shared" si="12"/>
        <v>41798</v>
      </c>
      <c r="Q9" s="26">
        <f t="shared" si="12"/>
        <v>42148</v>
      </c>
      <c r="R9" s="26">
        <f t="shared" si="12"/>
        <v>42505</v>
      </c>
      <c r="S9" s="26">
        <f t="shared" si="12"/>
        <v>42890</v>
      </c>
      <c r="T9" s="26">
        <f t="shared" si="12"/>
        <v>43240</v>
      </c>
      <c r="U9" s="26">
        <f t="shared" si="12"/>
        <v>43625</v>
      </c>
      <c r="V9" s="26">
        <f t="shared" si="12"/>
        <v>43982</v>
      </c>
      <c r="W9" s="26">
        <f t="shared" si="12"/>
        <v>44339</v>
      </c>
      <c r="X9" s="26">
        <f t="shared" si="12"/>
        <v>44717</v>
      </c>
      <c r="Y9" s="26">
        <f t="shared" si="12"/>
        <v>45074</v>
      </c>
      <c r="Z9" s="26">
        <f t="shared" si="12"/>
        <v>45431</v>
      </c>
      <c r="AA9" s="26">
        <f t="shared" si="12"/>
        <v>45816</v>
      </c>
      <c r="AB9" s="26">
        <f t="shared" si="12"/>
        <v>46166</v>
      </c>
      <c r="AC9" s="26">
        <f t="shared" si="12"/>
        <v>46523</v>
      </c>
      <c r="AD9" s="26">
        <f t="shared" si="12"/>
        <v>46908</v>
      </c>
      <c r="AE9" s="26">
        <f t="shared" si="12"/>
        <v>47258</v>
      </c>
      <c r="AF9" s="26">
        <f t="shared" si="12"/>
        <v>47643</v>
      </c>
      <c r="AG9" s="26">
        <f t="shared" si="12"/>
        <v>48000</v>
      </c>
      <c r="AH9" s="26">
        <f t="shared" si="12"/>
        <v>48350</v>
      </c>
      <c r="AI9" s="26">
        <f t="shared" si="12"/>
        <v>48735</v>
      </c>
      <c r="AJ9" s="26">
        <f t="shared" si="12"/>
        <v>49092</v>
      </c>
      <c r="AK9" s="26">
        <f t="shared" si="12"/>
        <v>49442</v>
      </c>
      <c r="AL9" s="26">
        <f t="shared" si="12"/>
        <v>49827</v>
      </c>
      <c r="AM9" s="26">
        <f t="shared" si="12"/>
        <v>50184</v>
      </c>
      <c r="AN9" s="26">
        <f t="shared" si="12"/>
        <v>50569</v>
      </c>
      <c r="AO9" s="26">
        <f t="shared" si="12"/>
        <v>50919</v>
      </c>
      <c r="AP9" s="26">
        <f t="shared" si="12"/>
        <v>51276</v>
      </c>
      <c r="AQ9" s="26">
        <f t="shared" si="12"/>
        <v>51661</v>
      </c>
      <c r="AR9" s="26">
        <f t="shared" si="12"/>
        <v>52011</v>
      </c>
      <c r="AS9" s="26">
        <f t="shared" si="12"/>
        <v>52368</v>
      </c>
      <c r="AT9" s="26">
        <f t="shared" si="12"/>
        <v>52753</v>
      </c>
      <c r="AU9" s="26">
        <f t="shared" si="12"/>
        <v>53110</v>
      </c>
      <c r="AV9" s="26">
        <f t="shared" si="12"/>
        <v>53460</v>
      </c>
      <c r="AW9" s="26">
        <f t="shared" si="12"/>
        <v>53845</v>
      </c>
      <c r="AX9" s="26">
        <f t="shared" si="12"/>
        <v>54202</v>
      </c>
      <c r="AY9" s="26">
        <f t="shared" si="12"/>
        <v>54587</v>
      </c>
      <c r="AZ9" s="26">
        <f t="shared" si="12"/>
        <v>54937</v>
      </c>
      <c r="BA9" s="26">
        <f t="shared" si="12"/>
        <v>55294</v>
      </c>
      <c r="BB9" s="26">
        <f t="shared" si="12"/>
        <v>55679</v>
      </c>
      <c r="BC9" s="26">
        <f t="shared" si="12"/>
        <v>56029</v>
      </c>
      <c r="BD9" s="26">
        <f t="shared" si="12"/>
        <v>56386</v>
      </c>
      <c r="BE9" s="26">
        <f t="shared" si="12"/>
        <v>56771</v>
      </c>
      <c r="BF9" s="26">
        <f t="shared" si="12"/>
        <v>57121</v>
      </c>
      <c r="BG9" s="26">
        <f t="shared" si="12"/>
        <v>57506</v>
      </c>
      <c r="BH9" s="26">
        <f t="shared" si="12"/>
        <v>57863</v>
      </c>
      <c r="BI9" s="26">
        <f t="shared" si="12"/>
        <v>58213</v>
      </c>
      <c r="BJ9" s="26">
        <f t="shared" si="12"/>
        <v>58598</v>
      </c>
      <c r="BK9" s="26">
        <f t="shared" si="12"/>
        <v>58955</v>
      </c>
      <c r="BL9" s="26">
        <f t="shared" si="12"/>
        <v>59305</v>
      </c>
      <c r="BM9" s="26">
        <f t="shared" si="12"/>
        <v>59690</v>
      </c>
      <c r="BN9" s="26">
        <f t="shared" si="12"/>
        <v>60047</v>
      </c>
      <c r="BO9" s="26">
        <f t="shared" si="12"/>
        <v>60404</v>
      </c>
      <c r="BP9" s="26">
        <f t="shared" si="12"/>
        <v>60782</v>
      </c>
      <c r="BQ9" s="26">
        <f t="shared" si="12"/>
        <v>61139</v>
      </c>
      <c r="BR9" s="26">
        <f t="shared" ref="BR9:CX9" si="13">BR10-1</f>
        <v>61524</v>
      </c>
      <c r="BS9" s="26">
        <f t="shared" si="13"/>
        <v>61881</v>
      </c>
      <c r="BT9" s="26">
        <f t="shared" si="13"/>
        <v>62231</v>
      </c>
      <c r="BU9" s="26">
        <f t="shared" si="13"/>
        <v>62616</v>
      </c>
      <c r="BV9" s="26">
        <f t="shared" si="13"/>
        <v>62973</v>
      </c>
      <c r="BW9" s="26">
        <f t="shared" si="13"/>
        <v>63323</v>
      </c>
      <c r="BX9" s="26">
        <f t="shared" si="13"/>
        <v>63708</v>
      </c>
      <c r="BY9" s="26">
        <f t="shared" si="13"/>
        <v>64065</v>
      </c>
      <c r="BZ9" s="26">
        <f t="shared" si="13"/>
        <v>64450</v>
      </c>
      <c r="CA9" s="26">
        <f t="shared" si="13"/>
        <v>64800</v>
      </c>
      <c r="CB9" s="26">
        <f t="shared" si="13"/>
        <v>65157</v>
      </c>
      <c r="CC9" s="26">
        <f t="shared" si="13"/>
        <v>65542</v>
      </c>
      <c r="CD9" s="26">
        <f t="shared" si="13"/>
        <v>65892</v>
      </c>
      <c r="CE9" s="26">
        <f t="shared" si="13"/>
        <v>66249</v>
      </c>
      <c r="CF9" s="26">
        <f t="shared" si="13"/>
        <v>66634</v>
      </c>
      <c r="CG9" s="26">
        <f t="shared" si="13"/>
        <v>66984</v>
      </c>
      <c r="CH9" s="26">
        <f t="shared" si="13"/>
        <v>67341</v>
      </c>
      <c r="CI9" s="26">
        <f t="shared" si="13"/>
        <v>67726</v>
      </c>
      <c r="CJ9" s="26">
        <f t="shared" si="13"/>
        <v>68076</v>
      </c>
      <c r="CK9" s="26">
        <f t="shared" si="13"/>
        <v>68461</v>
      </c>
      <c r="CL9" s="26">
        <f t="shared" si="13"/>
        <v>68818</v>
      </c>
      <c r="CM9" s="26">
        <f t="shared" si="13"/>
        <v>69175</v>
      </c>
      <c r="CN9" s="26">
        <f t="shared" si="13"/>
        <v>69553</v>
      </c>
      <c r="CO9" s="26">
        <f t="shared" si="13"/>
        <v>69910</v>
      </c>
      <c r="CP9" s="26">
        <f t="shared" si="13"/>
        <v>70267</v>
      </c>
      <c r="CQ9" s="26">
        <f t="shared" si="13"/>
        <v>70645</v>
      </c>
      <c r="CR9" s="26">
        <f t="shared" si="13"/>
        <v>71002</v>
      </c>
      <c r="CS9" s="26">
        <f t="shared" si="13"/>
        <v>71387</v>
      </c>
      <c r="CT9" s="26">
        <f t="shared" si="13"/>
        <v>71744</v>
      </c>
      <c r="CU9" s="26">
        <f t="shared" si="13"/>
        <v>72094</v>
      </c>
      <c r="CV9" s="26">
        <f t="shared" si="13"/>
        <v>72479</v>
      </c>
      <c r="CW9" s="22">
        <f t="shared" si="13"/>
        <v>72836</v>
      </c>
      <c r="CX9" s="22">
        <f t="shared" si="13"/>
        <v>73186</v>
      </c>
    </row>
    <row r="10" spans="1:102" ht="20.100000000000001" customHeight="1">
      <c r="A10" s="32" t="s">
        <v>81</v>
      </c>
      <c r="B10" s="32">
        <f>B5+49</f>
        <v>36689</v>
      </c>
      <c r="C10" s="32">
        <f>C5+49</f>
        <v>37046</v>
      </c>
      <c r="D10" s="32">
        <f>D5+49</f>
        <v>37396</v>
      </c>
      <c r="E10" s="32">
        <f>E5+49</f>
        <v>37781</v>
      </c>
      <c r="F10" s="32">
        <f t="shared" ref="F10:BQ10" si="14">F5+49</f>
        <v>38138</v>
      </c>
      <c r="G10" s="32">
        <f t="shared" si="14"/>
        <v>38488</v>
      </c>
      <c r="H10" s="32">
        <f t="shared" si="14"/>
        <v>38873</v>
      </c>
      <c r="I10" s="32">
        <f t="shared" si="14"/>
        <v>39230</v>
      </c>
      <c r="J10" s="32">
        <f t="shared" si="14"/>
        <v>39580</v>
      </c>
      <c r="K10" s="32">
        <f t="shared" si="14"/>
        <v>39965</v>
      </c>
      <c r="L10" s="32">
        <f t="shared" si="14"/>
        <v>40322</v>
      </c>
      <c r="M10" s="32">
        <f t="shared" si="14"/>
        <v>40707</v>
      </c>
      <c r="N10" s="32">
        <f t="shared" si="14"/>
        <v>41057</v>
      </c>
      <c r="O10" s="32">
        <f t="shared" si="14"/>
        <v>41414</v>
      </c>
      <c r="P10" s="32">
        <f t="shared" si="14"/>
        <v>41799</v>
      </c>
      <c r="Q10" s="32">
        <f t="shared" si="14"/>
        <v>42149</v>
      </c>
      <c r="R10" s="32">
        <f t="shared" si="14"/>
        <v>42506</v>
      </c>
      <c r="S10" s="32">
        <f t="shared" si="14"/>
        <v>42891</v>
      </c>
      <c r="T10" s="32">
        <f t="shared" si="14"/>
        <v>43241</v>
      </c>
      <c r="U10" s="32">
        <f t="shared" si="14"/>
        <v>43626</v>
      </c>
      <c r="V10" s="32">
        <f t="shared" si="14"/>
        <v>43983</v>
      </c>
      <c r="W10" s="32">
        <f t="shared" si="14"/>
        <v>44340</v>
      </c>
      <c r="X10" s="32">
        <f t="shared" si="14"/>
        <v>44718</v>
      </c>
      <c r="Y10" s="32">
        <f t="shared" si="14"/>
        <v>45075</v>
      </c>
      <c r="Z10" s="32">
        <f t="shared" si="14"/>
        <v>45432</v>
      </c>
      <c r="AA10" s="32">
        <f t="shared" si="14"/>
        <v>45817</v>
      </c>
      <c r="AB10" s="32">
        <f t="shared" si="14"/>
        <v>46167</v>
      </c>
      <c r="AC10" s="32">
        <f t="shared" si="14"/>
        <v>46524</v>
      </c>
      <c r="AD10" s="32">
        <f t="shared" si="14"/>
        <v>46909</v>
      </c>
      <c r="AE10" s="32">
        <f t="shared" si="14"/>
        <v>47259</v>
      </c>
      <c r="AF10" s="32">
        <f t="shared" si="14"/>
        <v>47644</v>
      </c>
      <c r="AG10" s="32">
        <f t="shared" si="14"/>
        <v>48001</v>
      </c>
      <c r="AH10" s="32">
        <f t="shared" si="14"/>
        <v>48351</v>
      </c>
      <c r="AI10" s="32">
        <f t="shared" si="14"/>
        <v>48736</v>
      </c>
      <c r="AJ10" s="32">
        <f t="shared" si="14"/>
        <v>49093</v>
      </c>
      <c r="AK10" s="32">
        <f t="shared" si="14"/>
        <v>49443</v>
      </c>
      <c r="AL10" s="32">
        <f t="shared" si="14"/>
        <v>49828</v>
      </c>
      <c r="AM10" s="32">
        <f t="shared" si="14"/>
        <v>50185</v>
      </c>
      <c r="AN10" s="32">
        <f t="shared" si="14"/>
        <v>50570</v>
      </c>
      <c r="AO10" s="32">
        <f t="shared" si="14"/>
        <v>50920</v>
      </c>
      <c r="AP10" s="32">
        <f t="shared" si="14"/>
        <v>51277</v>
      </c>
      <c r="AQ10" s="32">
        <f t="shared" si="14"/>
        <v>51662</v>
      </c>
      <c r="AR10" s="32">
        <f t="shared" si="14"/>
        <v>52012</v>
      </c>
      <c r="AS10" s="32">
        <f t="shared" si="14"/>
        <v>52369</v>
      </c>
      <c r="AT10" s="32">
        <f t="shared" si="14"/>
        <v>52754</v>
      </c>
      <c r="AU10" s="32">
        <f t="shared" si="14"/>
        <v>53111</v>
      </c>
      <c r="AV10" s="32">
        <f t="shared" si="14"/>
        <v>53461</v>
      </c>
      <c r="AW10" s="32">
        <f t="shared" si="14"/>
        <v>53846</v>
      </c>
      <c r="AX10" s="32">
        <f t="shared" si="14"/>
        <v>54203</v>
      </c>
      <c r="AY10" s="32">
        <f t="shared" si="14"/>
        <v>54588</v>
      </c>
      <c r="AZ10" s="32">
        <f t="shared" si="14"/>
        <v>54938</v>
      </c>
      <c r="BA10" s="32">
        <f t="shared" si="14"/>
        <v>55295</v>
      </c>
      <c r="BB10" s="32">
        <f t="shared" si="14"/>
        <v>55680</v>
      </c>
      <c r="BC10" s="32">
        <f t="shared" si="14"/>
        <v>56030</v>
      </c>
      <c r="BD10" s="32">
        <f t="shared" si="14"/>
        <v>56387</v>
      </c>
      <c r="BE10" s="32">
        <f t="shared" si="14"/>
        <v>56772</v>
      </c>
      <c r="BF10" s="32">
        <f t="shared" si="14"/>
        <v>57122</v>
      </c>
      <c r="BG10" s="32">
        <f t="shared" si="14"/>
        <v>57507</v>
      </c>
      <c r="BH10" s="32">
        <f t="shared" si="14"/>
        <v>57864</v>
      </c>
      <c r="BI10" s="32">
        <f t="shared" si="14"/>
        <v>58214</v>
      </c>
      <c r="BJ10" s="32">
        <f t="shared" si="14"/>
        <v>58599</v>
      </c>
      <c r="BK10" s="32">
        <f t="shared" si="14"/>
        <v>58956</v>
      </c>
      <c r="BL10" s="32">
        <f t="shared" si="14"/>
        <v>59306</v>
      </c>
      <c r="BM10" s="32">
        <f t="shared" si="14"/>
        <v>59691</v>
      </c>
      <c r="BN10" s="32">
        <f t="shared" si="14"/>
        <v>60048</v>
      </c>
      <c r="BO10" s="32">
        <f t="shared" si="14"/>
        <v>60405</v>
      </c>
      <c r="BP10" s="32">
        <f t="shared" si="14"/>
        <v>60783</v>
      </c>
      <c r="BQ10" s="32">
        <f t="shared" si="14"/>
        <v>61140</v>
      </c>
      <c r="BR10" s="32">
        <f t="shared" ref="BR10:CX10" si="15">BR5+49</f>
        <v>61525</v>
      </c>
      <c r="BS10" s="32">
        <f t="shared" si="15"/>
        <v>61882</v>
      </c>
      <c r="BT10" s="32">
        <f t="shared" si="15"/>
        <v>62232</v>
      </c>
      <c r="BU10" s="32">
        <f t="shared" si="15"/>
        <v>62617</v>
      </c>
      <c r="BV10" s="32">
        <f t="shared" si="15"/>
        <v>62974</v>
      </c>
      <c r="BW10" s="32">
        <f t="shared" si="15"/>
        <v>63324</v>
      </c>
      <c r="BX10" s="32">
        <f t="shared" si="15"/>
        <v>63709</v>
      </c>
      <c r="BY10" s="32">
        <f t="shared" si="15"/>
        <v>64066</v>
      </c>
      <c r="BZ10" s="32">
        <f t="shared" si="15"/>
        <v>64451</v>
      </c>
      <c r="CA10" s="32">
        <f t="shared" si="15"/>
        <v>64801</v>
      </c>
      <c r="CB10" s="32">
        <f t="shared" si="15"/>
        <v>65158</v>
      </c>
      <c r="CC10" s="32">
        <f t="shared" si="15"/>
        <v>65543</v>
      </c>
      <c r="CD10" s="32">
        <f t="shared" si="15"/>
        <v>65893</v>
      </c>
      <c r="CE10" s="32">
        <f t="shared" si="15"/>
        <v>66250</v>
      </c>
      <c r="CF10" s="32">
        <f t="shared" si="15"/>
        <v>66635</v>
      </c>
      <c r="CG10" s="32">
        <f t="shared" si="15"/>
        <v>66985</v>
      </c>
      <c r="CH10" s="32">
        <f t="shared" si="15"/>
        <v>67342</v>
      </c>
      <c r="CI10" s="32">
        <f t="shared" si="15"/>
        <v>67727</v>
      </c>
      <c r="CJ10" s="32">
        <f t="shared" si="15"/>
        <v>68077</v>
      </c>
      <c r="CK10" s="32">
        <f t="shared" si="15"/>
        <v>68462</v>
      </c>
      <c r="CL10" s="32">
        <f t="shared" si="15"/>
        <v>68819</v>
      </c>
      <c r="CM10" s="32">
        <f t="shared" si="15"/>
        <v>69176</v>
      </c>
      <c r="CN10" s="32">
        <f t="shared" si="15"/>
        <v>69554</v>
      </c>
      <c r="CO10" s="32">
        <f t="shared" si="15"/>
        <v>69911</v>
      </c>
      <c r="CP10" s="32">
        <f t="shared" si="15"/>
        <v>70268</v>
      </c>
      <c r="CQ10" s="32">
        <f t="shared" si="15"/>
        <v>70646</v>
      </c>
      <c r="CR10" s="32">
        <f t="shared" si="15"/>
        <v>71003</v>
      </c>
      <c r="CS10" s="32">
        <f t="shared" si="15"/>
        <v>71388</v>
      </c>
      <c r="CT10" s="32">
        <f t="shared" si="15"/>
        <v>71745</v>
      </c>
      <c r="CU10" s="32">
        <f t="shared" si="15"/>
        <v>72095</v>
      </c>
      <c r="CV10" s="32">
        <f t="shared" si="15"/>
        <v>72480</v>
      </c>
      <c r="CW10" s="22">
        <f t="shared" si="15"/>
        <v>72837</v>
      </c>
      <c r="CX10" s="22">
        <f t="shared" si="15"/>
        <v>73187</v>
      </c>
    </row>
    <row r="11" spans="1:102" ht="20.100000000000001" customHeight="1">
      <c r="A11" s="42" t="s">
        <v>82</v>
      </c>
      <c r="B11" s="43">
        <f>DATE(B1,7,14)</f>
        <v>36721</v>
      </c>
      <c r="C11" s="43">
        <f>DATE(C1,7,14)</f>
        <v>37086</v>
      </c>
      <c r="D11" s="43">
        <f>DATE(D1,7,14)</f>
        <v>37451</v>
      </c>
      <c r="E11" s="43">
        <f>DATE(E1,7,14)</f>
        <v>37816</v>
      </c>
      <c r="F11" s="43">
        <f t="shared" ref="F11:BQ11" si="16">DATE(F1,7,14)</f>
        <v>38182</v>
      </c>
      <c r="G11" s="43">
        <f t="shared" si="16"/>
        <v>38547</v>
      </c>
      <c r="H11" s="43">
        <f t="shared" si="16"/>
        <v>38912</v>
      </c>
      <c r="I11" s="43">
        <f t="shared" si="16"/>
        <v>39277</v>
      </c>
      <c r="J11" s="43">
        <f t="shared" si="16"/>
        <v>39643</v>
      </c>
      <c r="K11" s="43">
        <f t="shared" si="16"/>
        <v>40008</v>
      </c>
      <c r="L11" s="43">
        <f t="shared" si="16"/>
        <v>40373</v>
      </c>
      <c r="M11" s="43">
        <f t="shared" si="16"/>
        <v>40738</v>
      </c>
      <c r="N11" s="43">
        <f t="shared" si="16"/>
        <v>41104</v>
      </c>
      <c r="O11" s="43">
        <f t="shared" si="16"/>
        <v>41469</v>
      </c>
      <c r="P11" s="43">
        <f t="shared" si="16"/>
        <v>41834</v>
      </c>
      <c r="Q11" s="43">
        <f t="shared" si="16"/>
        <v>42199</v>
      </c>
      <c r="R11" s="43">
        <f t="shared" si="16"/>
        <v>42565</v>
      </c>
      <c r="S11" s="43">
        <f t="shared" si="16"/>
        <v>42930</v>
      </c>
      <c r="T11" s="43">
        <f t="shared" si="16"/>
        <v>43295</v>
      </c>
      <c r="U11" s="43">
        <f t="shared" si="16"/>
        <v>43660</v>
      </c>
      <c r="V11" s="43">
        <f t="shared" si="16"/>
        <v>44026</v>
      </c>
      <c r="W11" s="43">
        <f t="shared" si="16"/>
        <v>44391</v>
      </c>
      <c r="X11" s="43">
        <f t="shared" si="16"/>
        <v>44756</v>
      </c>
      <c r="Y11" s="43">
        <f t="shared" si="16"/>
        <v>45121</v>
      </c>
      <c r="Z11" s="43">
        <f t="shared" si="16"/>
        <v>45487</v>
      </c>
      <c r="AA11" s="43">
        <f t="shared" si="16"/>
        <v>45852</v>
      </c>
      <c r="AB11" s="43">
        <f t="shared" si="16"/>
        <v>46217</v>
      </c>
      <c r="AC11" s="43">
        <f t="shared" si="16"/>
        <v>46582</v>
      </c>
      <c r="AD11" s="43">
        <f t="shared" si="16"/>
        <v>46948</v>
      </c>
      <c r="AE11" s="43">
        <f t="shared" si="16"/>
        <v>47313</v>
      </c>
      <c r="AF11" s="43">
        <f t="shared" si="16"/>
        <v>47678</v>
      </c>
      <c r="AG11" s="43">
        <f t="shared" si="16"/>
        <v>48043</v>
      </c>
      <c r="AH11" s="43">
        <f t="shared" si="16"/>
        <v>48409</v>
      </c>
      <c r="AI11" s="43">
        <f t="shared" si="16"/>
        <v>48774</v>
      </c>
      <c r="AJ11" s="43">
        <f t="shared" si="16"/>
        <v>49139</v>
      </c>
      <c r="AK11" s="43">
        <f t="shared" si="16"/>
        <v>49504</v>
      </c>
      <c r="AL11" s="43">
        <f t="shared" si="16"/>
        <v>49870</v>
      </c>
      <c r="AM11" s="43">
        <f t="shared" si="16"/>
        <v>50235</v>
      </c>
      <c r="AN11" s="43">
        <f t="shared" si="16"/>
        <v>50600</v>
      </c>
      <c r="AO11" s="43">
        <f t="shared" si="16"/>
        <v>50965</v>
      </c>
      <c r="AP11" s="43">
        <f t="shared" si="16"/>
        <v>51331</v>
      </c>
      <c r="AQ11" s="43">
        <f t="shared" si="16"/>
        <v>51696</v>
      </c>
      <c r="AR11" s="43">
        <f t="shared" si="16"/>
        <v>52061</v>
      </c>
      <c r="AS11" s="43">
        <f t="shared" si="16"/>
        <v>52426</v>
      </c>
      <c r="AT11" s="43">
        <f t="shared" si="16"/>
        <v>52792</v>
      </c>
      <c r="AU11" s="43">
        <f t="shared" si="16"/>
        <v>53157</v>
      </c>
      <c r="AV11" s="43">
        <f t="shared" si="16"/>
        <v>53522</v>
      </c>
      <c r="AW11" s="43">
        <f t="shared" si="16"/>
        <v>53887</v>
      </c>
      <c r="AX11" s="43">
        <f t="shared" si="16"/>
        <v>54253</v>
      </c>
      <c r="AY11" s="43">
        <f t="shared" si="16"/>
        <v>54618</v>
      </c>
      <c r="AZ11" s="43">
        <f t="shared" si="16"/>
        <v>54983</v>
      </c>
      <c r="BA11" s="43">
        <f t="shared" si="16"/>
        <v>55348</v>
      </c>
      <c r="BB11" s="43">
        <f t="shared" si="16"/>
        <v>55714</v>
      </c>
      <c r="BC11" s="43">
        <f t="shared" si="16"/>
        <v>56079</v>
      </c>
      <c r="BD11" s="43">
        <f t="shared" si="16"/>
        <v>56444</v>
      </c>
      <c r="BE11" s="43">
        <f t="shared" si="16"/>
        <v>56809</v>
      </c>
      <c r="BF11" s="43">
        <f t="shared" si="16"/>
        <v>57175</v>
      </c>
      <c r="BG11" s="43">
        <f t="shared" si="16"/>
        <v>57540</v>
      </c>
      <c r="BH11" s="43">
        <f t="shared" si="16"/>
        <v>57905</v>
      </c>
      <c r="BI11" s="43">
        <f t="shared" si="16"/>
        <v>58270</v>
      </c>
      <c r="BJ11" s="43">
        <f t="shared" si="16"/>
        <v>58636</v>
      </c>
      <c r="BK11" s="43">
        <f t="shared" si="16"/>
        <v>59001</v>
      </c>
      <c r="BL11" s="43">
        <f t="shared" si="16"/>
        <v>59366</v>
      </c>
      <c r="BM11" s="43">
        <f t="shared" si="16"/>
        <v>59731</v>
      </c>
      <c r="BN11" s="43">
        <f t="shared" si="16"/>
        <v>60097</v>
      </c>
      <c r="BO11" s="43">
        <f t="shared" si="16"/>
        <v>60462</v>
      </c>
      <c r="BP11" s="43">
        <f t="shared" si="16"/>
        <v>60827</v>
      </c>
      <c r="BQ11" s="43">
        <f t="shared" si="16"/>
        <v>61192</v>
      </c>
      <c r="BR11" s="43">
        <f t="shared" ref="BR11:CX11" si="17">DATE(BR1,7,14)</f>
        <v>61558</v>
      </c>
      <c r="BS11" s="43">
        <f t="shared" si="17"/>
        <v>61923</v>
      </c>
      <c r="BT11" s="43">
        <f t="shared" si="17"/>
        <v>62288</v>
      </c>
      <c r="BU11" s="43">
        <f t="shared" si="17"/>
        <v>62653</v>
      </c>
      <c r="BV11" s="43">
        <f t="shared" si="17"/>
        <v>63019</v>
      </c>
      <c r="BW11" s="43">
        <f t="shared" si="17"/>
        <v>63384</v>
      </c>
      <c r="BX11" s="43">
        <f t="shared" si="17"/>
        <v>63749</v>
      </c>
      <c r="BY11" s="43">
        <f t="shared" si="17"/>
        <v>64114</v>
      </c>
      <c r="BZ11" s="43">
        <f t="shared" si="17"/>
        <v>64480</v>
      </c>
      <c r="CA11" s="43">
        <f t="shared" si="17"/>
        <v>64845</v>
      </c>
      <c r="CB11" s="43">
        <f t="shared" si="17"/>
        <v>65210</v>
      </c>
      <c r="CC11" s="43">
        <f t="shared" si="17"/>
        <v>65575</v>
      </c>
      <c r="CD11" s="43">
        <f t="shared" si="17"/>
        <v>65941</v>
      </c>
      <c r="CE11" s="43">
        <f t="shared" si="17"/>
        <v>66306</v>
      </c>
      <c r="CF11" s="43">
        <f t="shared" si="17"/>
        <v>66671</v>
      </c>
      <c r="CG11" s="43">
        <f t="shared" si="17"/>
        <v>67036</v>
      </c>
      <c r="CH11" s="43">
        <f t="shared" si="17"/>
        <v>67402</v>
      </c>
      <c r="CI11" s="43">
        <f t="shared" si="17"/>
        <v>67767</v>
      </c>
      <c r="CJ11" s="43">
        <f t="shared" si="17"/>
        <v>68132</v>
      </c>
      <c r="CK11" s="43">
        <f t="shared" si="17"/>
        <v>68497</v>
      </c>
      <c r="CL11" s="43">
        <f t="shared" si="17"/>
        <v>68863</v>
      </c>
      <c r="CM11" s="43">
        <f t="shared" si="17"/>
        <v>69228</v>
      </c>
      <c r="CN11" s="43">
        <f t="shared" si="17"/>
        <v>69593</v>
      </c>
      <c r="CO11" s="43">
        <f t="shared" si="17"/>
        <v>69958</v>
      </c>
      <c r="CP11" s="43">
        <f t="shared" si="17"/>
        <v>70324</v>
      </c>
      <c r="CQ11" s="43">
        <f t="shared" si="17"/>
        <v>70689</v>
      </c>
      <c r="CR11" s="43">
        <f t="shared" si="17"/>
        <v>71054</v>
      </c>
      <c r="CS11" s="43">
        <f t="shared" si="17"/>
        <v>71419</v>
      </c>
      <c r="CT11" s="43">
        <f t="shared" si="17"/>
        <v>71785</v>
      </c>
      <c r="CU11" s="43">
        <f t="shared" si="17"/>
        <v>72150</v>
      </c>
      <c r="CV11" s="43">
        <f t="shared" si="17"/>
        <v>72515</v>
      </c>
      <c r="CW11" s="22">
        <f t="shared" si="17"/>
        <v>72880</v>
      </c>
      <c r="CX11" s="22">
        <f t="shared" si="17"/>
        <v>73245</v>
      </c>
    </row>
    <row r="12" spans="1:102" ht="20.100000000000001" customHeight="1">
      <c r="A12" s="42" t="s">
        <v>83</v>
      </c>
      <c r="B12" s="43">
        <f>DATE(B1,8,15)</f>
        <v>36753</v>
      </c>
      <c r="C12" s="43">
        <f>DATE(C1,8,15)</f>
        <v>37118</v>
      </c>
      <c r="D12" s="43">
        <f>DATE(D1,8,15)</f>
        <v>37483</v>
      </c>
      <c r="E12" s="43">
        <f>DATE(E1,8,15)</f>
        <v>37848</v>
      </c>
      <c r="F12" s="43">
        <f t="shared" ref="F12:BQ12" si="18">DATE(F1,8,15)</f>
        <v>38214</v>
      </c>
      <c r="G12" s="43">
        <f t="shared" si="18"/>
        <v>38579</v>
      </c>
      <c r="H12" s="43">
        <f t="shared" si="18"/>
        <v>38944</v>
      </c>
      <c r="I12" s="43">
        <f t="shared" si="18"/>
        <v>39309</v>
      </c>
      <c r="J12" s="43">
        <f t="shared" si="18"/>
        <v>39675</v>
      </c>
      <c r="K12" s="43">
        <f t="shared" si="18"/>
        <v>40040</v>
      </c>
      <c r="L12" s="43">
        <f t="shared" si="18"/>
        <v>40405</v>
      </c>
      <c r="M12" s="43">
        <f t="shared" si="18"/>
        <v>40770</v>
      </c>
      <c r="N12" s="43">
        <f t="shared" si="18"/>
        <v>41136</v>
      </c>
      <c r="O12" s="43">
        <f t="shared" si="18"/>
        <v>41501</v>
      </c>
      <c r="P12" s="43">
        <f t="shared" si="18"/>
        <v>41866</v>
      </c>
      <c r="Q12" s="43">
        <f t="shared" si="18"/>
        <v>42231</v>
      </c>
      <c r="R12" s="43">
        <f t="shared" si="18"/>
        <v>42597</v>
      </c>
      <c r="S12" s="43">
        <f t="shared" si="18"/>
        <v>42962</v>
      </c>
      <c r="T12" s="43">
        <f t="shared" si="18"/>
        <v>43327</v>
      </c>
      <c r="U12" s="43">
        <f t="shared" si="18"/>
        <v>43692</v>
      </c>
      <c r="V12" s="43">
        <f t="shared" si="18"/>
        <v>44058</v>
      </c>
      <c r="W12" s="43">
        <f t="shared" si="18"/>
        <v>44423</v>
      </c>
      <c r="X12" s="43">
        <f t="shared" si="18"/>
        <v>44788</v>
      </c>
      <c r="Y12" s="43">
        <f t="shared" si="18"/>
        <v>45153</v>
      </c>
      <c r="Z12" s="43">
        <f t="shared" si="18"/>
        <v>45519</v>
      </c>
      <c r="AA12" s="43">
        <f t="shared" si="18"/>
        <v>45884</v>
      </c>
      <c r="AB12" s="43">
        <f t="shared" si="18"/>
        <v>46249</v>
      </c>
      <c r="AC12" s="43">
        <f t="shared" si="18"/>
        <v>46614</v>
      </c>
      <c r="AD12" s="43">
        <f t="shared" si="18"/>
        <v>46980</v>
      </c>
      <c r="AE12" s="43">
        <f t="shared" si="18"/>
        <v>47345</v>
      </c>
      <c r="AF12" s="43">
        <f t="shared" si="18"/>
        <v>47710</v>
      </c>
      <c r="AG12" s="43">
        <f t="shared" si="18"/>
        <v>48075</v>
      </c>
      <c r="AH12" s="43">
        <f t="shared" si="18"/>
        <v>48441</v>
      </c>
      <c r="AI12" s="43">
        <f t="shared" si="18"/>
        <v>48806</v>
      </c>
      <c r="AJ12" s="43">
        <f t="shared" si="18"/>
        <v>49171</v>
      </c>
      <c r="AK12" s="43">
        <f t="shared" si="18"/>
        <v>49536</v>
      </c>
      <c r="AL12" s="43">
        <f t="shared" si="18"/>
        <v>49902</v>
      </c>
      <c r="AM12" s="43">
        <f t="shared" si="18"/>
        <v>50267</v>
      </c>
      <c r="AN12" s="43">
        <f t="shared" si="18"/>
        <v>50632</v>
      </c>
      <c r="AO12" s="43">
        <f t="shared" si="18"/>
        <v>50997</v>
      </c>
      <c r="AP12" s="43">
        <f t="shared" si="18"/>
        <v>51363</v>
      </c>
      <c r="AQ12" s="43">
        <f t="shared" si="18"/>
        <v>51728</v>
      </c>
      <c r="AR12" s="43">
        <f t="shared" si="18"/>
        <v>52093</v>
      </c>
      <c r="AS12" s="43">
        <f t="shared" si="18"/>
        <v>52458</v>
      </c>
      <c r="AT12" s="43">
        <f t="shared" si="18"/>
        <v>52824</v>
      </c>
      <c r="AU12" s="43">
        <f t="shared" si="18"/>
        <v>53189</v>
      </c>
      <c r="AV12" s="43">
        <f t="shared" si="18"/>
        <v>53554</v>
      </c>
      <c r="AW12" s="43">
        <f t="shared" si="18"/>
        <v>53919</v>
      </c>
      <c r="AX12" s="43">
        <f t="shared" si="18"/>
        <v>54285</v>
      </c>
      <c r="AY12" s="43">
        <f t="shared" si="18"/>
        <v>54650</v>
      </c>
      <c r="AZ12" s="43">
        <f t="shared" si="18"/>
        <v>55015</v>
      </c>
      <c r="BA12" s="43">
        <f t="shared" si="18"/>
        <v>55380</v>
      </c>
      <c r="BB12" s="43">
        <f t="shared" si="18"/>
        <v>55746</v>
      </c>
      <c r="BC12" s="43">
        <f t="shared" si="18"/>
        <v>56111</v>
      </c>
      <c r="BD12" s="43">
        <f t="shared" si="18"/>
        <v>56476</v>
      </c>
      <c r="BE12" s="43">
        <f t="shared" si="18"/>
        <v>56841</v>
      </c>
      <c r="BF12" s="43">
        <f t="shared" si="18"/>
        <v>57207</v>
      </c>
      <c r="BG12" s="43">
        <f t="shared" si="18"/>
        <v>57572</v>
      </c>
      <c r="BH12" s="43">
        <f t="shared" si="18"/>
        <v>57937</v>
      </c>
      <c r="BI12" s="43">
        <f t="shared" si="18"/>
        <v>58302</v>
      </c>
      <c r="BJ12" s="43">
        <f t="shared" si="18"/>
        <v>58668</v>
      </c>
      <c r="BK12" s="43">
        <f t="shared" si="18"/>
        <v>59033</v>
      </c>
      <c r="BL12" s="43">
        <f t="shared" si="18"/>
        <v>59398</v>
      </c>
      <c r="BM12" s="43">
        <f t="shared" si="18"/>
        <v>59763</v>
      </c>
      <c r="BN12" s="43">
        <f t="shared" si="18"/>
        <v>60129</v>
      </c>
      <c r="BO12" s="43">
        <f t="shared" si="18"/>
        <v>60494</v>
      </c>
      <c r="BP12" s="43">
        <f t="shared" si="18"/>
        <v>60859</v>
      </c>
      <c r="BQ12" s="43">
        <f t="shared" si="18"/>
        <v>61224</v>
      </c>
      <c r="BR12" s="43">
        <f t="shared" ref="BR12:CX12" si="19">DATE(BR1,8,15)</f>
        <v>61590</v>
      </c>
      <c r="BS12" s="43">
        <f t="shared" si="19"/>
        <v>61955</v>
      </c>
      <c r="BT12" s="43">
        <f t="shared" si="19"/>
        <v>62320</v>
      </c>
      <c r="BU12" s="43">
        <f t="shared" si="19"/>
        <v>62685</v>
      </c>
      <c r="BV12" s="43">
        <f t="shared" si="19"/>
        <v>63051</v>
      </c>
      <c r="BW12" s="43">
        <f t="shared" si="19"/>
        <v>63416</v>
      </c>
      <c r="BX12" s="43">
        <f t="shared" si="19"/>
        <v>63781</v>
      </c>
      <c r="BY12" s="43">
        <f t="shared" si="19"/>
        <v>64146</v>
      </c>
      <c r="BZ12" s="43">
        <f t="shared" si="19"/>
        <v>64512</v>
      </c>
      <c r="CA12" s="43">
        <f t="shared" si="19"/>
        <v>64877</v>
      </c>
      <c r="CB12" s="43">
        <f t="shared" si="19"/>
        <v>65242</v>
      </c>
      <c r="CC12" s="43">
        <f t="shared" si="19"/>
        <v>65607</v>
      </c>
      <c r="CD12" s="43">
        <f t="shared" si="19"/>
        <v>65973</v>
      </c>
      <c r="CE12" s="43">
        <f t="shared" si="19"/>
        <v>66338</v>
      </c>
      <c r="CF12" s="43">
        <f t="shared" si="19"/>
        <v>66703</v>
      </c>
      <c r="CG12" s="43">
        <f t="shared" si="19"/>
        <v>67068</v>
      </c>
      <c r="CH12" s="43">
        <f t="shared" si="19"/>
        <v>67434</v>
      </c>
      <c r="CI12" s="43">
        <f t="shared" si="19"/>
        <v>67799</v>
      </c>
      <c r="CJ12" s="43">
        <f t="shared" si="19"/>
        <v>68164</v>
      </c>
      <c r="CK12" s="43">
        <f t="shared" si="19"/>
        <v>68529</v>
      </c>
      <c r="CL12" s="43">
        <f t="shared" si="19"/>
        <v>68895</v>
      </c>
      <c r="CM12" s="43">
        <f t="shared" si="19"/>
        <v>69260</v>
      </c>
      <c r="CN12" s="43">
        <f t="shared" si="19"/>
        <v>69625</v>
      </c>
      <c r="CO12" s="43">
        <f t="shared" si="19"/>
        <v>69990</v>
      </c>
      <c r="CP12" s="43">
        <f t="shared" si="19"/>
        <v>70356</v>
      </c>
      <c r="CQ12" s="43">
        <f t="shared" si="19"/>
        <v>70721</v>
      </c>
      <c r="CR12" s="43">
        <f t="shared" si="19"/>
        <v>71086</v>
      </c>
      <c r="CS12" s="43">
        <f t="shared" si="19"/>
        <v>71451</v>
      </c>
      <c r="CT12" s="43">
        <f t="shared" si="19"/>
        <v>71817</v>
      </c>
      <c r="CU12" s="43">
        <f t="shared" si="19"/>
        <v>72182</v>
      </c>
      <c r="CV12" s="43">
        <f t="shared" si="19"/>
        <v>72547</v>
      </c>
      <c r="CW12" s="22">
        <f t="shared" si="19"/>
        <v>72912</v>
      </c>
      <c r="CX12" s="22">
        <f t="shared" si="19"/>
        <v>73277</v>
      </c>
    </row>
    <row r="13" spans="1:102" ht="20.100000000000001" customHeight="1">
      <c r="A13" s="28" t="s">
        <v>84</v>
      </c>
      <c r="B13" s="28">
        <f>DATE(B1,11,1)</f>
        <v>36831</v>
      </c>
      <c r="C13" s="28">
        <f>DATE(C1,11,1)</f>
        <v>37196</v>
      </c>
      <c r="D13" s="28">
        <f>DATE(D1,11,1)</f>
        <v>37561</v>
      </c>
      <c r="E13" s="28">
        <f>DATE(E1,11,1)</f>
        <v>37926</v>
      </c>
      <c r="F13" s="28">
        <f t="shared" ref="F13:BQ13" si="20">DATE(F1,11,1)</f>
        <v>38292</v>
      </c>
      <c r="G13" s="28">
        <f t="shared" si="20"/>
        <v>38657</v>
      </c>
      <c r="H13" s="28">
        <f t="shared" si="20"/>
        <v>39022</v>
      </c>
      <c r="I13" s="28">
        <f t="shared" si="20"/>
        <v>39387</v>
      </c>
      <c r="J13" s="28">
        <f t="shared" si="20"/>
        <v>39753</v>
      </c>
      <c r="K13" s="28">
        <f t="shared" si="20"/>
        <v>40118</v>
      </c>
      <c r="L13" s="28">
        <f t="shared" si="20"/>
        <v>40483</v>
      </c>
      <c r="M13" s="28">
        <f t="shared" si="20"/>
        <v>40848</v>
      </c>
      <c r="N13" s="28">
        <f t="shared" si="20"/>
        <v>41214</v>
      </c>
      <c r="O13" s="28">
        <f t="shared" si="20"/>
        <v>41579</v>
      </c>
      <c r="P13" s="28">
        <f t="shared" si="20"/>
        <v>41944</v>
      </c>
      <c r="Q13" s="28">
        <f t="shared" si="20"/>
        <v>42309</v>
      </c>
      <c r="R13" s="28">
        <f t="shared" si="20"/>
        <v>42675</v>
      </c>
      <c r="S13" s="28">
        <f t="shared" si="20"/>
        <v>43040</v>
      </c>
      <c r="T13" s="28">
        <f t="shared" si="20"/>
        <v>43405</v>
      </c>
      <c r="U13" s="28">
        <f t="shared" si="20"/>
        <v>43770</v>
      </c>
      <c r="V13" s="28">
        <f t="shared" si="20"/>
        <v>44136</v>
      </c>
      <c r="W13" s="28">
        <f t="shared" si="20"/>
        <v>44501</v>
      </c>
      <c r="X13" s="28">
        <f t="shared" si="20"/>
        <v>44866</v>
      </c>
      <c r="Y13" s="28">
        <f t="shared" si="20"/>
        <v>45231</v>
      </c>
      <c r="Z13" s="28">
        <f t="shared" si="20"/>
        <v>45597</v>
      </c>
      <c r="AA13" s="28">
        <f t="shared" si="20"/>
        <v>45962</v>
      </c>
      <c r="AB13" s="28">
        <f t="shared" si="20"/>
        <v>46327</v>
      </c>
      <c r="AC13" s="28">
        <f t="shared" si="20"/>
        <v>46692</v>
      </c>
      <c r="AD13" s="28">
        <f t="shared" si="20"/>
        <v>47058</v>
      </c>
      <c r="AE13" s="28">
        <f t="shared" si="20"/>
        <v>47423</v>
      </c>
      <c r="AF13" s="28">
        <f t="shared" si="20"/>
        <v>47788</v>
      </c>
      <c r="AG13" s="28">
        <f t="shared" si="20"/>
        <v>48153</v>
      </c>
      <c r="AH13" s="28">
        <f t="shared" si="20"/>
        <v>48519</v>
      </c>
      <c r="AI13" s="28">
        <f t="shared" si="20"/>
        <v>48884</v>
      </c>
      <c r="AJ13" s="28">
        <f t="shared" si="20"/>
        <v>49249</v>
      </c>
      <c r="AK13" s="28">
        <f t="shared" si="20"/>
        <v>49614</v>
      </c>
      <c r="AL13" s="28">
        <f t="shared" si="20"/>
        <v>49980</v>
      </c>
      <c r="AM13" s="28">
        <f t="shared" si="20"/>
        <v>50345</v>
      </c>
      <c r="AN13" s="28">
        <f t="shared" si="20"/>
        <v>50710</v>
      </c>
      <c r="AO13" s="28">
        <f t="shared" si="20"/>
        <v>51075</v>
      </c>
      <c r="AP13" s="28">
        <f t="shared" si="20"/>
        <v>51441</v>
      </c>
      <c r="AQ13" s="28">
        <f t="shared" si="20"/>
        <v>51806</v>
      </c>
      <c r="AR13" s="28">
        <f t="shared" si="20"/>
        <v>52171</v>
      </c>
      <c r="AS13" s="28">
        <f t="shared" si="20"/>
        <v>52536</v>
      </c>
      <c r="AT13" s="28">
        <f t="shared" si="20"/>
        <v>52902</v>
      </c>
      <c r="AU13" s="28">
        <f t="shared" si="20"/>
        <v>53267</v>
      </c>
      <c r="AV13" s="28">
        <f t="shared" si="20"/>
        <v>53632</v>
      </c>
      <c r="AW13" s="28">
        <f t="shared" si="20"/>
        <v>53997</v>
      </c>
      <c r="AX13" s="28">
        <f t="shared" si="20"/>
        <v>54363</v>
      </c>
      <c r="AY13" s="28">
        <f t="shared" si="20"/>
        <v>54728</v>
      </c>
      <c r="AZ13" s="28">
        <f t="shared" si="20"/>
        <v>55093</v>
      </c>
      <c r="BA13" s="28">
        <f t="shared" si="20"/>
        <v>55458</v>
      </c>
      <c r="BB13" s="28">
        <f t="shared" si="20"/>
        <v>55824</v>
      </c>
      <c r="BC13" s="28">
        <f t="shared" si="20"/>
        <v>56189</v>
      </c>
      <c r="BD13" s="28">
        <f t="shared" si="20"/>
        <v>56554</v>
      </c>
      <c r="BE13" s="28">
        <f t="shared" si="20"/>
        <v>56919</v>
      </c>
      <c r="BF13" s="28">
        <f t="shared" si="20"/>
        <v>57285</v>
      </c>
      <c r="BG13" s="28">
        <f t="shared" si="20"/>
        <v>57650</v>
      </c>
      <c r="BH13" s="28">
        <f t="shared" si="20"/>
        <v>58015</v>
      </c>
      <c r="BI13" s="28">
        <f t="shared" si="20"/>
        <v>58380</v>
      </c>
      <c r="BJ13" s="28">
        <f t="shared" si="20"/>
        <v>58746</v>
      </c>
      <c r="BK13" s="28">
        <f t="shared" si="20"/>
        <v>59111</v>
      </c>
      <c r="BL13" s="28">
        <f t="shared" si="20"/>
        <v>59476</v>
      </c>
      <c r="BM13" s="28">
        <f t="shared" si="20"/>
        <v>59841</v>
      </c>
      <c r="BN13" s="28">
        <f t="shared" si="20"/>
        <v>60207</v>
      </c>
      <c r="BO13" s="28">
        <f t="shared" si="20"/>
        <v>60572</v>
      </c>
      <c r="BP13" s="28">
        <f t="shared" si="20"/>
        <v>60937</v>
      </c>
      <c r="BQ13" s="28">
        <f t="shared" si="20"/>
        <v>61302</v>
      </c>
      <c r="BR13" s="28">
        <f t="shared" ref="BR13:CX13" si="21">DATE(BR1,11,1)</f>
        <v>61668</v>
      </c>
      <c r="BS13" s="28">
        <f t="shared" si="21"/>
        <v>62033</v>
      </c>
      <c r="BT13" s="28">
        <f t="shared" si="21"/>
        <v>62398</v>
      </c>
      <c r="BU13" s="28">
        <f t="shared" si="21"/>
        <v>62763</v>
      </c>
      <c r="BV13" s="28">
        <f t="shared" si="21"/>
        <v>63129</v>
      </c>
      <c r="BW13" s="28">
        <f t="shared" si="21"/>
        <v>63494</v>
      </c>
      <c r="BX13" s="28">
        <f t="shared" si="21"/>
        <v>63859</v>
      </c>
      <c r="BY13" s="28">
        <f t="shared" si="21"/>
        <v>64224</v>
      </c>
      <c r="BZ13" s="28">
        <f t="shared" si="21"/>
        <v>64590</v>
      </c>
      <c r="CA13" s="28">
        <f t="shared" si="21"/>
        <v>64955</v>
      </c>
      <c r="CB13" s="28">
        <f t="shared" si="21"/>
        <v>65320</v>
      </c>
      <c r="CC13" s="28">
        <f t="shared" si="21"/>
        <v>65685</v>
      </c>
      <c r="CD13" s="28">
        <f t="shared" si="21"/>
        <v>66051</v>
      </c>
      <c r="CE13" s="28">
        <f t="shared" si="21"/>
        <v>66416</v>
      </c>
      <c r="CF13" s="28">
        <f t="shared" si="21"/>
        <v>66781</v>
      </c>
      <c r="CG13" s="28">
        <f t="shared" si="21"/>
        <v>67146</v>
      </c>
      <c r="CH13" s="28">
        <f t="shared" si="21"/>
        <v>67512</v>
      </c>
      <c r="CI13" s="28">
        <f t="shared" si="21"/>
        <v>67877</v>
      </c>
      <c r="CJ13" s="28">
        <f t="shared" si="21"/>
        <v>68242</v>
      </c>
      <c r="CK13" s="28">
        <f t="shared" si="21"/>
        <v>68607</v>
      </c>
      <c r="CL13" s="28">
        <f t="shared" si="21"/>
        <v>68973</v>
      </c>
      <c r="CM13" s="28">
        <f t="shared" si="21"/>
        <v>69338</v>
      </c>
      <c r="CN13" s="28">
        <f t="shared" si="21"/>
        <v>69703</v>
      </c>
      <c r="CO13" s="28">
        <f t="shared" si="21"/>
        <v>70068</v>
      </c>
      <c r="CP13" s="28">
        <f t="shared" si="21"/>
        <v>70434</v>
      </c>
      <c r="CQ13" s="28">
        <f t="shared" si="21"/>
        <v>70799</v>
      </c>
      <c r="CR13" s="28">
        <f t="shared" si="21"/>
        <v>71164</v>
      </c>
      <c r="CS13" s="28">
        <f t="shared" si="21"/>
        <v>71529</v>
      </c>
      <c r="CT13" s="28">
        <f t="shared" si="21"/>
        <v>71895</v>
      </c>
      <c r="CU13" s="28">
        <f t="shared" si="21"/>
        <v>72260</v>
      </c>
      <c r="CV13" s="28">
        <f t="shared" si="21"/>
        <v>72625</v>
      </c>
      <c r="CW13" s="22">
        <f t="shared" si="21"/>
        <v>72990</v>
      </c>
      <c r="CX13" s="22">
        <f t="shared" si="21"/>
        <v>73355</v>
      </c>
    </row>
    <row r="14" spans="1:102" ht="20.100000000000001" customHeight="1">
      <c r="A14" s="33" t="s">
        <v>85</v>
      </c>
      <c r="B14" s="30">
        <f>DATE(B1,11,11)</f>
        <v>36841</v>
      </c>
      <c r="C14" s="30">
        <f>DATE(C1,11,11)</f>
        <v>37206</v>
      </c>
      <c r="D14" s="30">
        <f>DATE(D1,11,11)</f>
        <v>37571</v>
      </c>
      <c r="E14" s="30">
        <f>DATE(E1,11,11)</f>
        <v>37936</v>
      </c>
      <c r="F14" s="30">
        <f t="shared" ref="F14:BQ14" si="22">DATE(F1,11,11)</f>
        <v>38302</v>
      </c>
      <c r="G14" s="30">
        <f t="shared" si="22"/>
        <v>38667</v>
      </c>
      <c r="H14" s="30">
        <f t="shared" si="22"/>
        <v>39032</v>
      </c>
      <c r="I14" s="30">
        <f t="shared" si="22"/>
        <v>39397</v>
      </c>
      <c r="J14" s="30">
        <f t="shared" si="22"/>
        <v>39763</v>
      </c>
      <c r="K14" s="30">
        <f t="shared" si="22"/>
        <v>40128</v>
      </c>
      <c r="L14" s="30">
        <f t="shared" si="22"/>
        <v>40493</v>
      </c>
      <c r="M14" s="30">
        <f t="shared" si="22"/>
        <v>40858</v>
      </c>
      <c r="N14" s="30">
        <f t="shared" si="22"/>
        <v>41224</v>
      </c>
      <c r="O14" s="30">
        <f t="shared" si="22"/>
        <v>41589</v>
      </c>
      <c r="P14" s="30">
        <f t="shared" si="22"/>
        <v>41954</v>
      </c>
      <c r="Q14" s="30">
        <f t="shared" si="22"/>
        <v>42319</v>
      </c>
      <c r="R14" s="30">
        <f t="shared" si="22"/>
        <v>42685</v>
      </c>
      <c r="S14" s="30">
        <f t="shared" si="22"/>
        <v>43050</v>
      </c>
      <c r="T14" s="30">
        <f t="shared" si="22"/>
        <v>43415</v>
      </c>
      <c r="U14" s="30">
        <f t="shared" si="22"/>
        <v>43780</v>
      </c>
      <c r="V14" s="30">
        <f t="shared" si="22"/>
        <v>44146</v>
      </c>
      <c r="W14" s="30">
        <f t="shared" si="22"/>
        <v>44511</v>
      </c>
      <c r="X14" s="30">
        <f t="shared" si="22"/>
        <v>44876</v>
      </c>
      <c r="Y14" s="30">
        <f t="shared" si="22"/>
        <v>45241</v>
      </c>
      <c r="Z14" s="30">
        <f t="shared" si="22"/>
        <v>45607</v>
      </c>
      <c r="AA14" s="30">
        <f t="shared" si="22"/>
        <v>45972</v>
      </c>
      <c r="AB14" s="30">
        <f t="shared" si="22"/>
        <v>46337</v>
      </c>
      <c r="AC14" s="30">
        <f t="shared" si="22"/>
        <v>46702</v>
      </c>
      <c r="AD14" s="30">
        <f t="shared" si="22"/>
        <v>47068</v>
      </c>
      <c r="AE14" s="30">
        <f t="shared" si="22"/>
        <v>47433</v>
      </c>
      <c r="AF14" s="30">
        <f t="shared" si="22"/>
        <v>47798</v>
      </c>
      <c r="AG14" s="30">
        <f t="shared" si="22"/>
        <v>48163</v>
      </c>
      <c r="AH14" s="30">
        <f t="shared" si="22"/>
        <v>48529</v>
      </c>
      <c r="AI14" s="30">
        <f t="shared" si="22"/>
        <v>48894</v>
      </c>
      <c r="AJ14" s="30">
        <f t="shared" si="22"/>
        <v>49259</v>
      </c>
      <c r="AK14" s="30">
        <f t="shared" si="22"/>
        <v>49624</v>
      </c>
      <c r="AL14" s="30">
        <f t="shared" si="22"/>
        <v>49990</v>
      </c>
      <c r="AM14" s="30">
        <f t="shared" si="22"/>
        <v>50355</v>
      </c>
      <c r="AN14" s="30">
        <f t="shared" si="22"/>
        <v>50720</v>
      </c>
      <c r="AO14" s="30">
        <f t="shared" si="22"/>
        <v>51085</v>
      </c>
      <c r="AP14" s="30">
        <f t="shared" si="22"/>
        <v>51451</v>
      </c>
      <c r="AQ14" s="30">
        <f t="shared" si="22"/>
        <v>51816</v>
      </c>
      <c r="AR14" s="30">
        <f t="shared" si="22"/>
        <v>52181</v>
      </c>
      <c r="AS14" s="30">
        <f t="shared" si="22"/>
        <v>52546</v>
      </c>
      <c r="AT14" s="30">
        <f t="shared" si="22"/>
        <v>52912</v>
      </c>
      <c r="AU14" s="30">
        <f t="shared" si="22"/>
        <v>53277</v>
      </c>
      <c r="AV14" s="30">
        <f t="shared" si="22"/>
        <v>53642</v>
      </c>
      <c r="AW14" s="30">
        <f t="shared" si="22"/>
        <v>54007</v>
      </c>
      <c r="AX14" s="30">
        <f t="shared" si="22"/>
        <v>54373</v>
      </c>
      <c r="AY14" s="30">
        <f t="shared" si="22"/>
        <v>54738</v>
      </c>
      <c r="AZ14" s="30">
        <f t="shared" si="22"/>
        <v>55103</v>
      </c>
      <c r="BA14" s="30">
        <f t="shared" si="22"/>
        <v>55468</v>
      </c>
      <c r="BB14" s="30">
        <f t="shared" si="22"/>
        <v>55834</v>
      </c>
      <c r="BC14" s="30">
        <f t="shared" si="22"/>
        <v>56199</v>
      </c>
      <c r="BD14" s="30">
        <f t="shared" si="22"/>
        <v>56564</v>
      </c>
      <c r="BE14" s="30">
        <f t="shared" si="22"/>
        <v>56929</v>
      </c>
      <c r="BF14" s="30">
        <f t="shared" si="22"/>
        <v>57295</v>
      </c>
      <c r="BG14" s="30">
        <f t="shared" si="22"/>
        <v>57660</v>
      </c>
      <c r="BH14" s="30">
        <f t="shared" si="22"/>
        <v>58025</v>
      </c>
      <c r="BI14" s="30">
        <f t="shared" si="22"/>
        <v>58390</v>
      </c>
      <c r="BJ14" s="30">
        <f t="shared" si="22"/>
        <v>58756</v>
      </c>
      <c r="BK14" s="30">
        <f t="shared" si="22"/>
        <v>59121</v>
      </c>
      <c r="BL14" s="30">
        <f t="shared" si="22"/>
        <v>59486</v>
      </c>
      <c r="BM14" s="30">
        <f t="shared" si="22"/>
        <v>59851</v>
      </c>
      <c r="BN14" s="30">
        <f t="shared" si="22"/>
        <v>60217</v>
      </c>
      <c r="BO14" s="30">
        <f t="shared" si="22"/>
        <v>60582</v>
      </c>
      <c r="BP14" s="30">
        <f t="shared" si="22"/>
        <v>60947</v>
      </c>
      <c r="BQ14" s="30">
        <f t="shared" si="22"/>
        <v>61312</v>
      </c>
      <c r="BR14" s="30">
        <f t="shared" ref="BR14:CX14" si="23">DATE(BR1,11,11)</f>
        <v>61678</v>
      </c>
      <c r="BS14" s="30">
        <f t="shared" si="23"/>
        <v>62043</v>
      </c>
      <c r="BT14" s="30">
        <f t="shared" si="23"/>
        <v>62408</v>
      </c>
      <c r="BU14" s="30">
        <f t="shared" si="23"/>
        <v>62773</v>
      </c>
      <c r="BV14" s="30">
        <f t="shared" si="23"/>
        <v>63139</v>
      </c>
      <c r="BW14" s="30">
        <f t="shared" si="23"/>
        <v>63504</v>
      </c>
      <c r="BX14" s="30">
        <f t="shared" si="23"/>
        <v>63869</v>
      </c>
      <c r="BY14" s="30">
        <f t="shared" si="23"/>
        <v>64234</v>
      </c>
      <c r="BZ14" s="30">
        <f t="shared" si="23"/>
        <v>64600</v>
      </c>
      <c r="CA14" s="30">
        <f t="shared" si="23"/>
        <v>64965</v>
      </c>
      <c r="CB14" s="30">
        <f t="shared" si="23"/>
        <v>65330</v>
      </c>
      <c r="CC14" s="30">
        <f t="shared" si="23"/>
        <v>65695</v>
      </c>
      <c r="CD14" s="30">
        <f t="shared" si="23"/>
        <v>66061</v>
      </c>
      <c r="CE14" s="30">
        <f t="shared" si="23"/>
        <v>66426</v>
      </c>
      <c r="CF14" s="30">
        <f t="shared" si="23"/>
        <v>66791</v>
      </c>
      <c r="CG14" s="30">
        <f t="shared" si="23"/>
        <v>67156</v>
      </c>
      <c r="CH14" s="30">
        <f t="shared" si="23"/>
        <v>67522</v>
      </c>
      <c r="CI14" s="30">
        <f t="shared" si="23"/>
        <v>67887</v>
      </c>
      <c r="CJ14" s="30">
        <f t="shared" si="23"/>
        <v>68252</v>
      </c>
      <c r="CK14" s="30">
        <f t="shared" si="23"/>
        <v>68617</v>
      </c>
      <c r="CL14" s="30">
        <f t="shared" si="23"/>
        <v>68983</v>
      </c>
      <c r="CM14" s="30">
        <f t="shared" si="23"/>
        <v>69348</v>
      </c>
      <c r="CN14" s="30">
        <f t="shared" si="23"/>
        <v>69713</v>
      </c>
      <c r="CO14" s="30">
        <f t="shared" si="23"/>
        <v>70078</v>
      </c>
      <c r="CP14" s="30">
        <f t="shared" si="23"/>
        <v>70444</v>
      </c>
      <c r="CQ14" s="30">
        <f t="shared" si="23"/>
        <v>70809</v>
      </c>
      <c r="CR14" s="30">
        <f t="shared" si="23"/>
        <v>71174</v>
      </c>
      <c r="CS14" s="30">
        <f t="shared" si="23"/>
        <v>71539</v>
      </c>
      <c r="CT14" s="30">
        <f t="shared" si="23"/>
        <v>71905</v>
      </c>
      <c r="CU14" s="30">
        <f t="shared" si="23"/>
        <v>72270</v>
      </c>
      <c r="CV14" s="30">
        <f t="shared" si="23"/>
        <v>72635</v>
      </c>
      <c r="CW14" s="22">
        <f t="shared" si="23"/>
        <v>73000</v>
      </c>
      <c r="CX14" s="22">
        <f t="shared" si="23"/>
        <v>73365</v>
      </c>
    </row>
    <row r="15" spans="1:102" ht="20.100000000000001" customHeight="1">
      <c r="A15" s="42" t="s">
        <v>86</v>
      </c>
      <c r="B15" s="42">
        <f>DATE(B1,12,25)</f>
        <v>36885</v>
      </c>
      <c r="C15" s="42">
        <f>DATE(C1,12,25)</f>
        <v>37250</v>
      </c>
      <c r="D15" s="42">
        <f>DATE(D1,12,25)</f>
        <v>37615</v>
      </c>
      <c r="E15" s="42">
        <f>DATE(E1,12,25)</f>
        <v>37980</v>
      </c>
      <c r="F15" s="42">
        <f t="shared" ref="F15:BQ15" si="24">DATE(F1,12,25)</f>
        <v>38346</v>
      </c>
      <c r="G15" s="42">
        <f t="shared" si="24"/>
        <v>38711</v>
      </c>
      <c r="H15" s="42">
        <f t="shared" si="24"/>
        <v>39076</v>
      </c>
      <c r="I15" s="42">
        <f t="shared" si="24"/>
        <v>39441</v>
      </c>
      <c r="J15" s="42">
        <f t="shared" si="24"/>
        <v>39807</v>
      </c>
      <c r="K15" s="42">
        <f t="shared" si="24"/>
        <v>40172</v>
      </c>
      <c r="L15" s="42">
        <f t="shared" si="24"/>
        <v>40537</v>
      </c>
      <c r="M15" s="42">
        <f t="shared" si="24"/>
        <v>40902</v>
      </c>
      <c r="N15" s="42">
        <f t="shared" si="24"/>
        <v>41268</v>
      </c>
      <c r="O15" s="42">
        <f t="shared" si="24"/>
        <v>41633</v>
      </c>
      <c r="P15" s="42">
        <f t="shared" si="24"/>
        <v>41998</v>
      </c>
      <c r="Q15" s="42">
        <f t="shared" si="24"/>
        <v>42363</v>
      </c>
      <c r="R15" s="42">
        <f t="shared" si="24"/>
        <v>42729</v>
      </c>
      <c r="S15" s="42">
        <f t="shared" si="24"/>
        <v>43094</v>
      </c>
      <c r="T15" s="42">
        <f t="shared" si="24"/>
        <v>43459</v>
      </c>
      <c r="U15" s="42">
        <f t="shared" si="24"/>
        <v>43824</v>
      </c>
      <c r="V15" s="42">
        <f t="shared" si="24"/>
        <v>44190</v>
      </c>
      <c r="W15" s="42">
        <f t="shared" si="24"/>
        <v>44555</v>
      </c>
      <c r="X15" s="42">
        <f t="shared" si="24"/>
        <v>44920</v>
      </c>
      <c r="Y15" s="42">
        <f t="shared" si="24"/>
        <v>45285</v>
      </c>
      <c r="Z15" s="42">
        <f t="shared" si="24"/>
        <v>45651</v>
      </c>
      <c r="AA15" s="42">
        <f t="shared" si="24"/>
        <v>46016</v>
      </c>
      <c r="AB15" s="42">
        <f t="shared" si="24"/>
        <v>46381</v>
      </c>
      <c r="AC15" s="42">
        <f t="shared" si="24"/>
        <v>46746</v>
      </c>
      <c r="AD15" s="42">
        <f t="shared" si="24"/>
        <v>47112</v>
      </c>
      <c r="AE15" s="42">
        <f t="shared" si="24"/>
        <v>47477</v>
      </c>
      <c r="AF15" s="42">
        <f t="shared" si="24"/>
        <v>47842</v>
      </c>
      <c r="AG15" s="42">
        <f t="shared" si="24"/>
        <v>48207</v>
      </c>
      <c r="AH15" s="42">
        <f t="shared" si="24"/>
        <v>48573</v>
      </c>
      <c r="AI15" s="42">
        <f t="shared" si="24"/>
        <v>48938</v>
      </c>
      <c r="AJ15" s="42">
        <f t="shared" si="24"/>
        <v>49303</v>
      </c>
      <c r="AK15" s="42">
        <f t="shared" si="24"/>
        <v>49668</v>
      </c>
      <c r="AL15" s="42">
        <f t="shared" si="24"/>
        <v>50034</v>
      </c>
      <c r="AM15" s="42">
        <f t="shared" si="24"/>
        <v>50399</v>
      </c>
      <c r="AN15" s="42">
        <f t="shared" si="24"/>
        <v>50764</v>
      </c>
      <c r="AO15" s="42">
        <f t="shared" si="24"/>
        <v>51129</v>
      </c>
      <c r="AP15" s="42">
        <f t="shared" si="24"/>
        <v>51495</v>
      </c>
      <c r="AQ15" s="42">
        <f t="shared" si="24"/>
        <v>51860</v>
      </c>
      <c r="AR15" s="42">
        <f t="shared" si="24"/>
        <v>52225</v>
      </c>
      <c r="AS15" s="42">
        <f t="shared" si="24"/>
        <v>52590</v>
      </c>
      <c r="AT15" s="42">
        <f t="shared" si="24"/>
        <v>52956</v>
      </c>
      <c r="AU15" s="42">
        <f t="shared" si="24"/>
        <v>53321</v>
      </c>
      <c r="AV15" s="42">
        <f t="shared" si="24"/>
        <v>53686</v>
      </c>
      <c r="AW15" s="42">
        <f t="shared" si="24"/>
        <v>54051</v>
      </c>
      <c r="AX15" s="42">
        <f t="shared" si="24"/>
        <v>54417</v>
      </c>
      <c r="AY15" s="42">
        <f t="shared" si="24"/>
        <v>54782</v>
      </c>
      <c r="AZ15" s="42">
        <f t="shared" si="24"/>
        <v>55147</v>
      </c>
      <c r="BA15" s="42">
        <f t="shared" si="24"/>
        <v>55512</v>
      </c>
      <c r="BB15" s="42">
        <f t="shared" si="24"/>
        <v>55878</v>
      </c>
      <c r="BC15" s="42">
        <f t="shared" si="24"/>
        <v>56243</v>
      </c>
      <c r="BD15" s="42">
        <f t="shared" si="24"/>
        <v>56608</v>
      </c>
      <c r="BE15" s="42">
        <f t="shared" si="24"/>
        <v>56973</v>
      </c>
      <c r="BF15" s="42">
        <f t="shared" si="24"/>
        <v>57339</v>
      </c>
      <c r="BG15" s="42">
        <f t="shared" si="24"/>
        <v>57704</v>
      </c>
      <c r="BH15" s="42">
        <f t="shared" si="24"/>
        <v>58069</v>
      </c>
      <c r="BI15" s="42">
        <f t="shared" si="24"/>
        <v>58434</v>
      </c>
      <c r="BJ15" s="42">
        <f t="shared" si="24"/>
        <v>58800</v>
      </c>
      <c r="BK15" s="42">
        <f t="shared" si="24"/>
        <v>59165</v>
      </c>
      <c r="BL15" s="42">
        <f t="shared" si="24"/>
        <v>59530</v>
      </c>
      <c r="BM15" s="42">
        <f t="shared" si="24"/>
        <v>59895</v>
      </c>
      <c r="BN15" s="42">
        <f t="shared" si="24"/>
        <v>60261</v>
      </c>
      <c r="BO15" s="42">
        <f t="shared" si="24"/>
        <v>60626</v>
      </c>
      <c r="BP15" s="42">
        <f t="shared" si="24"/>
        <v>60991</v>
      </c>
      <c r="BQ15" s="42">
        <f t="shared" si="24"/>
        <v>61356</v>
      </c>
      <c r="BR15" s="42">
        <f t="shared" ref="BR15:CX15" si="25">DATE(BR1,12,25)</f>
        <v>61722</v>
      </c>
      <c r="BS15" s="42">
        <f t="shared" si="25"/>
        <v>62087</v>
      </c>
      <c r="BT15" s="42">
        <f t="shared" si="25"/>
        <v>62452</v>
      </c>
      <c r="BU15" s="42">
        <f t="shared" si="25"/>
        <v>62817</v>
      </c>
      <c r="BV15" s="42">
        <f t="shared" si="25"/>
        <v>63183</v>
      </c>
      <c r="BW15" s="42">
        <f t="shared" si="25"/>
        <v>63548</v>
      </c>
      <c r="BX15" s="42">
        <f t="shared" si="25"/>
        <v>63913</v>
      </c>
      <c r="BY15" s="42">
        <f t="shared" si="25"/>
        <v>64278</v>
      </c>
      <c r="BZ15" s="42">
        <f t="shared" si="25"/>
        <v>64644</v>
      </c>
      <c r="CA15" s="42">
        <f t="shared" si="25"/>
        <v>65009</v>
      </c>
      <c r="CB15" s="42">
        <f t="shared" si="25"/>
        <v>65374</v>
      </c>
      <c r="CC15" s="42">
        <f t="shared" si="25"/>
        <v>65739</v>
      </c>
      <c r="CD15" s="42">
        <f t="shared" si="25"/>
        <v>66105</v>
      </c>
      <c r="CE15" s="42">
        <f t="shared" si="25"/>
        <v>66470</v>
      </c>
      <c r="CF15" s="42">
        <f t="shared" si="25"/>
        <v>66835</v>
      </c>
      <c r="CG15" s="42">
        <f t="shared" si="25"/>
        <v>67200</v>
      </c>
      <c r="CH15" s="42">
        <f t="shared" si="25"/>
        <v>67566</v>
      </c>
      <c r="CI15" s="42">
        <f t="shared" si="25"/>
        <v>67931</v>
      </c>
      <c r="CJ15" s="42">
        <f t="shared" si="25"/>
        <v>68296</v>
      </c>
      <c r="CK15" s="42">
        <f t="shared" si="25"/>
        <v>68661</v>
      </c>
      <c r="CL15" s="42">
        <f t="shared" si="25"/>
        <v>69027</v>
      </c>
      <c r="CM15" s="42">
        <f t="shared" si="25"/>
        <v>69392</v>
      </c>
      <c r="CN15" s="42">
        <f t="shared" si="25"/>
        <v>69757</v>
      </c>
      <c r="CO15" s="42">
        <f t="shared" si="25"/>
        <v>70122</v>
      </c>
      <c r="CP15" s="42">
        <f t="shared" si="25"/>
        <v>70488</v>
      </c>
      <c r="CQ15" s="42">
        <f t="shared" si="25"/>
        <v>70853</v>
      </c>
      <c r="CR15" s="42">
        <f t="shared" si="25"/>
        <v>71218</v>
      </c>
      <c r="CS15" s="42">
        <f t="shared" si="25"/>
        <v>71583</v>
      </c>
      <c r="CT15" s="42">
        <f t="shared" si="25"/>
        <v>71949</v>
      </c>
      <c r="CU15" s="42">
        <f t="shared" si="25"/>
        <v>72314</v>
      </c>
      <c r="CV15" s="42">
        <f t="shared" si="25"/>
        <v>72679</v>
      </c>
      <c r="CW15" s="22">
        <f t="shared" si="25"/>
        <v>73044</v>
      </c>
      <c r="CX15" s="22">
        <f t="shared" si="25"/>
        <v>73409</v>
      </c>
    </row>
    <row r="16" spans="1:102" ht="20.100000000000001" customHeight="1">
      <c r="A16" s="34">
        <v>0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35">
        <v>0</v>
      </c>
      <c r="CO16" s="35">
        <v>0</v>
      </c>
      <c r="CP16" s="35">
        <v>0</v>
      </c>
      <c r="CQ16" s="35">
        <v>0</v>
      </c>
      <c r="CR16" s="35">
        <v>0</v>
      </c>
      <c r="CS16" s="35">
        <v>0</v>
      </c>
      <c r="CT16" s="35">
        <v>0</v>
      </c>
      <c r="CU16" s="35">
        <v>0</v>
      </c>
      <c r="CV16" s="35">
        <v>0</v>
      </c>
      <c r="CW16" s="36">
        <v>0</v>
      </c>
      <c r="CX16" s="36">
        <v>0</v>
      </c>
    </row>
    <row r="18" spans="1:7" ht="15.75">
      <c r="A18" s="37" t="s">
        <v>87</v>
      </c>
      <c r="B18" s="38" t="s">
        <v>88</v>
      </c>
      <c r="C18" s="39"/>
      <c r="D18" s="40"/>
      <c r="E18" s="40"/>
      <c r="F18" s="40"/>
      <c r="G18" s="41"/>
    </row>
    <row r="20" spans="1:7">
      <c r="A20" s="120"/>
      <c r="B20" s="121" t="s">
        <v>90</v>
      </c>
      <c r="C20" s="119" t="str">
        <f ca="1">+CELL("nomfichier")</f>
        <v>D:\Données\1.UPRT\0-UPRT.fait\uprt-php\www\mesimages\fichiers-uprt\me-menus\menus-festivals\[me.calendrier.excel.pratique.xlsx]Calendrier.Menus</v>
      </c>
      <c r="D20" s="118"/>
    </row>
  </sheetData>
  <hyperlinks>
    <hyperlink ref="B18" r:id="rId1" xr:uid="{EE6F6E1C-2F01-4ABD-896F-0B76C9CAA57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Calendrier.Menus</vt:lpstr>
      <vt:lpstr>Jours.Fériés</vt:lpstr>
      <vt:lpstr>Calendrier.Menus!An</vt:lpstr>
      <vt:lpstr>Calendrier.Menus!DVac</vt:lpstr>
      <vt:lpstr>Calendrier.Menus!Fériés</vt:lpstr>
      <vt:lpstr>Calendrier.Menus!FVac</vt:lpstr>
      <vt:lpstr>Calendrier.Menus!Tblmois</vt:lpstr>
      <vt:lpstr>Calendrier.Menus!Zone_d_impression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Leboucher</dc:creator>
  <cp:lastModifiedBy>Joël Leboucher</cp:lastModifiedBy>
  <dcterms:created xsi:type="dcterms:W3CDTF">2021-07-28T07:34:26Z</dcterms:created>
  <dcterms:modified xsi:type="dcterms:W3CDTF">2024-01-04T11:05:58Z</dcterms:modified>
</cp:coreProperties>
</file>