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me-menus\menus-festivals\"/>
    </mc:Choice>
  </mc:AlternateContent>
  <xr:revisionPtr revIDLastSave="0" documentId="13_ncr:40009_{B8D55D36-8B6C-4C96-AB08-E76F3B06211D}" xr6:coauthVersionLast="45" xr6:coauthVersionMax="45" xr10:uidLastSave="{00000000-0000-0000-0000-000000000000}"/>
  <bookViews>
    <workbookView xWindow="28680" yWindow="-120" windowWidth="21840" windowHeight="13140" tabRatio="864"/>
  </bookViews>
  <sheets>
    <sheet name="Mode d'emploi" sheetId="25" r:id="rId1"/>
    <sheet name="Ventilation ETE" sheetId="26" r:id="rId2"/>
    <sheet name="Ventilation Automne" sheetId="30" r:id="rId3"/>
    <sheet name="Ventilation Hiver" sheetId="28" r:id="rId4"/>
    <sheet name="Ventilation Printemps" sheetId="29" r:id="rId5"/>
  </sheets>
  <definedNames>
    <definedName name="_xlnm.Print_Titles" localSheetId="2">'Ventilation Automne'!$2:$6</definedName>
    <definedName name="_xlnm.Print_Titles" localSheetId="1">'Ventilation ETE'!$2:$6</definedName>
    <definedName name="_xlnm.Print_Titles" localSheetId="3">'Ventilation Hiver'!$2:$6</definedName>
    <definedName name="_xlnm.Print_Titles" localSheetId="4">'Ventilation Printemps'!$2:$6</definedName>
    <definedName name="_xlnm.Print_Area" localSheetId="0">'Mode d''emploi'!$A$1:$T$80</definedName>
    <definedName name="_xlnm.Print_Area" localSheetId="2">'Ventilation Automne'!$B$1:$L$55</definedName>
    <definedName name="_xlnm.Print_Area" localSheetId="1">'Ventilation ETE'!$B$1:$L$55</definedName>
    <definedName name="_xlnm.Print_Area" localSheetId="3">'Ventilation Hiver'!$B$1:$L$55</definedName>
    <definedName name="_xlnm.Print_Area" localSheetId="4">'Ventilation Printemps'!$B$1:$L$55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4" i="30" l="1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4" i="30"/>
  <c r="F37" i="29"/>
  <c r="J18" i="29"/>
  <c r="K23" i="25"/>
  <c r="F37" i="28"/>
  <c r="J18" i="28"/>
  <c r="F37" i="26"/>
  <c r="P4" i="26" s="1"/>
  <c r="T3" i="26" s="1"/>
  <c r="J18" i="26"/>
  <c r="K49" i="29"/>
  <c r="K50" i="29"/>
  <c r="K48" i="29"/>
  <c r="K19" i="29"/>
  <c r="K47" i="29" s="1"/>
  <c r="K46" i="29" s="1"/>
  <c r="I4" i="29" s="1"/>
  <c r="F26" i="29"/>
  <c r="K49" i="28"/>
  <c r="K50" i="28"/>
  <c r="K48" i="28"/>
  <c r="K49" i="26"/>
  <c r="K48" i="26"/>
  <c r="K46" i="26" s="1"/>
  <c r="I4" i="26" s="1"/>
  <c r="K19" i="26"/>
  <c r="K49" i="30"/>
  <c r="K50" i="30" s="1"/>
  <c r="F37" i="30"/>
  <c r="J18" i="30" s="1"/>
  <c r="Q155" i="29"/>
  <c r="Q154" i="29"/>
  <c r="Q153" i="29"/>
  <c r="Q152" i="29"/>
  <c r="Q151" i="29"/>
  <c r="Q150" i="29"/>
  <c r="R149" i="29"/>
  <c r="P12" i="29"/>
  <c r="P18" i="29"/>
  <c r="P5" i="29" s="1"/>
  <c r="P25" i="29"/>
  <c r="P32" i="29"/>
  <c r="P38" i="29"/>
  <c r="P43" i="29"/>
  <c r="Q43" i="29" s="1"/>
  <c r="P48" i="29"/>
  <c r="Q48" i="29" s="1"/>
  <c r="P83" i="29"/>
  <c r="P107" i="29"/>
  <c r="P118" i="29"/>
  <c r="P124" i="29"/>
  <c r="P130" i="29"/>
  <c r="Q130" i="29" s="1"/>
  <c r="P135" i="29"/>
  <c r="P140" i="29"/>
  <c r="P145" i="29"/>
  <c r="P149" i="29"/>
  <c r="Q148" i="29"/>
  <c r="Q147" i="29"/>
  <c r="Q146" i="29"/>
  <c r="R145" i="29"/>
  <c r="S145" i="29" s="1"/>
  <c r="Q144" i="29"/>
  <c r="Q143" i="29"/>
  <c r="Q142" i="29"/>
  <c r="Q141" i="29"/>
  <c r="R140" i="29"/>
  <c r="Q139" i="29"/>
  <c r="Q138" i="29"/>
  <c r="Q137" i="29"/>
  <c r="Q136" i="29"/>
  <c r="R135" i="29"/>
  <c r="S135" i="29" s="1"/>
  <c r="Q134" i="29"/>
  <c r="Q133" i="29"/>
  <c r="Q132" i="29"/>
  <c r="Q131" i="29"/>
  <c r="R130" i="29"/>
  <c r="Q129" i="29"/>
  <c r="Q128" i="29"/>
  <c r="Q127" i="29"/>
  <c r="Q126" i="29"/>
  <c r="Q125" i="29"/>
  <c r="R124" i="29"/>
  <c r="Q123" i="29"/>
  <c r="Q122" i="29"/>
  <c r="Q121" i="29"/>
  <c r="Q120" i="29"/>
  <c r="Q119" i="29"/>
  <c r="R118" i="29"/>
  <c r="Q117" i="29"/>
  <c r="Q116" i="29"/>
  <c r="Q115" i="29"/>
  <c r="Q114" i="29"/>
  <c r="Q113" i="29"/>
  <c r="Q112" i="29"/>
  <c r="Q111" i="29"/>
  <c r="Q110" i="29"/>
  <c r="Q109" i="29"/>
  <c r="Q108" i="29"/>
  <c r="R107" i="29"/>
  <c r="S107" i="29" s="1"/>
  <c r="Q106" i="29"/>
  <c r="Q105" i="29"/>
  <c r="Q104" i="29"/>
  <c r="Q103" i="29"/>
  <c r="Q102" i="29"/>
  <c r="Q101" i="29"/>
  <c r="Q100" i="29"/>
  <c r="Q99" i="29"/>
  <c r="Q98" i="29"/>
  <c r="Q97" i="29"/>
  <c r="Q96" i="29"/>
  <c r="Q95" i="29"/>
  <c r="Q94" i="29"/>
  <c r="Q93" i="29"/>
  <c r="Q92" i="29"/>
  <c r="Q91" i="29"/>
  <c r="Q90" i="29"/>
  <c r="Q89" i="29"/>
  <c r="Q88" i="29"/>
  <c r="Q87" i="29"/>
  <c r="Q86" i="29"/>
  <c r="Q85" i="29"/>
  <c r="Q84" i="29"/>
  <c r="R83" i="29"/>
  <c r="Q64" i="29"/>
  <c r="Q63" i="29"/>
  <c r="Q62" i="29"/>
  <c r="Q61" i="29"/>
  <c r="Q60" i="29"/>
  <c r="Q59" i="29"/>
  <c r="Q58" i="29"/>
  <c r="Q57" i="29"/>
  <c r="Q56" i="29"/>
  <c r="Q55" i="29"/>
  <c r="Q54" i="29"/>
  <c r="Q53" i="29"/>
  <c r="Q52" i="29"/>
  <c r="Q51" i="29"/>
  <c r="Q50" i="29"/>
  <c r="Q49" i="29"/>
  <c r="R48" i="29"/>
  <c r="Q47" i="29"/>
  <c r="Q46" i="29"/>
  <c r="Q45" i="29"/>
  <c r="Q44" i="29"/>
  <c r="R43" i="29"/>
  <c r="Q42" i="29"/>
  <c r="Q41" i="29"/>
  <c r="Q40" i="29"/>
  <c r="Q39" i="29"/>
  <c r="R38" i="29"/>
  <c r="Q37" i="29"/>
  <c r="Q36" i="29"/>
  <c r="Q35" i="29"/>
  <c r="Q34" i="29"/>
  <c r="Q33" i="29"/>
  <c r="R32" i="29"/>
  <c r="Q31" i="29"/>
  <c r="Q30" i="29"/>
  <c r="Q29" i="29"/>
  <c r="Q28" i="29"/>
  <c r="Q27" i="29"/>
  <c r="Q26" i="29"/>
  <c r="R25" i="29"/>
  <c r="Q24" i="29"/>
  <c r="Q23" i="29"/>
  <c r="Q22" i="29"/>
  <c r="Q21" i="29"/>
  <c r="Q20" i="29"/>
  <c r="Q19" i="29"/>
  <c r="R18" i="29"/>
  <c r="Q17" i="29"/>
  <c r="Q16" i="29"/>
  <c r="Q15" i="29"/>
  <c r="Q14" i="29"/>
  <c r="Q13" i="29"/>
  <c r="R12" i="29" s="1"/>
  <c r="S12" i="29" s="1"/>
  <c r="O10" i="29"/>
  <c r="O9" i="29"/>
  <c r="O7" i="29"/>
  <c r="P4" i="29"/>
  <c r="T3" i="29"/>
  <c r="T6" i="29" s="1"/>
  <c r="T4" i="29"/>
  <c r="U4" i="29" s="1"/>
  <c r="Q155" i="28"/>
  <c r="Q154" i="28"/>
  <c r="Q153" i="28"/>
  <c r="Q152" i="28"/>
  <c r="Q151" i="28"/>
  <c r="Q150" i="28"/>
  <c r="R149" i="28"/>
  <c r="P12" i="28"/>
  <c r="P18" i="28"/>
  <c r="P25" i="28"/>
  <c r="P32" i="28"/>
  <c r="P38" i="28"/>
  <c r="P43" i="28"/>
  <c r="P48" i="28"/>
  <c r="P83" i="28"/>
  <c r="P107" i="28"/>
  <c r="P118" i="28"/>
  <c r="P124" i="28"/>
  <c r="P130" i="28"/>
  <c r="P135" i="28"/>
  <c r="P140" i="28"/>
  <c r="P145" i="28"/>
  <c r="P149" i="28"/>
  <c r="Q148" i="28"/>
  <c r="Q147" i="28"/>
  <c r="Q146" i="28"/>
  <c r="R145" i="28"/>
  <c r="Q144" i="28"/>
  <c r="Q143" i="28"/>
  <c r="Q142" i="28"/>
  <c r="Q141" i="28"/>
  <c r="R140" i="28"/>
  <c r="Q139" i="28"/>
  <c r="Q138" i="28"/>
  <c r="Q137" i="28"/>
  <c r="Q136" i="28"/>
  <c r="R135" i="28"/>
  <c r="Q134" i="28"/>
  <c r="Q133" i="28"/>
  <c r="Q132" i="28"/>
  <c r="Q131" i="28"/>
  <c r="R130" i="28"/>
  <c r="Q129" i="28"/>
  <c r="Q128" i="28"/>
  <c r="Q127" i="28"/>
  <c r="Q126" i="28"/>
  <c r="Q125" i="28"/>
  <c r="R124" i="28"/>
  <c r="Q123" i="28"/>
  <c r="Q122" i="28"/>
  <c r="Q121" i="28"/>
  <c r="Q120" i="28"/>
  <c r="Q119" i="28"/>
  <c r="R118" i="28"/>
  <c r="Q117" i="28"/>
  <c r="Q116" i="28"/>
  <c r="Q115" i="28"/>
  <c r="Q114" i="28"/>
  <c r="Q113" i="28"/>
  <c r="Q112" i="28"/>
  <c r="Q111" i="28"/>
  <c r="Q110" i="28"/>
  <c r="Q109" i="28"/>
  <c r="Q108" i="28"/>
  <c r="R107" i="28"/>
  <c r="Q106" i="28"/>
  <c r="Q105" i="28"/>
  <c r="Q104" i="28"/>
  <c r="Q103" i="28"/>
  <c r="Q102" i="28"/>
  <c r="Q101" i="28"/>
  <c r="Q100" i="28"/>
  <c r="Q99" i="28"/>
  <c r="Q98" i="28"/>
  <c r="Q97" i="28"/>
  <c r="Q96" i="28"/>
  <c r="Q95" i="28"/>
  <c r="Q94" i="28"/>
  <c r="Q93" i="28"/>
  <c r="Q92" i="28"/>
  <c r="Q91" i="28"/>
  <c r="Q90" i="28"/>
  <c r="Q89" i="28"/>
  <c r="Q88" i="28"/>
  <c r="Q87" i="28"/>
  <c r="Q86" i="28"/>
  <c r="Q85" i="28"/>
  <c r="Q84" i="28"/>
  <c r="R83" i="28"/>
  <c r="Q64" i="28"/>
  <c r="Q63" i="28"/>
  <c r="Q62" i="28"/>
  <c r="Q61" i="28"/>
  <c r="Q60" i="28"/>
  <c r="Q59" i="28"/>
  <c r="Q58" i="28"/>
  <c r="Q57" i="28"/>
  <c r="Q56" i="28"/>
  <c r="Q55" i="28"/>
  <c r="Q54" i="28"/>
  <c r="Q53" i="28"/>
  <c r="Q52" i="28"/>
  <c r="Q51" i="28"/>
  <c r="Q50" i="28"/>
  <c r="Q49" i="28"/>
  <c r="R48" i="28"/>
  <c r="Q47" i="28"/>
  <c r="Q46" i="28"/>
  <c r="Q45" i="28"/>
  <c r="Q44" i="28"/>
  <c r="R43" i="28"/>
  <c r="Q42" i="28"/>
  <c r="Q41" i="28"/>
  <c r="Q40" i="28"/>
  <c r="Q39" i="28"/>
  <c r="R38" i="28"/>
  <c r="Q37" i="28"/>
  <c r="Q36" i="28"/>
  <c r="Q35" i="28"/>
  <c r="Q34" i="28"/>
  <c r="Q33" i="28"/>
  <c r="R32" i="28"/>
  <c r="Q31" i="28"/>
  <c r="Q30" i="28"/>
  <c r="Q29" i="28"/>
  <c r="Q28" i="28"/>
  <c r="Q27" i="28"/>
  <c r="Q26" i="28"/>
  <c r="R25" i="28"/>
  <c r="Q24" i="28"/>
  <c r="Q23" i="28"/>
  <c r="Q22" i="28"/>
  <c r="Q21" i="28"/>
  <c r="Q20" i="28"/>
  <c r="Q19" i="28"/>
  <c r="R18" i="28"/>
  <c r="Q17" i="28"/>
  <c r="Q16" i="28"/>
  <c r="Q15" i="28"/>
  <c r="R12" i="28" s="1"/>
  <c r="Q14" i="28"/>
  <c r="Q13" i="28"/>
  <c r="O10" i="28"/>
  <c r="O9" i="28"/>
  <c r="O7" i="28"/>
  <c r="P4" i="28"/>
  <c r="U4" i="28" s="1"/>
  <c r="T3" i="28"/>
  <c r="T4" i="28"/>
  <c r="Q155" i="26"/>
  <c r="Q154" i="26"/>
  <c r="Q153" i="26"/>
  <c r="Q152" i="26"/>
  <c r="Q151" i="26"/>
  <c r="Q150" i="26"/>
  <c r="R149" i="26"/>
  <c r="P12" i="26"/>
  <c r="P18" i="26"/>
  <c r="P25" i="26"/>
  <c r="P32" i="26"/>
  <c r="P38" i="26"/>
  <c r="P43" i="26"/>
  <c r="P48" i="26"/>
  <c r="P83" i="26"/>
  <c r="P107" i="26"/>
  <c r="P118" i="26"/>
  <c r="P124" i="26"/>
  <c r="P130" i="26"/>
  <c r="P135" i="26"/>
  <c r="P140" i="26"/>
  <c r="P145" i="26"/>
  <c r="P149" i="26"/>
  <c r="Q148" i="26"/>
  <c r="Q147" i="26"/>
  <c r="Q146" i="26"/>
  <c r="R145" i="26"/>
  <c r="Q144" i="26"/>
  <c r="Q143" i="26"/>
  <c r="Q142" i="26"/>
  <c r="Q141" i="26"/>
  <c r="R140" i="26"/>
  <c r="Q139" i="26"/>
  <c r="Q138" i="26"/>
  <c r="Q137" i="26"/>
  <c r="Q136" i="26"/>
  <c r="R135" i="26"/>
  <c r="Q134" i="26"/>
  <c r="Q133" i="26"/>
  <c r="Q132" i="26"/>
  <c r="Q131" i="26"/>
  <c r="R130" i="26"/>
  <c r="Q129" i="26"/>
  <c r="Q128" i="26"/>
  <c r="Q127" i="26"/>
  <c r="Q126" i="26"/>
  <c r="Q125" i="26"/>
  <c r="R124" i="26"/>
  <c r="Q123" i="26"/>
  <c r="Q122" i="26"/>
  <c r="Q121" i="26"/>
  <c r="Q120" i="26"/>
  <c r="Q119" i="26"/>
  <c r="R118" i="26"/>
  <c r="Q117" i="26"/>
  <c r="Q116" i="26"/>
  <c r="Q115" i="26"/>
  <c r="Q114" i="26"/>
  <c r="Q113" i="26"/>
  <c r="Q112" i="26"/>
  <c r="Q111" i="26"/>
  <c r="Q110" i="26"/>
  <c r="Q109" i="26"/>
  <c r="Q108" i="26"/>
  <c r="R107" i="26"/>
  <c r="Q106" i="26"/>
  <c r="Q105" i="26"/>
  <c r="Q104" i="26"/>
  <c r="Q103" i="26"/>
  <c r="Q102" i="26"/>
  <c r="Q101" i="26"/>
  <c r="Q100" i="26"/>
  <c r="Q99" i="26"/>
  <c r="Q98" i="26"/>
  <c r="Q97" i="26"/>
  <c r="Q96" i="26"/>
  <c r="Q95" i="26"/>
  <c r="Q94" i="26"/>
  <c r="Q93" i="26"/>
  <c r="Q92" i="26"/>
  <c r="Q91" i="26"/>
  <c r="Q90" i="26"/>
  <c r="Q89" i="26"/>
  <c r="Q88" i="26"/>
  <c r="Q87" i="26"/>
  <c r="Q86" i="26"/>
  <c r="Q85" i="26"/>
  <c r="Q84" i="26"/>
  <c r="R83" i="26"/>
  <c r="Q64" i="26"/>
  <c r="Q63" i="26"/>
  <c r="Q62" i="26"/>
  <c r="Q61" i="26"/>
  <c r="Q60" i="26"/>
  <c r="Q59" i="26"/>
  <c r="Q58" i="26"/>
  <c r="Q57" i="26"/>
  <c r="Q56" i="26"/>
  <c r="Q55" i="26"/>
  <c r="Q54" i="26"/>
  <c r="Q53" i="26"/>
  <c r="Q52" i="26"/>
  <c r="Q51" i="26"/>
  <c r="Q50" i="26"/>
  <c r="Q49" i="26"/>
  <c r="R48" i="26"/>
  <c r="Q47" i="26"/>
  <c r="Q46" i="26"/>
  <c r="Q45" i="26"/>
  <c r="Q44" i="26"/>
  <c r="R43" i="26"/>
  <c r="Q42" i="26"/>
  <c r="Q41" i="26"/>
  <c r="Q40" i="26"/>
  <c r="Q39" i="26"/>
  <c r="R38" i="26"/>
  <c r="Q37" i="26"/>
  <c r="Q36" i="26"/>
  <c r="Q35" i="26"/>
  <c r="Q34" i="26"/>
  <c r="Q33" i="26"/>
  <c r="R32" i="26"/>
  <c r="Q31" i="26"/>
  <c r="Q30" i="26"/>
  <c r="Q29" i="26"/>
  <c r="Q28" i="26"/>
  <c r="Q27" i="26"/>
  <c r="Q26" i="26"/>
  <c r="R25" i="26"/>
  <c r="Q24" i="26"/>
  <c r="Q23" i="26"/>
  <c r="Q22" i="26"/>
  <c r="Q21" i="26"/>
  <c r="Q20" i="26"/>
  <c r="Q19" i="26"/>
  <c r="R18" i="26"/>
  <c r="Q17" i="26"/>
  <c r="Q16" i="26"/>
  <c r="Q15" i="26"/>
  <c r="Q14" i="26"/>
  <c r="Q13" i="26"/>
  <c r="R12" i="26" s="1"/>
  <c r="O10" i="26"/>
  <c r="O9" i="26"/>
  <c r="O7" i="26"/>
  <c r="T4" i="26"/>
  <c r="T4" i="30"/>
  <c r="Q15" i="30"/>
  <c r="Q16" i="30"/>
  <c r="Q13" i="30"/>
  <c r="R12" i="30" s="1"/>
  <c r="T5" i="30" s="1"/>
  <c r="S6" i="30" s="1"/>
  <c r="Q14" i="30"/>
  <c r="Q17" i="30"/>
  <c r="R18" i="30"/>
  <c r="R25" i="30"/>
  <c r="R32" i="30"/>
  <c r="R38" i="30"/>
  <c r="R43" i="30"/>
  <c r="R48" i="30"/>
  <c r="R83" i="30"/>
  <c r="R107" i="30"/>
  <c r="R118" i="30"/>
  <c r="R124" i="30"/>
  <c r="R130" i="30"/>
  <c r="R135" i="30"/>
  <c r="R140" i="30"/>
  <c r="R145" i="30"/>
  <c r="R149" i="30"/>
  <c r="P4" i="30"/>
  <c r="U4" i="30"/>
  <c r="Q155" i="30"/>
  <c r="Q154" i="30"/>
  <c r="Q153" i="30"/>
  <c r="Q152" i="30"/>
  <c r="Q151" i="30"/>
  <c r="Q150" i="30"/>
  <c r="P12" i="30"/>
  <c r="P18" i="30"/>
  <c r="P25" i="30"/>
  <c r="P32" i="30"/>
  <c r="P38" i="30"/>
  <c r="P43" i="30"/>
  <c r="P48" i="30"/>
  <c r="P83" i="30"/>
  <c r="P107" i="30"/>
  <c r="P118" i="30"/>
  <c r="P124" i="30"/>
  <c r="P130" i="30"/>
  <c r="P135" i="30"/>
  <c r="P140" i="30"/>
  <c r="P145" i="30"/>
  <c r="P149" i="30"/>
  <c r="Q148" i="30"/>
  <c r="Q147" i="30"/>
  <c r="Q146" i="30"/>
  <c r="Q144" i="30"/>
  <c r="Q143" i="30"/>
  <c r="Q142" i="30"/>
  <c r="Q141" i="30"/>
  <c r="Q139" i="30"/>
  <c r="Q138" i="30"/>
  <c r="Q137" i="30"/>
  <c r="Q136" i="30"/>
  <c r="Q134" i="30"/>
  <c r="Q133" i="30"/>
  <c r="Q132" i="30"/>
  <c r="Q131" i="30"/>
  <c r="Q129" i="30"/>
  <c r="Q128" i="30"/>
  <c r="Q127" i="30"/>
  <c r="Q126" i="30"/>
  <c r="Q125" i="30"/>
  <c r="Q123" i="30"/>
  <c r="Q122" i="30"/>
  <c r="Q121" i="30"/>
  <c r="Q120" i="30"/>
  <c r="Q119" i="30"/>
  <c r="Q117" i="30"/>
  <c r="Q116" i="30"/>
  <c r="Q115" i="30"/>
  <c r="Q114" i="30"/>
  <c r="Q113" i="30"/>
  <c r="Q112" i="30"/>
  <c r="Q111" i="30"/>
  <c r="Q110" i="30"/>
  <c r="Q109" i="30"/>
  <c r="Q108" i="30"/>
  <c r="Q106" i="30"/>
  <c r="Q105" i="30"/>
  <c r="Q104" i="30"/>
  <c r="Q103" i="30"/>
  <c r="Q102" i="30"/>
  <c r="Q101" i="30"/>
  <c r="Q100" i="30"/>
  <c r="Q99" i="30"/>
  <c r="Q98" i="30"/>
  <c r="Q97" i="30"/>
  <c r="Q96" i="30"/>
  <c r="Q95" i="30"/>
  <c r="Q94" i="30"/>
  <c r="Q93" i="30"/>
  <c r="Q92" i="30"/>
  <c r="Q91" i="30"/>
  <c r="Q90" i="30"/>
  <c r="Q89" i="30"/>
  <c r="Q88" i="30"/>
  <c r="Q87" i="30"/>
  <c r="Q86" i="30"/>
  <c r="Q85" i="30"/>
  <c r="Q84" i="30"/>
  <c r="Q64" i="30"/>
  <c r="Q63" i="30"/>
  <c r="Q62" i="30"/>
  <c r="Q61" i="30"/>
  <c r="Q60" i="30"/>
  <c r="Q59" i="30"/>
  <c r="Q58" i="30"/>
  <c r="Q57" i="30"/>
  <c r="Q56" i="30"/>
  <c r="Q55" i="30"/>
  <c r="Q54" i="30"/>
  <c r="Q53" i="30"/>
  <c r="Q52" i="30"/>
  <c r="Q51" i="30"/>
  <c r="Q50" i="30"/>
  <c r="Q49" i="30"/>
  <c r="Q47" i="30"/>
  <c r="Q46" i="30"/>
  <c r="Q45" i="30"/>
  <c r="Q44" i="30"/>
  <c r="Q42" i="30"/>
  <c r="Q41" i="30"/>
  <c r="Q40" i="30"/>
  <c r="Q39" i="30"/>
  <c r="Q37" i="30"/>
  <c r="Q36" i="30"/>
  <c r="Q35" i="30"/>
  <c r="Q34" i="30"/>
  <c r="Q33" i="30"/>
  <c r="Q31" i="30"/>
  <c r="Q30" i="30"/>
  <c r="Q29" i="30"/>
  <c r="Q28" i="30"/>
  <c r="Q27" i="30"/>
  <c r="Q26" i="30"/>
  <c r="Q24" i="30"/>
  <c r="Q23" i="30"/>
  <c r="Q22" i="30"/>
  <c r="Q21" i="30"/>
  <c r="Q20" i="30"/>
  <c r="Q19" i="30"/>
  <c r="O10" i="30"/>
  <c r="O9" i="30"/>
  <c r="O7" i="30"/>
  <c r="A1" i="30"/>
  <c r="A2" i="30"/>
  <c r="J2" i="30"/>
  <c r="A3" i="30"/>
  <c r="I3" i="30"/>
  <c r="F26" i="30"/>
  <c r="I4" i="30"/>
  <c r="F8" i="30"/>
  <c r="K47" i="30" s="1"/>
  <c r="F17" i="30"/>
  <c r="K8" i="30"/>
  <c r="J19" i="30"/>
  <c r="K17" i="30" s="1"/>
  <c r="K19" i="30"/>
  <c r="K48" i="30"/>
  <c r="K46" i="30" s="1"/>
  <c r="D7" i="30"/>
  <c r="E9" i="30"/>
  <c r="J9" i="30"/>
  <c r="K9" i="30"/>
  <c r="F18" i="30"/>
  <c r="E18" i="30" s="1"/>
  <c r="F27" i="30"/>
  <c r="E27" i="30" s="1"/>
  <c r="K37" i="30"/>
  <c r="K41" i="30"/>
  <c r="A1" i="29"/>
  <c r="A2" i="29"/>
  <c r="J2" i="29"/>
  <c r="A3" i="29"/>
  <c r="I3" i="29"/>
  <c r="A4" i="29"/>
  <c r="F8" i="29"/>
  <c r="F17" i="29"/>
  <c r="F18" i="29"/>
  <c r="E18" i="29"/>
  <c r="K8" i="29"/>
  <c r="J9" i="29" s="1"/>
  <c r="A7" i="29"/>
  <c r="D7" i="29"/>
  <c r="A8" i="29"/>
  <c r="A9" i="29"/>
  <c r="E9" i="29"/>
  <c r="F9" i="29"/>
  <c r="A10" i="29"/>
  <c r="A11" i="29"/>
  <c r="A12" i="29"/>
  <c r="A13" i="29"/>
  <c r="A14" i="29"/>
  <c r="A15" i="29"/>
  <c r="A16" i="29"/>
  <c r="A17" i="29"/>
  <c r="J19" i="29"/>
  <c r="K17" i="29" s="1"/>
  <c r="J20" i="29" s="1"/>
  <c r="A18" i="29"/>
  <c r="A19" i="29"/>
  <c r="A20" i="29"/>
  <c r="A21" i="29"/>
  <c r="A22" i="29"/>
  <c r="A23" i="29"/>
  <c r="A24" i="29"/>
  <c r="A25" i="29"/>
  <c r="A26" i="29"/>
  <c r="A27" i="29"/>
  <c r="F27" i="29"/>
  <c r="E27" i="29" s="1"/>
  <c r="A28" i="29"/>
  <c r="A29" i="29"/>
  <c r="A30" i="29"/>
  <c r="A31" i="29"/>
  <c r="A32" i="29"/>
  <c r="A33" i="29"/>
  <c r="A34" i="29"/>
  <c r="A35" i="29"/>
  <c r="A36" i="29"/>
  <c r="A37" i="29"/>
  <c r="K37" i="29"/>
  <c r="A38" i="29"/>
  <c r="A39" i="29"/>
  <c r="A40" i="29"/>
  <c r="A41" i="29"/>
  <c r="K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F26" i="26"/>
  <c r="F26" i="28"/>
  <c r="F27" i="28"/>
  <c r="F17" i="26"/>
  <c r="F18" i="26"/>
  <c r="F17" i="28"/>
  <c r="K8" i="26"/>
  <c r="K9" i="26" s="1"/>
  <c r="J9" i="26" s="1"/>
  <c r="K8" i="28"/>
  <c r="F8" i="26"/>
  <c r="K47" i="26" s="1"/>
  <c r="J19" i="26"/>
  <c r="A28" i="26"/>
  <c r="F8" i="28"/>
  <c r="E9" i="28" s="1"/>
  <c r="F9" i="28"/>
  <c r="A1" i="28"/>
  <c r="A2" i="28"/>
  <c r="J2" i="28"/>
  <c r="A3" i="28"/>
  <c r="I3" i="28"/>
  <c r="A4" i="28"/>
  <c r="A7" i="28"/>
  <c r="D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K37" i="28"/>
  <c r="A38" i="28"/>
  <c r="A39" i="28"/>
  <c r="A40" i="28"/>
  <c r="A41" i="28"/>
  <c r="K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1" i="26"/>
  <c r="A2" i="26"/>
  <c r="J2" i="26"/>
  <c r="A3" i="26"/>
  <c r="A4" i="26"/>
  <c r="A7" i="26"/>
  <c r="D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9" i="26"/>
  <c r="A30" i="26"/>
  <c r="A31" i="26"/>
  <c r="A32" i="26"/>
  <c r="A33" i="26"/>
  <c r="A34" i="26"/>
  <c r="A35" i="26"/>
  <c r="A36" i="26"/>
  <c r="A37" i="26"/>
  <c r="K37" i="26"/>
  <c r="A38" i="26"/>
  <c r="A39" i="26"/>
  <c r="A40" i="26"/>
  <c r="A41" i="26"/>
  <c r="K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C78" i="25"/>
  <c r="K19" i="28"/>
  <c r="Q83" i="29"/>
  <c r="Q25" i="29"/>
  <c r="Q38" i="29"/>
  <c r="Q12" i="29"/>
  <c r="T5" i="29"/>
  <c r="S6" i="29" s="1"/>
  <c r="S83" i="29"/>
  <c r="F18" i="28"/>
  <c r="T3" i="30"/>
  <c r="E18" i="26"/>
  <c r="K9" i="29"/>
  <c r="T6" i="30"/>
  <c r="J20" i="30" l="1"/>
  <c r="K20" i="30"/>
  <c r="K9" i="28"/>
  <c r="J9" i="28"/>
  <c r="J19" i="28"/>
  <c r="K17" i="28" s="1"/>
  <c r="P5" i="30"/>
  <c r="S135" i="30"/>
  <c r="S32" i="28"/>
  <c r="S124" i="28"/>
  <c r="K47" i="28"/>
  <c r="K46" i="28" s="1"/>
  <c r="I4" i="28" s="1"/>
  <c r="K20" i="29"/>
  <c r="Q83" i="30"/>
  <c r="Q32" i="30"/>
  <c r="S25" i="28"/>
  <c r="S83" i="28"/>
  <c r="E18" i="28"/>
  <c r="E27" i="28"/>
  <c r="Q145" i="30"/>
  <c r="U4" i="26"/>
  <c r="P5" i="26"/>
  <c r="P5" i="28"/>
  <c r="S130" i="29"/>
  <c r="S149" i="29"/>
  <c r="Q32" i="29"/>
  <c r="S48" i="29"/>
  <c r="Q149" i="29"/>
  <c r="Q18" i="29"/>
  <c r="Q5" i="29" s="1"/>
  <c r="S25" i="29"/>
  <c r="S32" i="29"/>
  <c r="Q140" i="29"/>
  <c r="Q124" i="29"/>
  <c r="S43" i="29"/>
  <c r="S118" i="29"/>
  <c r="Q118" i="29"/>
  <c r="Q135" i="29"/>
  <c r="Q145" i="29"/>
  <c r="Q107" i="29"/>
  <c r="S12" i="30"/>
  <c r="F27" i="26"/>
  <c r="E27" i="26" s="1"/>
  <c r="Q118" i="30"/>
  <c r="Q18" i="30"/>
  <c r="S43" i="30"/>
  <c r="T5" i="26"/>
  <c r="S6" i="26" s="1"/>
  <c r="T5" i="28"/>
  <c r="T6" i="28" s="1"/>
  <c r="S43" i="28"/>
  <c r="Q18" i="28"/>
  <c r="S18" i="29"/>
  <c r="S38" i="29"/>
  <c r="S124" i="29"/>
  <c r="S140" i="29"/>
  <c r="F9" i="26"/>
  <c r="E9" i="26" s="1"/>
  <c r="Q18" i="26"/>
  <c r="I3" i="26"/>
  <c r="F9" i="30"/>
  <c r="K50" i="26"/>
  <c r="K17" i="26"/>
  <c r="J20" i="26" l="1"/>
  <c r="K20" i="26"/>
  <c r="S118" i="26"/>
  <c r="Q149" i="26"/>
  <c r="Q118" i="26"/>
  <c r="Q135" i="26"/>
  <c r="Q140" i="26"/>
  <c r="S145" i="26"/>
  <c r="S130" i="26"/>
  <c r="S48" i="26"/>
  <c r="Q12" i="26"/>
  <c r="S149" i="26"/>
  <c r="Q124" i="26"/>
  <c r="S38" i="26"/>
  <c r="Q32" i="26"/>
  <c r="S25" i="26"/>
  <c r="S140" i="26"/>
  <c r="S124" i="26"/>
  <c r="S18" i="26"/>
  <c r="S32" i="26"/>
  <c r="Q145" i="26"/>
  <c r="S135" i="26"/>
  <c r="Q130" i="26"/>
  <c r="S12" i="26"/>
  <c r="T6" i="26"/>
  <c r="Q83" i="26"/>
  <c r="Q43" i="26"/>
  <c r="S107" i="26"/>
  <c r="S145" i="30"/>
  <c r="S149" i="30"/>
  <c r="Q25" i="30"/>
  <c r="S32" i="30"/>
  <c r="Q43" i="30"/>
  <c r="S83" i="30"/>
  <c r="Q48" i="30"/>
  <c r="Q12" i="30"/>
  <c r="S25" i="30"/>
  <c r="Q149" i="30"/>
  <c r="S18" i="30"/>
  <c r="S48" i="30"/>
  <c r="S130" i="30"/>
  <c r="Q124" i="30"/>
  <c r="S124" i="30"/>
  <c r="Q38" i="26"/>
  <c r="S118" i="30"/>
  <c r="Q140" i="30"/>
  <c r="Q118" i="28"/>
  <c r="Q48" i="28"/>
  <c r="S18" i="28"/>
  <c r="S140" i="28"/>
  <c r="Q12" i="28"/>
  <c r="S145" i="28"/>
  <c r="Q43" i="28"/>
  <c r="Q140" i="28"/>
  <c r="Q25" i="28"/>
  <c r="S38" i="28"/>
  <c r="Q145" i="28"/>
  <c r="Q38" i="28"/>
  <c r="S135" i="28"/>
  <c r="S48" i="28"/>
  <c r="Q135" i="28"/>
  <c r="Q32" i="28"/>
  <c r="Q124" i="28"/>
  <c r="S118" i="28"/>
  <c r="S107" i="28"/>
  <c r="S12" i="28"/>
  <c r="S43" i="26"/>
  <c r="S149" i="28"/>
  <c r="Q25" i="26"/>
  <c r="Q130" i="30"/>
  <c r="Q107" i="28"/>
  <c r="S83" i="26"/>
  <c r="Q107" i="30"/>
  <c r="S38" i="30"/>
  <c r="Q38" i="30"/>
  <c r="Q149" i="28"/>
  <c r="Q107" i="26"/>
  <c r="S140" i="30"/>
  <c r="S130" i="28"/>
  <c r="Q83" i="28"/>
  <c r="Q48" i="26"/>
  <c r="Q130" i="28"/>
  <c r="S6" i="28"/>
  <c r="S107" i="30"/>
  <c r="J20" i="28"/>
  <c r="K20" i="28"/>
  <c r="Q135" i="30"/>
  <c r="Q5" i="28" l="1"/>
  <c r="Q5" i="26"/>
  <c r="Q5" i="30"/>
</calcChain>
</file>

<file path=xl/sharedStrings.xml><?xml version="1.0" encoding="utf-8"?>
<sst xmlns="http://schemas.openxmlformats.org/spreadsheetml/2006/main" count="2115" uniqueCount="384">
  <si>
    <t>Vous pouvez personnaliser vos documents en choisissant une police de caractère proposée - taille de 8 à 12 en fonction de la place diponible dans les cellules</t>
  </si>
  <si>
    <t>POLICE DE CARACTÈRES  :Trébuchet MF taille 10</t>
  </si>
  <si>
    <t>POLICE DE CARACTÈRES  :Gill Sans MT taille 10</t>
  </si>
  <si>
    <t>POLICE DE CARACTÈRES  :Tw Cen MT taille 10</t>
  </si>
  <si>
    <t>POLICE DE CARACTÈRES  :Times New Roman taille 10</t>
  </si>
  <si>
    <t>POLICE DE CARACTÈRES  :Palatino Linotype taille 10</t>
  </si>
  <si>
    <t>POLICE DE CARACTÈRES  :Arial taille 10</t>
  </si>
  <si>
    <t>POLICE DE CARACTÈRES  :Verdana taille 10</t>
  </si>
  <si>
    <t>POLICE DE CARACTÈRES  :Comic Sans MF taille 10</t>
  </si>
  <si>
    <t>POLICE DE CARACTÈRES  :Tahoma taille 10</t>
  </si>
  <si>
    <t>POLICE DE CARACTÈRES  :Arial Greek 10</t>
  </si>
  <si>
    <t>POLICE DE CARACTÈRES  :Verdana Ref taille 10</t>
  </si>
  <si>
    <t>Madame - Monsieur</t>
  </si>
  <si>
    <t>Une année est composée de quatre saisons de 13 semaines</t>
  </si>
  <si>
    <t>Bonne utilisation</t>
  </si>
  <si>
    <t>Joel Leboucher Cuisine Centrale de Rochefort sur mer</t>
  </si>
  <si>
    <t>POLICE DE CARACTÈRES  :Corbel 10</t>
  </si>
  <si>
    <t>CUISINE CENTRALE DE ROCHEFORT   FESTIVAL DES MENUS</t>
  </si>
  <si>
    <t xml:space="preserve">VENTILATION DES PLATS </t>
  </si>
  <si>
    <t>à prévoir</t>
  </si>
  <si>
    <t>à élaborer</t>
  </si>
  <si>
    <t>N° ou Lettre Repères</t>
  </si>
  <si>
    <t xml:space="preserve">HIVER   Cuisine revigorante, plats consistants et compotés </t>
  </si>
  <si>
    <t>HIVER  13 semaines   Janvier - Février - Mars - semaines de 1 à 13</t>
  </si>
  <si>
    <t>A</t>
  </si>
  <si>
    <t>B</t>
  </si>
  <si>
    <t>en moyenne 1 Plat tous les:</t>
  </si>
  <si>
    <t>Terroirs</t>
  </si>
  <si>
    <t>Marco polo</t>
  </si>
  <si>
    <t>C</t>
  </si>
  <si>
    <t>RECETTES PLATS COMPLETS pour 3 mois</t>
  </si>
  <si>
    <t>D</t>
  </si>
  <si>
    <t>RECETTES POPULAIRES pour 3 mois</t>
  </si>
  <si>
    <t>Couscous</t>
  </si>
  <si>
    <t>lasagnes</t>
  </si>
  <si>
    <t>Paella</t>
  </si>
  <si>
    <t>canellonis</t>
  </si>
  <si>
    <t>hachis</t>
  </si>
  <si>
    <t>tomates farcies</t>
  </si>
  <si>
    <t>E</t>
  </si>
  <si>
    <t>Foie de génisse</t>
  </si>
  <si>
    <t>Confrontation avec un abat, un plat ignoré ou boudé (éducation)</t>
  </si>
  <si>
    <t>F</t>
  </si>
  <si>
    <t>TOTAL DE REPAS POUR LE TRIMESTRE</t>
  </si>
  <si>
    <t>L</t>
  </si>
  <si>
    <t>Pour le trimestre : INDIQUEZ LE NOMBRE DE :</t>
  </si>
  <si>
    <t>G</t>
  </si>
  <si>
    <t>H</t>
  </si>
  <si>
    <t>M</t>
  </si>
  <si>
    <t>PONTS ou J.FÉRIÉS attention aux appro</t>
  </si>
  <si>
    <t>I</t>
  </si>
  <si>
    <t>24 MARS Lundi pâques</t>
  </si>
  <si>
    <t>J</t>
  </si>
  <si>
    <t>K</t>
  </si>
  <si>
    <t>N</t>
  </si>
  <si>
    <t>TOTAL RECETTES programmées</t>
  </si>
  <si>
    <t>NOMBRE DE RECETTES A CRÉER</t>
  </si>
  <si>
    <t>O</t>
  </si>
  <si>
    <t>PRINTEMPS  Cuisine nouvelle; plats allégés et plein de fraîcheur</t>
  </si>
  <si>
    <t>PRINTEMPS  13 semaines   - Avril - Mai - Juin - semaines de 14 à 26</t>
  </si>
  <si>
    <t>ÉTÉ   Cuisine légère et rafraichissante, salades et grillades</t>
  </si>
  <si>
    <t>ÉTÉ  13 semaines   - Juillet - Août - Septembre - semaines de 27 à 39</t>
  </si>
  <si>
    <t xml:space="preserve">AUTOMNE  Cuisine mitonnée, plats solides et chaleureux </t>
  </si>
  <si>
    <t>FETES CALENDAIRES PRINTEMPS</t>
  </si>
  <si>
    <t>attention aux livraisons pour les lendemains de fériés et aux DLC des fabrications. Menu de bonne conservation - attention aux effectifs des lundi de rentrées; les commerçants gardent parfois leurs enfants</t>
  </si>
  <si>
    <t>Janvier</t>
  </si>
  <si>
    <t>Avril</t>
  </si>
  <si>
    <t>Fêtes : 1° J.an-  Épiphanie (galette des rois)</t>
  </si>
  <si>
    <t>Fêtes : 1° Avril (poisson)</t>
  </si>
  <si>
    <t>Février</t>
  </si>
  <si>
    <t>Mai</t>
  </si>
  <si>
    <t>Fêtes : Chandeleur (crèpes et beignets) -  St Valentin (amoureux et amitié)</t>
  </si>
  <si>
    <t>Fêtes :1° Mai (muguet)-  Pascales (œufs - agneau) - vendredi saint(pas de viande)-</t>
  </si>
  <si>
    <t>Mars</t>
  </si>
  <si>
    <t>Fête des mères</t>
  </si>
  <si>
    <t>Fêtes : Mardi gras et Mi-carème (carnaval- oreillettes- gaufres- bugnes)</t>
  </si>
  <si>
    <t>Juin</t>
  </si>
  <si>
    <t>Fête des pères - Feux de la St Jean - Fête de la musique</t>
  </si>
  <si>
    <t>FETES CALENDAIRES ÉTÉ</t>
  </si>
  <si>
    <t>Juillet</t>
  </si>
  <si>
    <t>Octobre</t>
  </si>
  <si>
    <t xml:space="preserve"> Vacances scolaires effectifs en baisse la veille des départs - Fête nationale le 14 Attention aux DLC pour le 15</t>
  </si>
  <si>
    <t>Halloween</t>
  </si>
  <si>
    <t>Aout</t>
  </si>
  <si>
    <t>Novembre</t>
  </si>
  <si>
    <t>Attention effectifs minimums pour le 15 - certains font le pont</t>
  </si>
  <si>
    <t>Toussaint (potiron) - St Catherine</t>
  </si>
  <si>
    <t>Septembre</t>
  </si>
  <si>
    <t>Décembre</t>
  </si>
  <si>
    <t>Pas de fête ….début de l'automne en fin de mois</t>
  </si>
  <si>
    <t>St Nicolas et père fouettard (pain d'épices)- St Lucie menu suédois - Noel (buche)</t>
  </si>
  <si>
    <t>POULET</t>
  </si>
  <si>
    <t>ŒUFS</t>
  </si>
  <si>
    <t>œufs brouillés</t>
  </si>
  <si>
    <t>cassoulet</t>
  </si>
  <si>
    <t>choucroute</t>
  </si>
  <si>
    <t>couscous</t>
  </si>
  <si>
    <t>pot au feu</t>
  </si>
  <si>
    <t>PINTADE</t>
  </si>
  <si>
    <t>FETES CALENDAIRES AUTOMNE</t>
  </si>
  <si>
    <t>13 semaines   - Octobre - Novembre - Décembre - semaines de 40 à 52</t>
  </si>
  <si>
    <t>Bœuf</t>
  </si>
  <si>
    <t>Charcuteries</t>
  </si>
  <si>
    <t>Dinde</t>
  </si>
  <si>
    <t>Lapin</t>
  </si>
  <si>
    <t>Poisson</t>
  </si>
  <si>
    <t>Porc</t>
  </si>
  <si>
    <t>Veau</t>
  </si>
  <si>
    <t>poule au pot</t>
  </si>
  <si>
    <t>1° de l'AN</t>
  </si>
  <si>
    <t xml:space="preserve">Janvier : </t>
  </si>
  <si>
    <t>Onglets : VENTILATION Colonnes N à U</t>
  </si>
  <si>
    <t>Hachis - farces - quenelles</t>
  </si>
  <si>
    <t>Agneau - Mouton</t>
  </si>
  <si>
    <t>Abats - Abattis</t>
  </si>
  <si>
    <t>Canard - Cailles</t>
  </si>
  <si>
    <t>Coquillages - Crustacés</t>
  </si>
  <si>
    <t>Poulet - Poule</t>
  </si>
  <si>
    <t>14 juillet</t>
  </si>
  <si>
    <t>15 Aout</t>
  </si>
  <si>
    <t>Recettes déjà programmées</t>
  </si>
  <si>
    <t>Nombre de recettes à compléter</t>
  </si>
  <si>
    <t>RECETTES DÉCOUVERTE ou ANIMATION</t>
  </si>
  <si>
    <t>RECETTES SAISONNIERES pour 3 mois</t>
  </si>
  <si>
    <t>Brochettes grillées</t>
  </si>
  <si>
    <t>Sardines grillées</t>
  </si>
  <si>
    <t>bolognaise</t>
  </si>
  <si>
    <t>chipolatas</t>
  </si>
  <si>
    <t>boules beef</t>
  </si>
  <si>
    <t xml:space="preserve">CADENCIER DU PLAT PRINCIPAL  </t>
  </si>
  <si>
    <t>REPAS</t>
  </si>
  <si>
    <t>16 FAMILLES DE PLATS</t>
  </si>
  <si>
    <t>Total repas à servir</t>
  </si>
  <si>
    <t>Nb de repas par semaine</t>
  </si>
  <si>
    <t>Sélection de référence</t>
  </si>
  <si>
    <t>Plat conseillé pour</t>
  </si>
  <si>
    <t>plats</t>
  </si>
  <si>
    <t>Date du dernier service</t>
  </si>
  <si>
    <t>BŒUF</t>
  </si>
  <si>
    <t>boeuf rôti</t>
  </si>
  <si>
    <t>TOUS</t>
  </si>
  <si>
    <t>boeuf poché</t>
  </si>
  <si>
    <t>ADULTES</t>
  </si>
  <si>
    <t xml:space="preserve">boeuf en sauté ou poélée sauce courte </t>
  </si>
  <si>
    <t>bœuf en sauté ou ragoût sauce longue</t>
  </si>
  <si>
    <t>DINDE</t>
  </si>
  <si>
    <t>dinde rôtie</t>
  </si>
  <si>
    <t>dinde frite</t>
  </si>
  <si>
    <t>SCOLAIRE</t>
  </si>
  <si>
    <t>dinde pochée</t>
  </si>
  <si>
    <t xml:space="preserve">dinde en sauté ou poélée sauce courte </t>
  </si>
  <si>
    <t>dinde en sauté ou ragoût sauce longue</t>
  </si>
  <si>
    <t>poulet rôti</t>
  </si>
  <si>
    <t>poulet frit</t>
  </si>
  <si>
    <t>poulet poché</t>
  </si>
  <si>
    <t xml:space="preserve">poulet en sauté ou poélé sauce courte </t>
  </si>
  <si>
    <t>poulet en sauté ou ragoût sauce longue</t>
  </si>
  <si>
    <t>PORC</t>
  </si>
  <si>
    <t>porc rôti</t>
  </si>
  <si>
    <t>porc poché</t>
  </si>
  <si>
    <t xml:space="preserve">porc en sauté ou poélée sauce courte </t>
  </si>
  <si>
    <t>porc en sauté ou ragoût sauce longue</t>
  </si>
  <si>
    <t>poisson poché ou vapeur nature</t>
  </si>
  <si>
    <t>poisson en sauce</t>
  </si>
  <si>
    <t>poisson frit</t>
  </si>
  <si>
    <t xml:space="preserve">œufs durs </t>
  </si>
  <si>
    <t>omelettes</t>
  </si>
  <si>
    <t>FARCES SEULES</t>
  </si>
  <si>
    <t>andouillette</t>
  </si>
  <si>
    <t>boudin noir et blanc</t>
  </si>
  <si>
    <t>boulettes bœuf-volaille-mouton</t>
  </si>
  <si>
    <t>cervelas porc</t>
  </si>
  <si>
    <t>chipolatas porc</t>
  </si>
  <si>
    <t>crépinettes- porc-lapin-dinde</t>
  </si>
  <si>
    <t>franckfort porc</t>
  </si>
  <si>
    <t>menus fromager frit</t>
  </si>
  <si>
    <t>merguez mouton-bœuf</t>
  </si>
  <si>
    <t>paupiettes veau-volaille-porc-bœuf-poisson</t>
  </si>
  <si>
    <t>quenelles veau-volaille-poisson</t>
  </si>
  <si>
    <t>saucisse toulouse porc</t>
  </si>
  <si>
    <t>saucisse volaille</t>
  </si>
  <si>
    <t>tripes bœuf-porc</t>
  </si>
  <si>
    <t xml:space="preserve">agneau Curry d' riz madras </t>
  </si>
  <si>
    <t xml:space="preserve">fruits de mer Croustades et pilaf de </t>
  </si>
  <si>
    <t>Porc jambonneau aux haricots blancs</t>
  </si>
  <si>
    <t>agneau Navarin d'- ou ragoût catalane</t>
  </si>
  <si>
    <t>Gnocchi parisienne</t>
  </si>
  <si>
    <t>Porc saucisse purée St germain</t>
  </si>
  <si>
    <t>Bœuf - Veau- Porc- - Foie-Rognons- Langue sauce piquante ou tomate</t>
  </si>
  <si>
    <t>lapin Sauté de  à la moutarde ou aux pruneaux</t>
  </si>
  <si>
    <t>Poulet cocotte grand-mère</t>
  </si>
  <si>
    <t>Bœuf mode -estouffade provençale-bourguignonne-bourgeoise</t>
  </si>
  <si>
    <t>Oeufs durs sauce aurore ou à la tripe</t>
  </si>
  <si>
    <t>Poulet sauté chasseur</t>
  </si>
  <si>
    <t>Bœuf pot au feu - mironton avec purée</t>
  </si>
  <si>
    <t>Omelette plate espagnole ou portuguaise</t>
  </si>
  <si>
    <t>Quenelles sauce tomate ou soubise</t>
  </si>
  <si>
    <t>Bœuf steack sauces bercy-au poivre-choron</t>
  </si>
  <si>
    <t>pintade Cuisse de  braisée alsacienne ou au pineau</t>
  </si>
  <si>
    <t>Raie aux capres</t>
  </si>
  <si>
    <t>Bouchées à la reine</t>
  </si>
  <si>
    <t>poisson Coquille ou gratin de  mornay</t>
  </si>
  <si>
    <t>Saumonette sauce aurore ou grenobloise</t>
  </si>
  <si>
    <t>Boulettes de viande sauce tomate</t>
  </si>
  <si>
    <t>Porc andouillette grillée dijonnaise</t>
  </si>
  <si>
    <t>Veau blanquette - chasseur -marengo</t>
  </si>
  <si>
    <t>Cabillaud boulangère</t>
  </si>
  <si>
    <t>Porc carré boulangère</t>
  </si>
  <si>
    <t>veau Tête de  ravigotte</t>
  </si>
  <si>
    <t>Cailles aux raisins</t>
  </si>
  <si>
    <t>Porc côtes ou escalopes charcutière</t>
  </si>
  <si>
    <t>volaille Fricassée de  à l'ancienne ou vallée d'auge- Émincé de parisienne</t>
  </si>
  <si>
    <t>Calamars et lotte américaine</t>
  </si>
  <si>
    <t>Porc demi-sel</t>
  </si>
  <si>
    <t>Canard aux navets ou à l'orange</t>
  </si>
  <si>
    <t>Porc jambon au porto ou madère</t>
  </si>
  <si>
    <t>FARCES PLATS</t>
  </si>
  <si>
    <t>brandade poisson</t>
  </si>
  <si>
    <t>canellonis bœuf ou volaille</t>
  </si>
  <si>
    <t>capelettis</t>
  </si>
  <si>
    <t>choux farci -porc ou volaille</t>
  </si>
  <si>
    <t>cougettes farcies -porc ou volaille</t>
  </si>
  <si>
    <t>crèpes et galettes porc ou champignons</t>
  </si>
  <si>
    <t>croque monsieur</t>
  </si>
  <si>
    <t>endives jambon porc ou volaille</t>
  </si>
  <si>
    <t>farci aux herbes -porc</t>
  </si>
  <si>
    <t>friants et feuilletés porc-volaille-poisson ou fromage</t>
  </si>
  <si>
    <t>hachis parmentier</t>
  </si>
  <si>
    <t>Cellule P4 en liaison avec F17</t>
  </si>
  <si>
    <t>Colonne P</t>
  </si>
  <si>
    <t>Colonne R</t>
  </si>
  <si>
    <t>Colonne S</t>
  </si>
  <si>
    <t>Colonne T</t>
  </si>
  <si>
    <t>Colonne U</t>
  </si>
  <si>
    <t>du jeudi 4 juillet au dimanche 1 septembre</t>
  </si>
  <si>
    <t>RENTRÉE LUNDI 2 SEPTEMBRE</t>
  </si>
  <si>
    <t xml:space="preserve"> Jeudi 15 AOUT</t>
  </si>
  <si>
    <t>de repas du SAMEDI (midi et soir)</t>
  </si>
  <si>
    <r>
      <t>de repas du DIMANCHE midi et soir  (</t>
    </r>
    <r>
      <rPr>
        <sz val="22"/>
        <rFont val="Arial"/>
        <family val="2"/>
      </rPr>
      <t>plats festifs )</t>
    </r>
  </si>
  <si>
    <t>En comptant MIDI et SOIR si Hopital ou Foyer</t>
  </si>
  <si>
    <t>TOTAL DE REPAS EFFECTIFS RÉDUITS</t>
  </si>
  <si>
    <t>TOTAL DE REPAS EFFECTIFS COMPLETS</t>
  </si>
  <si>
    <t>REPAS EFFECTIFS RÉDUITS = H + I + K + L + (M si vous saisissez un nombre de jours)</t>
  </si>
  <si>
    <r>
      <t xml:space="preserve">de repas des MERCREDI </t>
    </r>
    <r>
      <rPr>
        <sz val="18"/>
        <rFont val="Arial"/>
        <family val="2"/>
      </rPr>
      <t>(hors vacances) effectif réduit</t>
    </r>
  </si>
  <si>
    <r>
      <t xml:space="preserve">de repas de SEMAINE hors vacances </t>
    </r>
    <r>
      <rPr>
        <sz val="20"/>
        <rFont val="Arial"/>
        <family val="2"/>
      </rPr>
      <t>(sauf mercredi)</t>
    </r>
  </si>
  <si>
    <t>Ne pas confondre nombre de repas et nombre de convives</t>
  </si>
  <si>
    <t xml:space="preserve">de repas TOUS les jours de vacances </t>
  </si>
  <si>
    <t xml:space="preserve">CALENDRIER J. DE VACANCES SCOLAIRES </t>
  </si>
  <si>
    <t xml:space="preserve">REPAS EFFECTIFS RÉDUITS = H + I + J + K </t>
  </si>
  <si>
    <t>NOMBRE DE SEMAINES DANS CE TRIMESTRE</t>
  </si>
  <si>
    <t>de repas de SEMAINE hors vacances (sauf mercredi)</t>
  </si>
  <si>
    <t>de repas des MERCREDI (hors vacances) effectif réduit</t>
  </si>
  <si>
    <t>de repas du DIMANCHE midi et soir  (plats festifs )</t>
  </si>
  <si>
    <t/>
  </si>
  <si>
    <t>ligne 18</t>
  </si>
  <si>
    <t>ligne 19</t>
  </si>
  <si>
    <t>saisissez le nombre de repas :</t>
  </si>
  <si>
    <t>le 14 juillet est un dimanche</t>
  </si>
  <si>
    <r>
      <t xml:space="preserve">de repas de SEMAINE hors vacances </t>
    </r>
    <r>
      <rPr>
        <sz val="18"/>
        <rFont val="Arial"/>
        <family val="2"/>
      </rPr>
      <t>(sauf mercredi)</t>
    </r>
  </si>
  <si>
    <t>du lundi 27 Octobre au 5 Novembre</t>
  </si>
  <si>
    <t>Samedi 1° Novembre</t>
  </si>
  <si>
    <t>Mardi 11 Novembre</t>
  </si>
  <si>
    <t>Jeudi 25 Décembre + 1° AN</t>
  </si>
  <si>
    <t>du samedi 20 Novembre au dimanche 5 décembre</t>
  </si>
  <si>
    <t>du mercredi 2 au vendredi 4 janvier comptabilisés en décembre</t>
  </si>
  <si>
    <r>
      <t>G = 4 jours -repas de SEMAINE (sauf mercredi)</t>
    </r>
    <r>
      <rPr>
        <b/>
        <sz val="14"/>
        <color indexed="10"/>
        <rFont val="Arial"/>
        <family val="2"/>
      </rPr>
      <t xml:space="preserve"> =Lundi - Mardi - Jeudi - Vendredi  hors vacances</t>
    </r>
  </si>
  <si>
    <r>
      <t>G = 4 jours -repas de SEMAINE (sauf mercredi)</t>
    </r>
    <r>
      <rPr>
        <b/>
        <sz val="10"/>
        <color indexed="10"/>
        <rFont val="Arial"/>
        <family val="2"/>
      </rPr>
      <t xml:space="preserve"> =Lundi - Mardi - Jeudi - Vendredi  hors vacances</t>
    </r>
  </si>
  <si>
    <t>du samedi 16 février au dimanche 2 mars</t>
  </si>
  <si>
    <t>lundi de pâques 24 mars</t>
  </si>
  <si>
    <t>Jour de l'an comptabilisé en décembre</t>
  </si>
  <si>
    <t>saisi pour exemple</t>
  </si>
  <si>
    <t>du samedi 12 au dimanche 27 avril</t>
  </si>
  <si>
    <t>jeudi 1° mai</t>
  </si>
  <si>
    <t>jeudi 8 mai</t>
  </si>
  <si>
    <t>COMPLÉMENT DE RECETTES A PRÉVOIR</t>
  </si>
  <si>
    <t>fête des grand mères</t>
  </si>
  <si>
    <t>fête de la musique</t>
  </si>
  <si>
    <t>attention fin juin effectifs parfois en baisse</t>
  </si>
  <si>
    <t>les collèges sont réquisitionnés pour les examens</t>
  </si>
  <si>
    <t>hachis poisson</t>
  </si>
  <si>
    <t>lasagnes poisson</t>
  </si>
  <si>
    <t>lasagnes viande</t>
  </si>
  <si>
    <t>pizzas</t>
  </si>
  <si>
    <t>quiches porc-volaille - poisson -f.mer ou légumes</t>
  </si>
  <si>
    <t>raviolis bœuf ou volaille</t>
  </si>
  <si>
    <t>tartes - tartelettes porc-volaille - f.mer-poisson ou légumes</t>
  </si>
  <si>
    <t>FESTIF</t>
  </si>
  <si>
    <t>tomates farcies -porc ou volaille</t>
  </si>
  <si>
    <t xml:space="preserve">PLATS COMPLETS </t>
  </si>
  <si>
    <t>paëlla</t>
  </si>
  <si>
    <t>potée</t>
  </si>
  <si>
    <t>MOUTON</t>
  </si>
  <si>
    <t>mouton ou agneau rôti</t>
  </si>
  <si>
    <t>mouton ou agneau poché</t>
  </si>
  <si>
    <t xml:space="preserve">mouton en sauté ou poélée sauce courte </t>
  </si>
  <si>
    <t>mouton en sauté ou ragoût sauce longue</t>
  </si>
  <si>
    <t>VEAU</t>
  </si>
  <si>
    <t>veau rôti</t>
  </si>
  <si>
    <t>veau poché</t>
  </si>
  <si>
    <t xml:space="preserve">veau en sauté ou poélé sauce courte </t>
  </si>
  <si>
    <t>veau en sauté ou ragoût sauce longue</t>
  </si>
  <si>
    <t>LAPIN</t>
  </si>
  <si>
    <t>lapin poché</t>
  </si>
  <si>
    <t xml:space="preserve">lapin en sauté ou poélé sauce courte </t>
  </si>
  <si>
    <t>lapin en sauté ou ragoût sauce longue</t>
  </si>
  <si>
    <t>pintade rôtie</t>
  </si>
  <si>
    <t xml:space="preserve">pintade en sauté ou poélée sauce courte </t>
  </si>
  <si>
    <t>pintade en sauté ou ragoût sauce longue</t>
  </si>
  <si>
    <t>CANARD</t>
  </si>
  <si>
    <t>canard rôti</t>
  </si>
  <si>
    <t xml:space="preserve">canard en sauté ou poélé sauce courte </t>
  </si>
  <si>
    <t>canard en sauté ou ragoût sauce longue</t>
  </si>
  <si>
    <t>CAILLES</t>
  </si>
  <si>
    <t>cailles rôties</t>
  </si>
  <si>
    <t xml:space="preserve">cailles en sauté ou poélé sauce courte </t>
  </si>
  <si>
    <t>CÉPHALOPODES-COQUILLAGES-CRUSTACÉS</t>
  </si>
  <si>
    <t xml:space="preserve">en sauté ou poélé sauce courte </t>
  </si>
  <si>
    <t xml:space="preserve"> en sauté ou ragoût sauce longue</t>
  </si>
  <si>
    <r>
      <t xml:space="preserve">AIDE MÉMOIRE  : PLATS POPULAIRES AINÉS </t>
    </r>
    <r>
      <rPr>
        <sz val="20"/>
        <color indexed="8"/>
        <rFont val="Arial"/>
        <family val="2"/>
      </rPr>
      <t xml:space="preserve"> (personnes agées)</t>
    </r>
  </si>
  <si>
    <t>Nb de services déjà faits</t>
  </si>
  <si>
    <t>Nb de services à programmer</t>
  </si>
  <si>
    <t>2</t>
  </si>
  <si>
    <t>Nb services déjà faits</t>
  </si>
  <si>
    <t>?</t>
  </si>
  <si>
    <t>bœuf autre préparation</t>
  </si>
  <si>
    <t>dinde autre préparation</t>
  </si>
  <si>
    <t>poulet autre préparation</t>
  </si>
  <si>
    <t>porc autre préparation</t>
  </si>
  <si>
    <t>poisson autre préparation</t>
  </si>
  <si>
    <t>Œufs autre préparation</t>
  </si>
  <si>
    <t>autre préparation 1</t>
  </si>
  <si>
    <t>autre préparation 2</t>
  </si>
  <si>
    <t>autre préparation 3</t>
  </si>
  <si>
    <t>mouton autre préparation</t>
  </si>
  <si>
    <t>veau autre préparation</t>
  </si>
  <si>
    <t>lapin autre préparation</t>
  </si>
  <si>
    <t>pintade autre préparation</t>
  </si>
  <si>
    <t>canard autre préparation</t>
  </si>
  <si>
    <t>cailles autre préparation</t>
  </si>
  <si>
    <t>autre préparation 4</t>
  </si>
  <si>
    <t>CUISINE CENTRALE DE CLAMART   FESTIVAL DES MENUS  aide à la planification des plats 1998</t>
  </si>
  <si>
    <t xml:space="preserve">Positionnement indicatif - positionnez les plus grands services en premier; puis complétez.ATTENTION : râgouts et plats complets le jeudi; jamais le lundi - ni veilles de ponts ou fériés (DLC et gestion des invendus) </t>
  </si>
  <si>
    <t>Vous avez programmé</t>
  </si>
  <si>
    <t>CUISINE CENTRALE DE ROCHEFORT FESTIVAL DES MENUS  aide à la planification des plats 1998</t>
  </si>
  <si>
    <t>FETES CALENDAIRES HIVER</t>
  </si>
  <si>
    <t>Adaptation CCR</t>
  </si>
  <si>
    <t>Vous avez à votre disposition des fiches saisonnières de ventilation pour vous aider à planifier vos plats.</t>
  </si>
  <si>
    <t>cellule F 37</t>
  </si>
  <si>
    <t>cellule F 40</t>
  </si>
  <si>
    <t>cellule F 41</t>
  </si>
  <si>
    <t>cellule F 42</t>
  </si>
  <si>
    <t>cellule F 43</t>
  </si>
  <si>
    <t>cellule F 44</t>
  </si>
  <si>
    <t>cellule F 10 à F 16</t>
  </si>
  <si>
    <t>cellule K 10 à K 16</t>
  </si>
  <si>
    <t>cellule F 19 à F 25</t>
  </si>
  <si>
    <t>cellule K 20 à K 35</t>
  </si>
  <si>
    <t>cellule F 28 à F 35</t>
  </si>
  <si>
    <t>Pour info</t>
  </si>
  <si>
    <t>REPAS :juste le midi…le midi et le soir ? Samedi et dimanche ?</t>
  </si>
  <si>
    <t>il MANQUE</t>
  </si>
  <si>
    <t>CUISINE CENTRALE DE CLAMART FESTIVAL DES MENUS  aide à la planification des plats 1998</t>
  </si>
  <si>
    <t>à vous de déterminer le nombre de services à programmer</t>
  </si>
  <si>
    <t>pour chaque produit. Zéro si vous ne souhaitez pas le servir</t>
  </si>
  <si>
    <t>Si vous aviez programmé 3 services; vous savez qu'il en reste 1 à prévoir</t>
  </si>
  <si>
    <t>pour déterminer la date du prochain service</t>
  </si>
  <si>
    <t>volaille autre préparation : pour ajouter vos recettes</t>
  </si>
  <si>
    <t>P</t>
  </si>
  <si>
    <t>POISSON</t>
  </si>
  <si>
    <t>Oeufs durs-brouillés-omelettes</t>
  </si>
  <si>
    <t>Pintade</t>
  </si>
  <si>
    <t xml:space="preserve"> 13 Janvier 2012</t>
  </si>
  <si>
    <t>Saucisse de foie</t>
  </si>
  <si>
    <t>viande de rennes</t>
  </si>
  <si>
    <t>Scandinavie…nombre de menus</t>
  </si>
  <si>
    <t>Alsace nombre de menus</t>
  </si>
  <si>
    <t>Amérique latine  nombre de menus</t>
  </si>
  <si>
    <t>Objectif :</t>
  </si>
  <si>
    <t>1 ° Tableau : Planifier des repas sur un trimestre; prévoir le nombre de recettes (colonnes C à K)</t>
  </si>
  <si>
    <t>2 ° Tableau : Planifier les modes de cuisson par denrées  (colonnes N à U) en tenant compte du compteur S6 à U6</t>
  </si>
  <si>
    <t>Que devez vous saisir pour chaque saison:</t>
  </si>
  <si>
    <t>Aide à la ventilation saisonnière des plats : fait partie d'une série de documents intitulés : FESTIVAL DES MENUS créés à la cuisine centrale de Clamart en 1998</t>
  </si>
  <si>
    <t>A cocher ou décocher selon produit et habitudes de vos convives 1 ou zéro</t>
  </si>
  <si>
    <t>https://www.facebook.com/leboucher.joel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</si>
</sst>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€&quot;_-;\-* #,##0.00\ &quot;€&quot;_-;_-* &quot;-&quot;??\ &quot;€&quot;_-;_-@_-"/>
    <numFmt numFmtId="166" formatCode="mmmm\-yyyy"/>
    <numFmt numFmtId="167" formatCode="d\ mmmm\ yyyy"/>
    <numFmt numFmtId="168" formatCode="0&quot; repas&quot;"/>
    <numFmt numFmtId="169" formatCode="0.0"/>
    <numFmt numFmtId="170" formatCode="0.0&quot; sem.&quot;"/>
    <numFmt numFmtId="171" formatCode="0&quot; recettes&quot;"/>
    <numFmt numFmtId="175" formatCode="0&quot; +&quot;"/>
    <numFmt numFmtId="180" formatCode="dddd\ m\ mmm\ yyyy\ "/>
    <numFmt numFmtId="184" formatCode="0&quot; Jours&quot;"/>
    <numFmt numFmtId="185" formatCode="0.0%"/>
    <numFmt numFmtId="186" formatCode="0.0&quot; semaines&quot;"/>
    <numFmt numFmtId="187" formatCode="0&quot; Préparations possibles&quot;"/>
  </numFmts>
  <fonts count="139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sz val="10"/>
      <name val="MS Sans Serif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4"/>
      <color indexed="9"/>
      <name val="Arial"/>
      <family val="2"/>
    </font>
    <font>
      <b/>
      <sz val="20"/>
      <color indexed="12"/>
      <name val="Arial"/>
      <family val="2"/>
    </font>
    <font>
      <b/>
      <sz val="14"/>
      <color indexed="22"/>
      <name val="Arial"/>
      <family val="2"/>
    </font>
    <font>
      <sz val="8"/>
      <name val="Arial"/>
      <family val="2"/>
    </font>
    <font>
      <i/>
      <sz val="14"/>
      <color indexed="9"/>
      <name val="Arial"/>
      <family val="2"/>
    </font>
    <font>
      <b/>
      <sz val="24"/>
      <color indexed="9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36"/>
      <name val="Arial"/>
      <family val="2"/>
    </font>
    <font>
      <sz val="38"/>
      <name val="Arial"/>
      <family val="2"/>
    </font>
    <font>
      <b/>
      <sz val="48"/>
      <color indexed="12"/>
      <name val="Arial"/>
      <family val="2"/>
    </font>
    <font>
      <b/>
      <sz val="14"/>
      <name val="Arial"/>
      <family val="2"/>
    </font>
    <font>
      <i/>
      <sz val="12"/>
      <color indexed="53"/>
      <name val="Arial"/>
      <family val="2"/>
    </font>
    <font>
      <b/>
      <sz val="36"/>
      <color indexed="12"/>
      <name val="Arial"/>
      <family val="2"/>
    </font>
    <font>
      <i/>
      <sz val="18"/>
      <color indexed="10"/>
      <name val="Arial"/>
      <family val="2"/>
    </font>
    <font>
      <b/>
      <sz val="30"/>
      <color indexed="9"/>
      <name val="Arial"/>
      <family val="2"/>
    </font>
    <font>
      <b/>
      <sz val="26"/>
      <name val="Arial"/>
      <family val="2"/>
    </font>
    <font>
      <b/>
      <sz val="30"/>
      <name val="Arial"/>
      <family val="2"/>
    </font>
    <font>
      <b/>
      <sz val="20"/>
      <color indexed="53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4"/>
      <color indexed="12"/>
      <name val="Arial Narrow"/>
      <family val="2"/>
    </font>
    <font>
      <b/>
      <sz val="22"/>
      <color indexed="10"/>
      <name val="Arial"/>
      <family val="2"/>
    </font>
    <font>
      <b/>
      <sz val="22"/>
      <name val="Arial"/>
      <family val="2"/>
    </font>
    <font>
      <sz val="20"/>
      <color indexed="12"/>
      <name val="Arial Narrow"/>
      <family val="2"/>
    </font>
    <font>
      <b/>
      <sz val="22"/>
      <color indexed="9"/>
      <name val="Arial"/>
      <family val="2"/>
    </font>
    <font>
      <b/>
      <sz val="26"/>
      <color indexed="8"/>
      <name val="Arial"/>
      <family val="2"/>
    </font>
    <font>
      <b/>
      <sz val="20"/>
      <color indexed="10"/>
      <name val="Arial"/>
      <family val="2"/>
    </font>
    <font>
      <b/>
      <sz val="22"/>
      <color indexed="12"/>
      <name val="Arial"/>
      <family val="2"/>
    </font>
    <font>
      <b/>
      <sz val="24"/>
      <color indexed="12"/>
      <name val="Arial Narrow"/>
      <family val="2"/>
    </font>
    <font>
      <b/>
      <sz val="26"/>
      <color indexed="9"/>
      <name val="Arial"/>
      <family val="2"/>
    </font>
    <font>
      <sz val="22"/>
      <name val="Arial"/>
      <family val="2"/>
    </font>
    <font>
      <b/>
      <sz val="18"/>
      <color indexed="8"/>
      <name val="Arial"/>
      <family val="2"/>
    </font>
    <font>
      <sz val="22"/>
      <name val="Arial"/>
      <family val="2"/>
    </font>
    <font>
      <b/>
      <sz val="22"/>
      <color indexed="8"/>
      <name val="Arial"/>
      <family val="2"/>
    </font>
    <font>
      <b/>
      <sz val="24"/>
      <color indexed="8"/>
      <name val="Arial"/>
      <family val="2"/>
    </font>
    <font>
      <b/>
      <i/>
      <sz val="24"/>
      <color indexed="9"/>
      <name val="Arial"/>
      <family val="2"/>
    </font>
    <font>
      <sz val="12"/>
      <name val="Arial"/>
      <family val="2"/>
    </font>
    <font>
      <sz val="18"/>
      <color indexed="12"/>
      <name val="Arial Narrow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8"/>
      <color indexed="12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16"/>
      <color indexed="17"/>
      <name val="Arial"/>
      <family val="2"/>
    </font>
    <font>
      <b/>
      <sz val="16"/>
      <color indexed="12"/>
      <name val="Arial"/>
      <family val="2"/>
    </font>
    <font>
      <b/>
      <sz val="24"/>
      <color indexed="17"/>
      <name val="Arial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1"/>
      <color indexed="17"/>
      <name val="Verdana"/>
      <family val="2"/>
    </font>
    <font>
      <sz val="10"/>
      <name val="Verdana Ref"/>
      <family val="2"/>
    </font>
    <font>
      <sz val="10"/>
      <name val="Trebuchet MS"/>
      <family val="2"/>
    </font>
    <font>
      <sz val="10"/>
      <name val="Gill Sans MT"/>
      <family val="2"/>
    </font>
    <font>
      <sz val="10"/>
      <name val="Tw Cen MT"/>
      <family val="2"/>
    </font>
    <font>
      <sz val="10"/>
      <name val="Times New Roman"/>
      <family val="1"/>
    </font>
    <font>
      <sz val="10"/>
      <name val="Palatino Linotype"/>
      <family val="1"/>
    </font>
    <font>
      <b/>
      <sz val="14"/>
      <name val="Verdana Ref"/>
      <family val="2"/>
    </font>
    <font>
      <sz val="10"/>
      <name val="Comic Sans MS"/>
      <family val="4"/>
    </font>
    <font>
      <sz val="10"/>
      <name val="Tahoma"/>
      <family val="2"/>
    </font>
    <font>
      <sz val="10"/>
      <name val="Arial Greek"/>
      <family val="2"/>
      <charset val="161"/>
    </font>
    <font>
      <b/>
      <sz val="10"/>
      <color indexed="17"/>
      <name val="Verdana"/>
      <family val="2"/>
    </font>
    <font>
      <sz val="12"/>
      <name val="Verdana"/>
      <family val="2"/>
    </font>
    <font>
      <b/>
      <sz val="10"/>
      <color indexed="9"/>
      <name val="Verdana"/>
      <family val="2"/>
    </font>
    <font>
      <sz val="10"/>
      <name val="Corbel"/>
      <family val="2"/>
    </font>
    <font>
      <sz val="22"/>
      <color indexed="12"/>
      <name val="Arial Narrow"/>
      <family val="2"/>
    </font>
    <font>
      <b/>
      <sz val="26"/>
      <color indexed="10"/>
      <name val="Arial"/>
      <family val="2"/>
    </font>
    <font>
      <sz val="20"/>
      <color indexed="8"/>
      <name val="Arial"/>
      <family val="2"/>
    </font>
    <font>
      <b/>
      <sz val="40"/>
      <name val="Arial"/>
      <family val="2"/>
    </font>
    <font>
      <b/>
      <sz val="18"/>
      <name val="Arial"/>
      <family val="2"/>
    </font>
    <font>
      <b/>
      <sz val="20"/>
      <color indexed="63"/>
      <name val="Arial"/>
      <family val="2"/>
    </font>
    <font>
      <sz val="13.5"/>
      <name val="MS Sans Serif"/>
    </font>
    <font>
      <sz val="14"/>
      <color indexed="12"/>
      <name val="MS Sans Serif"/>
    </font>
    <font>
      <b/>
      <sz val="16"/>
      <name val="Verdana"/>
      <family val="2"/>
    </font>
    <font>
      <sz val="24"/>
      <name val="MS Sans Serif"/>
      <family val="2"/>
    </font>
    <font>
      <b/>
      <sz val="16"/>
      <color indexed="17"/>
      <name val="Arial Narrow"/>
      <family val="2"/>
    </font>
    <font>
      <sz val="16"/>
      <name val="Arial Narrow"/>
      <family val="2"/>
    </font>
    <font>
      <b/>
      <sz val="16"/>
      <name val="MS Sans Serif"/>
      <family val="2"/>
    </font>
    <font>
      <b/>
      <sz val="18"/>
      <name val="MS Sans Serif"/>
      <family val="2"/>
    </font>
    <font>
      <sz val="8"/>
      <color indexed="22"/>
      <name val="Arial"/>
      <family val="2"/>
    </font>
    <font>
      <b/>
      <sz val="14"/>
      <color indexed="10"/>
      <name val="Arial"/>
      <family val="2"/>
    </font>
    <font>
      <b/>
      <sz val="18"/>
      <color indexed="61"/>
      <name val="Arial"/>
      <family val="2"/>
    </font>
    <font>
      <b/>
      <sz val="22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2"/>
      <color indexed="61"/>
      <name val="Arial"/>
      <family val="2"/>
    </font>
    <font>
      <sz val="12"/>
      <name val="Verdana Ref"/>
      <family val="2"/>
    </font>
    <font>
      <b/>
      <sz val="11"/>
      <color indexed="17"/>
      <name val="Arial Narrow"/>
      <family val="2"/>
    </font>
    <font>
      <sz val="11"/>
      <name val="Arial Narrow"/>
      <family val="2"/>
    </font>
    <font>
      <b/>
      <sz val="12"/>
      <name val="MS Sans Serif"/>
      <family val="2"/>
    </font>
    <font>
      <b/>
      <sz val="10"/>
      <color indexed="10"/>
      <name val="Arial"/>
      <family val="2"/>
    </font>
    <font>
      <b/>
      <sz val="24"/>
      <color indexed="10"/>
      <name val="Arial"/>
      <family val="2"/>
    </font>
    <font>
      <b/>
      <sz val="10"/>
      <color indexed="10"/>
      <name val="Verdana"/>
      <family val="2"/>
    </font>
    <font>
      <sz val="14"/>
      <color indexed="10"/>
      <name val="Arial"/>
      <family val="2"/>
    </font>
    <font>
      <b/>
      <sz val="11"/>
      <color indexed="10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6"/>
      <name val="Verdana"/>
      <family val="2"/>
    </font>
    <font>
      <b/>
      <sz val="12"/>
      <color rgb="FF0070C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21" borderId="0" applyNumberFormat="0" applyBorder="0" applyAlignment="0" applyProtection="0"/>
    <xf numFmtId="0" fontId="11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13" fillId="4" borderId="0" applyNumberFormat="0" applyBorder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2" borderId="8" applyNumberFormat="0" applyAlignment="0" applyProtection="0"/>
  </cellStyleXfs>
  <cellXfs count="406">
    <xf numFmtId="0" fontId="0" fillId="0" borderId="0" xfId="0"/>
    <xf numFmtId="1" fontId="22" fillId="23" borderId="9" xfId="36" applyNumberFormat="1" applyFont="1" applyFill="1" applyBorder="1" applyAlignment="1">
      <alignment horizontal="center" vertical="center" wrapText="1"/>
    </xf>
    <xf numFmtId="0" fontId="23" fillId="0" borderId="0" xfId="38" applyFont="1" applyFill="1" applyBorder="1" applyAlignment="1">
      <alignment horizontal="centerContinuous" vertical="center"/>
    </xf>
    <xf numFmtId="0" fontId="24" fillId="0" borderId="0" xfId="38" applyFont="1" applyFill="1" applyBorder="1" applyAlignment="1">
      <alignment horizontal="center" vertical="center"/>
    </xf>
    <xf numFmtId="2" fontId="24" fillId="0" borderId="0" xfId="38" applyNumberFormat="1" applyFont="1" applyFill="1" applyBorder="1" applyAlignment="1">
      <alignment horizontal="center" vertical="center"/>
    </xf>
    <xf numFmtId="0" fontId="25" fillId="0" borderId="0" xfId="38" applyFont="1" applyFill="1" applyBorder="1" applyAlignment="1">
      <alignment horizontal="left" vertical="center"/>
    </xf>
    <xf numFmtId="49" fontId="26" fillId="24" borderId="10" xfId="38" applyNumberFormat="1" applyFont="1" applyFill="1" applyBorder="1" applyAlignment="1" applyProtection="1">
      <alignment horizontal="left" vertical="center"/>
      <protection locked="0"/>
    </xf>
    <xf numFmtId="0" fontId="27" fillId="24" borderId="10" xfId="38" applyFont="1" applyFill="1" applyBorder="1" applyAlignment="1">
      <alignment horizontal="left" vertical="center"/>
    </xf>
    <xf numFmtId="0" fontId="28" fillId="24" borderId="10" xfId="38" applyFont="1" applyFill="1" applyBorder="1" applyAlignment="1">
      <alignment horizontal="left" vertical="center"/>
    </xf>
    <xf numFmtId="49" fontId="26" fillId="24" borderId="11" xfId="38" applyNumberFormat="1" applyFont="1" applyFill="1" applyBorder="1" applyAlignment="1" applyProtection="1">
      <alignment horizontal="left" vertical="center"/>
      <protection locked="0"/>
    </xf>
    <xf numFmtId="0" fontId="29" fillId="24" borderId="10" xfId="38" applyFont="1" applyFill="1" applyBorder="1" applyAlignment="1">
      <alignment horizontal="left" vertical="center"/>
    </xf>
    <xf numFmtId="168" fontId="31" fillId="25" borderId="12" xfId="0" applyNumberFormat="1" applyFont="1" applyFill="1" applyBorder="1" applyAlignment="1">
      <alignment horizontal="right" vertical="center"/>
    </xf>
    <xf numFmtId="0" fontId="31" fillId="25" borderId="12" xfId="38" applyFont="1" applyFill="1" applyBorder="1" applyAlignment="1">
      <alignment horizontal="left" vertical="center"/>
    </xf>
    <xf numFmtId="0" fontId="32" fillId="25" borderId="13" xfId="38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1" fontId="31" fillId="25" borderId="14" xfId="0" applyNumberFormat="1" applyFont="1" applyFill="1" applyBorder="1" applyAlignment="1">
      <alignment horizontal="right" vertical="center"/>
    </xf>
    <xf numFmtId="0" fontId="31" fillId="25" borderId="14" xfId="38" applyFont="1" applyFill="1" applyBorder="1" applyAlignment="1">
      <alignment horizontal="left" vertical="center"/>
    </xf>
    <xf numFmtId="0" fontId="32" fillId="25" borderId="15" xfId="38" applyFont="1" applyFill="1" applyBorder="1" applyAlignment="1">
      <alignment horizontal="center" vertical="center"/>
    </xf>
    <xf numFmtId="0" fontId="36" fillId="26" borderId="0" xfId="36" applyFont="1" applyFill="1" applyBorder="1" applyAlignment="1">
      <alignment horizontal="center" vertical="center" textRotation="90" wrapText="1"/>
    </xf>
    <xf numFmtId="0" fontId="37" fillId="24" borderId="16" xfId="38" applyFont="1" applyFill="1" applyBorder="1" applyAlignment="1">
      <alignment horizontal="center" vertical="center"/>
    </xf>
    <xf numFmtId="0" fontId="39" fillId="27" borderId="17" xfId="38" applyFont="1" applyFill="1" applyBorder="1" applyAlignment="1">
      <alignment horizontal="left" vertical="center"/>
    </xf>
    <xf numFmtId="0" fontId="38" fillId="27" borderId="18" xfId="38" applyFont="1" applyFill="1" applyBorder="1" applyAlignment="1">
      <alignment horizontal="center" vertical="center"/>
    </xf>
    <xf numFmtId="1" fontId="40" fillId="0" borderId="16" xfId="36" applyNumberFormat="1" applyFont="1" applyFill="1" applyBorder="1" applyAlignment="1">
      <alignment horizontal="center" vertical="center" wrapText="1"/>
    </xf>
    <xf numFmtId="0" fontId="38" fillId="27" borderId="17" xfId="38" applyFont="1" applyFill="1" applyBorder="1" applyAlignment="1">
      <alignment horizontal="left" vertical="center"/>
    </xf>
    <xf numFmtId="1" fontId="41" fillId="26" borderId="19" xfId="36" applyNumberFormat="1" applyFont="1" applyFill="1" applyBorder="1" applyAlignment="1">
      <alignment horizontal="center" vertical="center" wrapText="1"/>
    </xf>
    <xf numFmtId="1" fontId="40" fillId="0" borderId="19" xfId="36" applyNumberFormat="1" applyFont="1" applyFill="1" applyBorder="1" applyAlignment="1">
      <alignment horizontal="center" vertical="center" wrapText="1"/>
    </xf>
    <xf numFmtId="0" fontId="42" fillId="0" borderId="20" xfId="38" applyFont="1" applyFill="1" applyBorder="1" applyAlignment="1">
      <alignment horizontal="right" vertical="center" wrapText="1"/>
    </xf>
    <xf numFmtId="170" fontId="43" fillId="0" borderId="20" xfId="38" applyNumberFormat="1" applyFont="1" applyFill="1" applyBorder="1" applyAlignment="1">
      <alignment horizontal="center" vertical="center" wrapText="1"/>
    </xf>
    <xf numFmtId="168" fontId="44" fillId="0" borderId="21" xfId="0" applyNumberFormat="1" applyFont="1" applyFill="1" applyBorder="1" applyAlignment="1">
      <alignment horizontal="center" vertical="center"/>
    </xf>
    <xf numFmtId="0" fontId="45" fillId="0" borderId="22" xfId="38" applyFont="1" applyBorder="1" applyAlignment="1">
      <alignment horizontal="left" vertical="center" wrapText="1"/>
    </xf>
    <xf numFmtId="0" fontId="46" fillId="26" borderId="23" xfId="38" applyFont="1" applyFill="1" applyBorder="1" applyAlignment="1">
      <alignment horizontal="center" vertical="center" wrapText="1"/>
    </xf>
    <xf numFmtId="0" fontId="37" fillId="24" borderId="19" xfId="38" applyFont="1" applyFill="1" applyBorder="1" applyAlignment="1">
      <alignment horizontal="center" vertical="center"/>
    </xf>
    <xf numFmtId="0" fontId="38" fillId="27" borderId="12" xfId="38" applyFont="1" applyFill="1" applyBorder="1" applyAlignment="1">
      <alignment horizontal="left" vertical="center"/>
    </xf>
    <xf numFmtId="0" fontId="39" fillId="27" borderId="12" xfId="38" applyFont="1" applyFill="1" applyBorder="1" applyAlignment="1">
      <alignment horizontal="left" vertical="center"/>
    </xf>
    <xf numFmtId="0" fontId="38" fillId="27" borderId="13" xfId="38" applyFont="1" applyFill="1" applyBorder="1" applyAlignment="1">
      <alignment horizontal="center" vertical="center"/>
    </xf>
    <xf numFmtId="0" fontId="47" fillId="0" borderId="22" xfId="38" applyFont="1" applyFill="1" applyBorder="1" applyAlignment="1">
      <alignment horizontal="left" vertical="center"/>
    </xf>
    <xf numFmtId="0" fontId="42" fillId="0" borderId="20" xfId="38" applyFont="1" applyFill="1" applyBorder="1" applyAlignment="1">
      <alignment horizontal="center" vertical="center" wrapText="1"/>
    </xf>
    <xf numFmtId="0" fontId="48" fillId="0" borderId="22" xfId="38" applyFont="1" applyBorder="1" applyAlignment="1">
      <alignment horizontal="left" vertical="center" wrapText="1"/>
    </xf>
    <xf numFmtId="1" fontId="41" fillId="26" borderId="24" xfId="36" applyNumberFormat="1" applyFont="1" applyFill="1" applyBorder="1" applyAlignment="1">
      <alignment horizontal="center" vertical="center" wrapText="1"/>
    </xf>
    <xf numFmtId="0" fontId="45" fillId="0" borderId="25" xfId="38" applyFont="1" applyBorder="1" applyAlignment="1">
      <alignment horizontal="left" vertical="center" wrapText="1"/>
    </xf>
    <xf numFmtId="0" fontId="46" fillId="26" borderId="26" xfId="38" applyFont="1" applyFill="1" applyBorder="1" applyAlignment="1">
      <alignment horizontal="center" vertical="center" wrapText="1"/>
    </xf>
    <xf numFmtId="0" fontId="27" fillId="24" borderId="16" xfId="38" applyFont="1" applyFill="1" applyBorder="1" applyAlignment="1">
      <alignment horizontal="center" vertical="center"/>
    </xf>
    <xf numFmtId="1" fontId="40" fillId="0" borderId="0" xfId="36" applyNumberFormat="1" applyFont="1" applyFill="1" applyBorder="1" applyAlignment="1">
      <alignment horizontal="center" vertical="center" wrapText="1"/>
    </xf>
    <xf numFmtId="1" fontId="50" fillId="28" borderId="27" xfId="38" applyNumberFormat="1" applyFont="1" applyFill="1" applyBorder="1" applyAlignment="1">
      <alignment horizontal="center" vertical="center" wrapText="1"/>
    </xf>
    <xf numFmtId="0" fontId="27" fillId="25" borderId="19" xfId="38" applyFont="1" applyFill="1" applyBorder="1" applyAlignment="1">
      <alignment horizontal="center" vertical="center"/>
    </xf>
    <xf numFmtId="0" fontId="47" fillId="25" borderId="0" xfId="38" applyFont="1" applyFill="1" applyBorder="1" applyAlignment="1">
      <alignment horizontal="centerContinuous" vertical="center" wrapText="1"/>
    </xf>
    <xf numFmtId="0" fontId="46" fillId="25" borderId="28" xfId="38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" fontId="51" fillId="25" borderId="29" xfId="36" applyNumberFormat="1" applyFont="1" applyFill="1" applyBorder="1" applyAlignment="1">
      <alignment horizontal="centerContinuous" vertical="center" wrapText="1"/>
    </xf>
    <xf numFmtId="1" fontId="52" fillId="25" borderId="21" xfId="38" applyNumberFormat="1" applyFont="1" applyFill="1" applyBorder="1" applyAlignment="1">
      <alignment horizontal="centerContinuous" vertical="center"/>
    </xf>
    <xf numFmtId="0" fontId="27" fillId="24" borderId="19" xfId="38" applyFont="1" applyFill="1" applyBorder="1" applyAlignment="1">
      <alignment horizontal="center" vertical="center"/>
    </xf>
    <xf numFmtId="0" fontId="47" fillId="0" borderId="20" xfId="38" applyFont="1" applyFill="1" applyBorder="1" applyAlignment="1">
      <alignment horizontal="right" vertical="center"/>
    </xf>
    <xf numFmtId="0" fontId="46" fillId="26" borderId="21" xfId="38" applyFont="1" applyFill="1" applyBorder="1" applyAlignment="1">
      <alignment horizontal="center" vertical="center" wrapText="1"/>
    </xf>
    <xf numFmtId="0" fontId="47" fillId="0" borderId="22" xfId="38" applyFont="1" applyFill="1" applyBorder="1" applyAlignment="1">
      <alignment horizontal="right" vertical="center"/>
    </xf>
    <xf numFmtId="0" fontId="49" fillId="29" borderId="22" xfId="38" applyFont="1" applyFill="1" applyBorder="1" applyAlignment="1">
      <alignment horizontal="left" vertical="center"/>
    </xf>
    <xf numFmtId="0" fontId="54" fillId="29" borderId="23" xfId="38" applyFont="1" applyFill="1" applyBorder="1" applyAlignment="1">
      <alignment horizontal="center" vertical="center"/>
    </xf>
    <xf numFmtId="0" fontId="46" fillId="26" borderId="13" xfId="38" applyFont="1" applyFill="1" applyBorder="1" applyAlignment="1">
      <alignment horizontal="center" vertical="center" wrapText="1"/>
    </xf>
    <xf numFmtId="0" fontId="56" fillId="30" borderId="17" xfId="38" applyFont="1" applyFill="1" applyBorder="1" applyAlignment="1">
      <alignment horizontal="right" vertical="center" wrapText="1"/>
    </xf>
    <xf numFmtId="169" fontId="50" fillId="30" borderId="18" xfId="38" applyNumberFormat="1" applyFont="1" applyFill="1" applyBorder="1" applyAlignment="1">
      <alignment horizontal="center" vertical="center" wrapText="1"/>
    </xf>
    <xf numFmtId="0" fontId="58" fillId="25" borderId="0" xfId="38" applyFont="1" applyFill="1" applyBorder="1" applyAlignment="1">
      <alignment horizontal="left" vertical="center"/>
    </xf>
    <xf numFmtId="0" fontId="58" fillId="25" borderId="0" xfId="38" applyFont="1" applyFill="1" applyBorder="1" applyAlignment="1">
      <alignment horizontal="right" vertical="center"/>
    </xf>
    <xf numFmtId="0" fontId="38" fillId="25" borderId="28" xfId="38" applyFont="1" applyFill="1" applyBorder="1" applyAlignment="1">
      <alignment horizontal="center" vertical="center"/>
    </xf>
    <xf numFmtId="0" fontId="50" fillId="25" borderId="28" xfId="38" applyFont="1" applyFill="1" applyBorder="1" applyAlignment="1">
      <alignment horizontal="center" vertical="center" wrapText="1"/>
    </xf>
    <xf numFmtId="1" fontId="50" fillId="25" borderId="28" xfId="38" applyNumberFormat="1" applyFont="1" applyFill="1" applyBorder="1" applyAlignment="1">
      <alignment horizontal="center" vertical="center" wrapText="1"/>
    </xf>
    <xf numFmtId="0" fontId="60" fillId="24" borderId="24" xfId="38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1" borderId="0" xfId="0" applyFill="1" applyAlignment="1">
      <alignment vertical="center"/>
    </xf>
    <xf numFmtId="1" fontId="41" fillId="26" borderId="29" xfId="36" applyNumberFormat="1" applyFont="1" applyFill="1" applyBorder="1" applyAlignment="1">
      <alignment horizontal="center" vertical="center" wrapText="1"/>
    </xf>
    <xf numFmtId="0" fontId="48" fillId="0" borderId="0" xfId="38" applyFont="1" applyBorder="1" applyAlignment="1">
      <alignment horizontal="left" vertical="center" wrapText="1"/>
    </xf>
    <xf numFmtId="0" fontId="62" fillId="0" borderId="0" xfId="38" applyFont="1" applyBorder="1" applyAlignment="1">
      <alignment horizontal="left" vertical="center" wrapText="1"/>
    </xf>
    <xf numFmtId="0" fontId="84" fillId="0" borderId="0" xfId="0" applyFont="1" applyAlignment="1">
      <alignment vertical="center"/>
    </xf>
    <xf numFmtId="0" fontId="84" fillId="30" borderId="16" xfId="0" applyFont="1" applyFill="1" applyBorder="1" applyAlignment="1">
      <alignment vertical="center"/>
    </xf>
    <xf numFmtId="0" fontId="84" fillId="30" borderId="17" xfId="0" applyFont="1" applyFill="1" applyBorder="1" applyAlignment="1">
      <alignment vertical="center"/>
    </xf>
    <xf numFmtId="0" fontId="84" fillId="30" borderId="18" xfId="0" applyFont="1" applyFill="1" applyBorder="1" applyAlignment="1">
      <alignment vertical="center"/>
    </xf>
    <xf numFmtId="0" fontId="84" fillId="0" borderId="0" xfId="0" applyFont="1"/>
    <xf numFmtId="0" fontId="88" fillId="25" borderId="16" xfId="0" applyFont="1" applyFill="1" applyBorder="1" applyAlignment="1">
      <alignment horizontal="centerContinuous" vertical="center" wrapText="1"/>
    </xf>
    <xf numFmtId="0" fontId="87" fillId="25" borderId="0" xfId="0" applyFont="1" applyFill="1" applyBorder="1" applyAlignment="1">
      <alignment horizontal="centerContinuous" vertical="center" wrapText="1"/>
    </xf>
    <xf numFmtId="0" fontId="84" fillId="25" borderId="0" xfId="0" applyFont="1" applyFill="1" applyBorder="1" applyAlignment="1">
      <alignment horizontal="centerContinuous" vertical="center" wrapText="1"/>
    </xf>
    <xf numFmtId="0" fontId="84" fillId="25" borderId="18" xfId="0" applyFont="1" applyFill="1" applyBorder="1" applyAlignment="1">
      <alignment horizontal="centerContinuous" vertical="center" wrapText="1"/>
    </xf>
    <xf numFmtId="0" fontId="89" fillId="25" borderId="0" xfId="0" applyFont="1" applyFill="1" applyBorder="1" applyAlignment="1">
      <alignment vertical="center"/>
    </xf>
    <xf numFmtId="0" fontId="90" fillId="25" borderId="0" xfId="0" applyFont="1" applyFill="1" applyBorder="1" applyAlignment="1">
      <alignment horizontal="left" vertical="center"/>
    </xf>
    <xf numFmtId="0" fontId="91" fillId="25" borderId="28" xfId="0" applyFont="1" applyFill="1" applyBorder="1" applyAlignment="1">
      <alignment horizontal="right" vertical="center"/>
    </xf>
    <xf numFmtId="0" fontId="89" fillId="0" borderId="0" xfId="0" applyFont="1"/>
    <xf numFmtId="0" fontId="92" fillId="25" borderId="19" xfId="0" applyFont="1" applyFill="1" applyBorder="1" applyAlignment="1">
      <alignment horizontal="left" vertical="center"/>
    </xf>
    <xf numFmtId="0" fontId="93" fillId="25" borderId="0" xfId="0" applyFont="1" applyFill="1" applyBorder="1" applyAlignment="1">
      <alignment horizontal="left" vertical="center"/>
    </xf>
    <xf numFmtId="0" fontId="94" fillId="25" borderId="28" xfId="0" applyFont="1" applyFill="1" applyBorder="1" applyAlignment="1">
      <alignment horizontal="right" vertical="center"/>
    </xf>
    <xf numFmtId="0" fontId="63" fillId="25" borderId="19" xfId="0" applyFont="1" applyFill="1" applyBorder="1" applyAlignment="1">
      <alignment horizontal="left" vertical="center"/>
    </xf>
    <xf numFmtId="0" fontId="95" fillId="25" borderId="0" xfId="0" applyFont="1" applyFill="1" applyBorder="1" applyAlignment="1">
      <alignment horizontal="left" vertical="center"/>
    </xf>
    <xf numFmtId="0" fontId="95" fillId="25" borderId="0" xfId="0" applyFont="1" applyFill="1" applyBorder="1" applyAlignment="1">
      <alignment horizontal="centerContinuous" vertical="center"/>
    </xf>
    <xf numFmtId="0" fontId="84" fillId="0" borderId="0" xfId="0" applyFont="1" applyFill="1" applyBorder="1" applyAlignment="1">
      <alignment vertical="center"/>
    </xf>
    <xf numFmtId="0" fontId="95" fillId="0" borderId="0" xfId="0" applyFont="1" applyFill="1" applyBorder="1" applyAlignment="1">
      <alignment vertical="center"/>
    </xf>
    <xf numFmtId="0" fontId="89" fillId="0" borderId="0" xfId="0" applyFont="1" applyFill="1" applyBorder="1" applyAlignment="1">
      <alignment vertical="center"/>
    </xf>
    <xf numFmtId="0" fontId="96" fillId="25" borderId="28" xfId="0" applyFont="1" applyFill="1" applyBorder="1" applyAlignment="1">
      <alignment horizontal="right" vertical="center"/>
    </xf>
    <xf numFmtId="0" fontId="97" fillId="25" borderId="19" xfId="0" applyFont="1" applyFill="1" applyBorder="1" applyAlignment="1">
      <alignment horizontal="left" vertical="center"/>
    </xf>
    <xf numFmtId="0" fontId="98" fillId="32" borderId="0" xfId="0" applyFont="1" applyFill="1" applyBorder="1" applyAlignment="1">
      <alignment horizontal="left" vertical="center"/>
    </xf>
    <xf numFmtId="0" fontId="98" fillId="32" borderId="0" xfId="0" applyFont="1" applyFill="1" applyBorder="1" applyAlignment="1">
      <alignment vertical="center"/>
    </xf>
    <xf numFmtId="0" fontId="98" fillId="25" borderId="0" xfId="0" applyFont="1" applyFill="1" applyBorder="1" applyAlignment="1">
      <alignment vertical="center"/>
    </xf>
    <xf numFmtId="0" fontId="89" fillId="25" borderId="28" xfId="0" applyFont="1" applyFill="1" applyBorder="1" applyAlignment="1">
      <alignment horizontal="right" vertical="center"/>
    </xf>
    <xf numFmtId="0" fontId="99" fillId="25" borderId="0" xfId="0" applyFont="1" applyFill="1" applyBorder="1"/>
    <xf numFmtId="0" fontId="84" fillId="25" borderId="0" xfId="0" applyFont="1" applyFill="1" applyBorder="1"/>
    <xf numFmtId="0" fontId="84" fillId="25" borderId="19" xfId="0" applyFont="1" applyFill="1" applyBorder="1" applyAlignment="1">
      <alignment vertical="center"/>
    </xf>
    <xf numFmtId="0" fontId="84" fillId="25" borderId="0" xfId="0" applyFont="1" applyFill="1" applyBorder="1" applyAlignment="1">
      <alignment vertical="center"/>
    </xf>
    <xf numFmtId="0" fontId="84" fillId="25" borderId="28" xfId="0" applyFont="1" applyFill="1" applyBorder="1" applyAlignment="1">
      <alignment vertical="center"/>
    </xf>
    <xf numFmtId="0" fontId="100" fillId="25" borderId="19" xfId="0" applyFont="1" applyFill="1" applyBorder="1" applyAlignment="1">
      <alignment vertical="center"/>
    </xf>
    <xf numFmtId="0" fontId="100" fillId="25" borderId="0" xfId="0" applyFont="1" applyFill="1" applyBorder="1"/>
    <xf numFmtId="0" fontId="99" fillId="0" borderId="0" xfId="0" applyFont="1" applyBorder="1"/>
    <xf numFmtId="0" fontId="84" fillId="25" borderId="19" xfId="0" applyFont="1" applyFill="1" applyBorder="1"/>
    <xf numFmtId="0" fontId="84" fillId="25" borderId="28" xfId="0" applyFont="1" applyFill="1" applyBorder="1"/>
    <xf numFmtId="0" fontId="0" fillId="25" borderId="0" xfId="0" applyFill="1" applyBorder="1" applyAlignment="1">
      <alignment horizontal="left" vertical="center"/>
    </xf>
    <xf numFmtId="0" fontId="84" fillId="25" borderId="24" xfId="0" applyFont="1" applyFill="1" applyBorder="1"/>
    <xf numFmtId="0" fontId="84" fillId="25" borderId="14" xfId="0" applyFont="1" applyFill="1" applyBorder="1"/>
    <xf numFmtId="0" fontId="84" fillId="25" borderId="15" xfId="0" applyFont="1" applyFill="1" applyBorder="1"/>
    <xf numFmtId="0" fontId="102" fillId="25" borderId="19" xfId="0" applyFont="1" applyFill="1" applyBorder="1" applyAlignment="1">
      <alignment horizontal="left" vertical="center"/>
    </xf>
    <xf numFmtId="0" fontId="59" fillId="30" borderId="17" xfId="38" applyFont="1" applyFill="1" applyBorder="1" applyAlignment="1">
      <alignment horizontal="right" vertical="center"/>
    </xf>
    <xf numFmtId="0" fontId="104" fillId="25" borderId="20" xfId="38" applyFont="1" applyFill="1" applyBorder="1" applyAlignment="1">
      <alignment horizontal="center" vertical="center"/>
    </xf>
    <xf numFmtId="0" fontId="46" fillId="25" borderId="21" xfId="38" applyFont="1" applyFill="1" applyBorder="1" applyAlignment="1">
      <alignment horizontal="center" vertical="center" wrapText="1"/>
    </xf>
    <xf numFmtId="0" fontId="53" fillId="0" borderId="0" xfId="38" applyFont="1" applyBorder="1" applyAlignment="1">
      <alignment horizontal="right" vertical="center" wrapText="1"/>
    </xf>
    <xf numFmtId="0" fontId="83" fillId="28" borderId="0" xfId="38" applyFont="1" applyFill="1" applyBorder="1" applyAlignment="1">
      <alignment horizontal="centerContinuous" vertical="center"/>
    </xf>
    <xf numFmtId="0" fontId="64" fillId="28" borderId="0" xfId="36" applyFont="1" applyFill="1" applyBorder="1" applyAlignment="1">
      <alignment horizontal="center" vertical="center" textRotation="90" wrapText="1"/>
    </xf>
    <xf numFmtId="0" fontId="54" fillId="24" borderId="30" xfId="38" applyFont="1" applyFill="1" applyBorder="1" applyAlignment="1">
      <alignment horizontal="center" vertical="center" wrapText="1"/>
    </xf>
    <xf numFmtId="187" fontId="38" fillId="25" borderId="0" xfId="38" applyNumberFormat="1" applyFont="1" applyFill="1" applyBorder="1" applyAlignment="1">
      <alignment horizontal="center" vertical="center"/>
    </xf>
    <xf numFmtId="0" fontId="12" fillId="28" borderId="31" xfId="37" applyFont="1" applyFill="1" applyBorder="1" applyAlignment="1">
      <alignment vertical="center"/>
    </xf>
    <xf numFmtId="1" fontId="41" fillId="28" borderId="32" xfId="36" applyNumberFormat="1" applyFont="1" applyFill="1" applyBorder="1" applyAlignment="1">
      <alignment horizontal="center" vertical="center" wrapText="1"/>
    </xf>
    <xf numFmtId="0" fontId="37" fillId="24" borderId="0" xfId="38" applyFont="1" applyFill="1" applyBorder="1" applyAlignment="1">
      <alignment horizontal="center" vertical="center"/>
    </xf>
    <xf numFmtId="0" fontId="39" fillId="27" borderId="22" xfId="38" applyFont="1" applyFill="1" applyBorder="1" applyAlignment="1">
      <alignment horizontal="left" vertical="center"/>
    </xf>
    <xf numFmtId="0" fontId="47" fillId="30" borderId="22" xfId="38" applyFont="1" applyFill="1" applyBorder="1" applyAlignment="1">
      <alignment horizontal="center" vertical="center"/>
    </xf>
    <xf numFmtId="185" fontId="43" fillId="30" borderId="22" xfId="37" applyNumberFormat="1" applyFont="1" applyFill="1" applyBorder="1" applyAlignment="1" applyProtection="1">
      <alignment horizontal="center" vertical="center"/>
      <protection locked="0"/>
    </xf>
    <xf numFmtId="0" fontId="47" fillId="30" borderId="32" xfId="38" applyFont="1" applyFill="1" applyBorder="1" applyAlignment="1">
      <alignment horizontal="center" vertical="center"/>
    </xf>
    <xf numFmtId="1" fontId="51" fillId="26" borderId="0" xfId="36" applyNumberFormat="1" applyFont="1" applyFill="1" applyBorder="1" applyAlignment="1">
      <alignment horizontal="center" vertical="center" wrapText="1"/>
    </xf>
    <xf numFmtId="0" fontId="112" fillId="0" borderId="22" xfId="38" applyFont="1" applyBorder="1" applyAlignment="1">
      <alignment horizontal="left" vertical="center" wrapText="1"/>
    </xf>
    <xf numFmtId="0" fontId="51" fillId="26" borderId="32" xfId="38" applyFont="1" applyFill="1" applyBorder="1" applyAlignment="1">
      <alignment horizontal="center" vertical="center" wrapText="1"/>
    </xf>
    <xf numFmtId="49" fontId="113" fillId="25" borderId="33" xfId="38" applyNumberFormat="1" applyFont="1" applyFill="1" applyBorder="1" applyAlignment="1">
      <alignment horizontal="center" vertical="center" wrapText="1"/>
    </xf>
    <xf numFmtId="180" fontId="68" fillId="0" borderId="34" xfId="38" applyNumberFormat="1" applyFont="1" applyFill="1" applyBorder="1" applyAlignment="1">
      <alignment horizontal="centerContinuous" vertical="center"/>
    </xf>
    <xf numFmtId="49" fontId="114" fillId="25" borderId="33" xfId="38" applyNumberFormat="1" applyFont="1" applyFill="1" applyBorder="1" applyAlignment="1">
      <alignment horizontal="center" vertical="center" wrapText="1"/>
    </xf>
    <xf numFmtId="49" fontId="114" fillId="33" borderId="33" xfId="38" applyNumberFormat="1" applyFont="1" applyFill="1" applyBorder="1" applyAlignment="1">
      <alignment horizontal="center" vertical="center" wrapText="1"/>
    </xf>
    <xf numFmtId="0" fontId="50" fillId="27" borderId="22" xfId="38" applyFont="1" applyFill="1" applyBorder="1" applyAlignment="1">
      <alignment horizontal="left" vertical="center"/>
    </xf>
    <xf numFmtId="0" fontId="58" fillId="27" borderId="22" xfId="38" applyFont="1" applyFill="1" applyBorder="1" applyAlignment="1">
      <alignment horizontal="left" vertical="center"/>
    </xf>
    <xf numFmtId="0" fontId="50" fillId="27" borderId="23" xfId="38" applyFont="1" applyFill="1" applyBorder="1" applyAlignment="1">
      <alignment horizontal="right" vertical="center"/>
    </xf>
    <xf numFmtId="1" fontId="51" fillId="26" borderId="14" xfId="36" applyNumberFormat="1" applyFont="1" applyFill="1" applyBorder="1" applyAlignment="1">
      <alignment horizontal="center" vertical="center" wrapText="1"/>
    </xf>
    <xf numFmtId="49" fontId="28" fillId="34" borderId="33" xfId="38" applyNumberFormat="1" applyFont="1" applyFill="1" applyBorder="1" applyAlignment="1">
      <alignment horizontal="center" vertical="center" wrapText="1"/>
    </xf>
    <xf numFmtId="1" fontId="41" fillId="23" borderId="32" xfId="36" applyNumberFormat="1" applyFont="1" applyFill="1" applyBorder="1" applyAlignment="1">
      <alignment horizontal="center" vertical="center" wrapText="1"/>
    </xf>
    <xf numFmtId="0" fontId="28" fillId="24" borderId="35" xfId="38" applyFont="1" applyFill="1" applyBorder="1" applyAlignment="1">
      <alignment horizontal="centerContinuous" vertical="center"/>
    </xf>
    <xf numFmtId="0" fontId="27" fillId="24" borderId="0" xfId="38" applyFont="1" applyFill="1" applyBorder="1" applyAlignment="1">
      <alignment horizontal="left" vertical="center"/>
    </xf>
    <xf numFmtId="0" fontId="27" fillId="24" borderId="0" xfId="38" applyFont="1" applyFill="1" applyBorder="1" applyAlignment="1">
      <alignment horizontal="centerContinuous" vertical="center"/>
    </xf>
    <xf numFmtId="0" fontId="28" fillId="24" borderId="0" xfId="38" applyFont="1" applyFill="1" applyBorder="1" applyAlignment="1">
      <alignment horizontal="centerContinuous" vertical="center"/>
    </xf>
    <xf numFmtId="0" fontId="42" fillId="0" borderId="30" xfId="0" applyFont="1" applyFill="1" applyBorder="1" applyAlignment="1">
      <alignment horizontal="right" vertical="center" wrapText="1"/>
    </xf>
    <xf numFmtId="0" fontId="44" fillId="25" borderId="0" xfId="38" applyFont="1" applyFill="1" applyBorder="1" applyAlignment="1">
      <alignment horizontal="right" vertical="center"/>
    </xf>
    <xf numFmtId="0" fontId="116" fillId="0" borderId="31" xfId="38" applyFont="1" applyBorder="1" applyAlignment="1">
      <alignment horizontal="centerContinuous" vertical="center"/>
    </xf>
    <xf numFmtId="0" fontId="115" fillId="0" borderId="36" xfId="38" applyFont="1" applyBorder="1" applyAlignment="1">
      <alignment horizontal="centerContinuous" vertical="center"/>
    </xf>
    <xf numFmtId="0" fontId="115" fillId="0" borderId="37" xfId="38" applyFont="1" applyBorder="1" applyAlignment="1">
      <alignment horizontal="centerContinuous" vertical="center"/>
    </xf>
    <xf numFmtId="0" fontId="116" fillId="0" borderId="37" xfId="38" applyFont="1" applyBorder="1" applyAlignment="1">
      <alignment horizontal="centerContinuous" vertical="center"/>
    </xf>
    <xf numFmtId="0" fontId="116" fillId="0" borderId="38" xfId="38" applyFont="1" applyBorder="1" applyAlignment="1">
      <alignment horizontal="centerContinuous" vertical="center"/>
    </xf>
    <xf numFmtId="0" fontId="115" fillId="0" borderId="39" xfId="38" applyFont="1" applyBorder="1" applyAlignment="1">
      <alignment horizontal="centerContinuous" vertical="center"/>
    </xf>
    <xf numFmtId="0" fontId="116" fillId="0" borderId="39" xfId="38" applyFont="1" applyBorder="1" applyAlignment="1">
      <alignment horizontal="centerContinuous" vertical="center"/>
    </xf>
    <xf numFmtId="0" fontId="116" fillId="0" borderId="40" xfId="38" applyFont="1" applyBorder="1" applyAlignment="1">
      <alignment horizontal="centerContinuous" vertical="center"/>
    </xf>
    <xf numFmtId="0" fontId="115" fillId="0" borderId="41" xfId="38" applyFont="1" applyBorder="1" applyAlignment="1">
      <alignment horizontal="centerContinuous" vertical="center"/>
    </xf>
    <xf numFmtId="0" fontId="116" fillId="0" borderId="41" xfId="38" applyFont="1" applyBorder="1" applyAlignment="1">
      <alignment horizontal="centerContinuous" vertical="center"/>
    </xf>
    <xf numFmtId="0" fontId="116" fillId="0" borderId="42" xfId="38" applyFont="1" applyBorder="1" applyAlignment="1">
      <alignment horizontal="centerContinuous" vertical="center"/>
    </xf>
    <xf numFmtId="0" fontId="115" fillId="0" borderId="43" xfId="38" applyFont="1" applyBorder="1" applyAlignment="1">
      <alignment horizontal="centerContinuous" vertical="center"/>
    </xf>
    <xf numFmtId="0" fontId="115" fillId="0" borderId="44" xfId="38" applyFont="1" applyBorder="1" applyAlignment="1">
      <alignment horizontal="centerContinuous" vertical="center"/>
    </xf>
    <xf numFmtId="185" fontId="43" fillId="30" borderId="22" xfId="37" applyNumberFormat="1" applyFont="1" applyFill="1" applyBorder="1" applyAlignment="1" applyProtection="1">
      <alignment horizontal="left" vertical="center"/>
      <protection locked="0"/>
    </xf>
    <xf numFmtId="0" fontId="116" fillId="0" borderId="45" xfId="38" applyFont="1" applyBorder="1" applyAlignment="1">
      <alignment horizontal="centerContinuous" vertical="center"/>
    </xf>
    <xf numFmtId="0" fontId="116" fillId="0" borderId="46" xfId="38" applyFont="1" applyBorder="1" applyAlignment="1">
      <alignment horizontal="centerContinuous" vertical="center"/>
    </xf>
    <xf numFmtId="49" fontId="52" fillId="25" borderId="32" xfId="38" applyNumberFormat="1" applyFont="1" applyFill="1" applyBorder="1" applyAlignment="1">
      <alignment horizontal="center" vertical="center" wrapText="1"/>
    </xf>
    <xf numFmtId="185" fontId="64" fillId="30" borderId="33" xfId="37" applyNumberFormat="1" applyFont="1" applyFill="1" applyBorder="1" applyAlignment="1" applyProtection="1">
      <alignment horizontal="center" vertical="center" wrapText="1"/>
      <protection locked="0"/>
    </xf>
    <xf numFmtId="184" fontId="64" fillId="30" borderId="34" xfId="38" applyNumberFormat="1" applyFont="1" applyFill="1" applyBorder="1" applyAlignment="1">
      <alignment horizontal="center" vertical="center"/>
    </xf>
    <xf numFmtId="0" fontId="117" fillId="0" borderId="22" xfId="38" applyFont="1" applyBorder="1" applyAlignment="1">
      <alignment horizontal="center" vertical="center"/>
    </xf>
    <xf numFmtId="0" fontId="109" fillId="25" borderId="0" xfId="37" applyFont="1" applyFill="1" applyBorder="1" applyAlignment="1">
      <alignment horizontal="left" vertical="center"/>
    </xf>
    <xf numFmtId="0" fontId="110" fillId="25" borderId="0" xfId="37" applyFont="1" applyFill="1" applyBorder="1" applyAlignment="1">
      <alignment vertical="center"/>
    </xf>
    <xf numFmtId="0" fontId="110" fillId="25" borderId="28" xfId="37" applyFont="1" applyFill="1" applyBorder="1" applyAlignment="1">
      <alignment vertical="center"/>
    </xf>
    <xf numFmtId="2" fontId="65" fillId="25" borderId="0" xfId="37" applyNumberFormat="1" applyFont="1" applyFill="1" applyBorder="1" applyAlignment="1">
      <alignment horizontal="center" vertical="center"/>
    </xf>
    <xf numFmtId="186" fontId="47" fillId="0" borderId="47" xfId="0" applyNumberFormat="1" applyFont="1" applyBorder="1" applyAlignment="1">
      <alignment horizontal="center" vertical="center"/>
    </xf>
    <xf numFmtId="0" fontId="27" fillId="24" borderId="30" xfId="38" applyFont="1" applyFill="1" applyBorder="1" applyAlignment="1">
      <alignment horizontal="left" vertical="center"/>
    </xf>
    <xf numFmtId="0" fontId="28" fillId="24" borderId="30" xfId="38" applyFont="1" applyFill="1" applyBorder="1" applyAlignment="1">
      <alignment horizontal="left" vertical="center"/>
    </xf>
    <xf numFmtId="0" fontId="37" fillId="24" borderId="30" xfId="38" applyFont="1" applyFill="1" applyBorder="1" applyAlignment="1">
      <alignment horizontal="left" vertical="center"/>
    </xf>
    <xf numFmtId="0" fontId="29" fillId="24" borderId="48" xfId="38" applyFont="1" applyFill="1" applyBorder="1" applyAlignment="1">
      <alignment horizontal="left" vertical="center"/>
    </xf>
    <xf numFmtId="0" fontId="42" fillId="25" borderId="0" xfId="0" applyFont="1" applyFill="1" applyBorder="1" applyAlignment="1">
      <alignment horizontal="left" vertical="center"/>
    </xf>
    <xf numFmtId="0" fontId="42" fillId="25" borderId="0" xfId="0" applyFont="1" applyFill="1" applyBorder="1" applyAlignment="1">
      <alignment horizontal="right" vertical="center"/>
    </xf>
    <xf numFmtId="49" fontId="106" fillId="25" borderId="49" xfId="38" applyNumberFormat="1" applyFont="1" applyFill="1" applyBorder="1" applyAlignment="1">
      <alignment horizontal="center" vertical="center" wrapText="1"/>
    </xf>
    <xf numFmtId="0" fontId="47" fillId="25" borderId="0" xfId="0" applyFont="1" applyFill="1" applyBorder="1" applyAlignment="1">
      <alignment horizontal="right" vertical="center" wrapText="1"/>
    </xf>
    <xf numFmtId="0" fontId="119" fillId="0" borderId="22" xfId="38" applyFont="1" applyBorder="1" applyAlignment="1">
      <alignment horizontal="center" vertical="center" wrapText="1"/>
    </xf>
    <xf numFmtId="49" fontId="106" fillId="0" borderId="50" xfId="38" applyNumberFormat="1" applyFont="1" applyFill="1" applyBorder="1" applyAlignment="1">
      <alignment horizontal="center" vertical="center" wrapText="1"/>
    </xf>
    <xf numFmtId="0" fontId="109" fillId="25" borderId="50" xfId="37" applyFont="1" applyFill="1" applyBorder="1" applyAlignment="1">
      <alignment horizontal="left" vertical="center"/>
    </xf>
    <xf numFmtId="0" fontId="108" fillId="25" borderId="50" xfId="38" applyFont="1" applyFill="1" applyBorder="1" applyAlignment="1">
      <alignment horizontal="center" vertical="center"/>
    </xf>
    <xf numFmtId="185" fontId="64" fillId="25" borderId="50" xfId="37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44" fillId="25" borderId="50" xfId="38" applyFont="1" applyFill="1" applyBorder="1" applyAlignment="1">
      <alignment horizontal="right" vertical="center"/>
    </xf>
    <xf numFmtId="0" fontId="29" fillId="25" borderId="50" xfId="0" applyFont="1" applyFill="1" applyBorder="1" applyAlignment="1">
      <alignment horizontal="left" vertical="center" wrapText="1"/>
    </xf>
    <xf numFmtId="0" fontId="36" fillId="24" borderId="30" xfId="36" applyFont="1" applyFill="1" applyBorder="1" applyAlignment="1">
      <alignment horizontal="center" vertical="center" textRotation="90" wrapText="1"/>
    </xf>
    <xf numFmtId="49" fontId="26" fillId="24" borderId="51" xfId="38" applyNumberFormat="1" applyFont="1" applyFill="1" applyBorder="1" applyAlignment="1" applyProtection="1">
      <alignment horizontal="left" vertical="center"/>
      <protection locked="0"/>
    </xf>
    <xf numFmtId="0" fontId="1" fillId="27" borderId="0" xfId="0" applyFont="1" applyFill="1"/>
    <xf numFmtId="0" fontId="120" fillId="27" borderId="0" xfId="0" applyFont="1" applyFill="1" applyAlignment="1">
      <alignment horizontal="right" vertical="center"/>
    </xf>
    <xf numFmtId="0" fontId="120" fillId="27" borderId="0" xfId="38" applyFont="1" applyFill="1" applyBorder="1" applyAlignment="1">
      <alignment horizontal="center" vertical="center"/>
    </xf>
    <xf numFmtId="0" fontId="107" fillId="27" borderId="47" xfId="0" applyFont="1" applyFill="1" applyBorder="1" applyAlignment="1">
      <alignment horizontal="left" vertical="center" wrapText="1"/>
    </xf>
    <xf numFmtId="0" fontId="0" fillId="27" borderId="0" xfId="0" applyFill="1"/>
    <xf numFmtId="49" fontId="38" fillId="25" borderId="0" xfId="38" applyNumberFormat="1" applyFont="1" applyFill="1" applyBorder="1" applyAlignment="1">
      <alignment horizontal="center" vertical="center"/>
    </xf>
    <xf numFmtId="49" fontId="78" fillId="25" borderId="47" xfId="38" applyNumberFormat="1" applyFont="1" applyFill="1" applyBorder="1" applyAlignment="1">
      <alignment horizontal="center" vertical="center"/>
    </xf>
    <xf numFmtId="0" fontId="41" fillId="25" borderId="0" xfId="38" applyFont="1" applyFill="1" applyBorder="1" applyAlignment="1">
      <alignment horizontal="right" vertical="center"/>
    </xf>
    <xf numFmtId="0" fontId="41" fillId="25" borderId="0" xfId="38" applyFont="1" applyFill="1" applyBorder="1" applyAlignment="1">
      <alignment horizontal="center" vertical="center"/>
    </xf>
    <xf numFmtId="185" fontId="33" fillId="25" borderId="0" xfId="37" applyNumberFormat="1" applyFont="1" applyFill="1" applyBorder="1" applyAlignment="1" applyProtection="1">
      <alignment horizontal="center" vertical="center"/>
      <protection locked="0"/>
    </xf>
    <xf numFmtId="0" fontId="63" fillId="25" borderId="0" xfId="0" applyFont="1" applyFill="1" applyBorder="1" applyAlignment="1">
      <alignment vertical="center"/>
    </xf>
    <xf numFmtId="0" fontId="29" fillId="25" borderId="47" xfId="0" applyFont="1" applyFill="1" applyBorder="1" applyAlignment="1">
      <alignment horizontal="left" vertical="center" wrapText="1"/>
    </xf>
    <xf numFmtId="0" fontId="0" fillId="27" borderId="52" xfId="0" applyFill="1" applyBorder="1"/>
    <xf numFmtId="1" fontId="47" fillId="25" borderId="0" xfId="0" applyNumberFormat="1" applyFont="1" applyFill="1" applyBorder="1" applyAlignment="1">
      <alignment horizontal="center" vertical="center"/>
    </xf>
    <xf numFmtId="0" fontId="22" fillId="35" borderId="17" xfId="38" applyFont="1" applyFill="1" applyBorder="1" applyAlignment="1">
      <alignment horizontal="left" vertical="center"/>
    </xf>
    <xf numFmtId="0" fontId="22" fillId="35" borderId="17" xfId="38" applyFont="1" applyFill="1" applyBorder="1" applyAlignment="1">
      <alignment horizontal="right" vertical="center"/>
    </xf>
    <xf numFmtId="0" fontId="121" fillId="35" borderId="17" xfId="38" applyFont="1" applyFill="1" applyBorder="1" applyAlignment="1">
      <alignment horizontal="left" vertical="center"/>
    </xf>
    <xf numFmtId="0" fontId="121" fillId="24" borderId="16" xfId="38" applyFont="1" applyFill="1" applyBorder="1" applyAlignment="1">
      <alignment horizontal="center" vertical="center"/>
    </xf>
    <xf numFmtId="0" fontId="121" fillId="24" borderId="19" xfId="38" applyFont="1" applyFill="1" applyBorder="1" applyAlignment="1">
      <alignment horizontal="center" vertical="center"/>
    </xf>
    <xf numFmtId="0" fontId="121" fillId="24" borderId="24" xfId="38" applyFont="1" applyFill="1" applyBorder="1" applyAlignment="1">
      <alignment horizontal="center" vertical="center"/>
    </xf>
    <xf numFmtId="0" fontId="121" fillId="24" borderId="0" xfId="38" applyFont="1" applyFill="1" applyBorder="1" applyAlignment="1">
      <alignment horizontal="center" vertical="center"/>
    </xf>
    <xf numFmtId="0" fontId="65" fillId="27" borderId="0" xfId="38" applyFont="1" applyFill="1" applyBorder="1" applyAlignment="1">
      <alignment horizontal="left" vertical="center"/>
    </xf>
    <xf numFmtId="0" fontId="76" fillId="26" borderId="0" xfId="38" applyFont="1" applyFill="1" applyBorder="1" applyAlignment="1">
      <alignment horizontal="center" vertical="center" wrapText="1"/>
    </xf>
    <xf numFmtId="1" fontId="76" fillId="25" borderId="19" xfId="36" applyNumberFormat="1" applyFont="1" applyFill="1" applyBorder="1" applyAlignment="1">
      <alignment horizontal="centerContinuous" vertical="center"/>
    </xf>
    <xf numFmtId="0" fontId="65" fillId="25" borderId="0" xfId="38" applyFont="1" applyFill="1" applyBorder="1" applyAlignment="1">
      <alignment horizontal="left" vertical="center"/>
    </xf>
    <xf numFmtId="0" fontId="65" fillId="25" borderId="0" xfId="38" applyFont="1" applyFill="1" applyBorder="1" applyAlignment="1">
      <alignment horizontal="right" vertical="center"/>
    </xf>
    <xf numFmtId="1" fontId="67" fillId="25" borderId="28" xfId="38" applyNumberFormat="1" applyFont="1" applyFill="1" applyBorder="1" applyAlignment="1">
      <alignment horizontal="centerContinuous" vertical="center"/>
    </xf>
    <xf numFmtId="0" fontId="65" fillId="28" borderId="0" xfId="38" applyFont="1" applyFill="1" applyBorder="1" applyAlignment="1">
      <alignment horizontal="left" vertical="center"/>
    </xf>
    <xf numFmtId="0" fontId="65" fillId="28" borderId="0" xfId="38" applyFont="1" applyFill="1" applyBorder="1" applyAlignment="1">
      <alignment horizontal="right" vertical="center"/>
    </xf>
    <xf numFmtId="0" fontId="121" fillId="29" borderId="0" xfId="38" applyFont="1" applyFill="1" applyBorder="1" applyAlignment="1">
      <alignment horizontal="left" vertical="center"/>
    </xf>
    <xf numFmtId="0" fontId="61" fillId="0" borderId="28" xfId="38" applyFont="1" applyFill="1" applyBorder="1" applyAlignment="1">
      <alignment horizontal="right" vertical="center"/>
    </xf>
    <xf numFmtId="49" fontId="122" fillId="24" borderId="51" xfId="38" applyNumberFormat="1" applyFont="1" applyFill="1" applyBorder="1" applyAlignment="1" applyProtection="1">
      <alignment horizontal="left" vertical="center"/>
      <protection locked="0"/>
    </xf>
    <xf numFmtId="0" fontId="121" fillId="24" borderId="30" xfId="38" applyFont="1" applyFill="1" applyBorder="1" applyAlignment="1">
      <alignment horizontal="left" vertical="center"/>
    </xf>
    <xf numFmtId="0" fontId="65" fillId="24" borderId="48" xfId="38" applyFont="1" applyFill="1" applyBorder="1" applyAlignment="1">
      <alignment horizontal="left" vertical="center"/>
    </xf>
    <xf numFmtId="49" fontId="65" fillId="25" borderId="0" xfId="38" applyNumberFormat="1" applyFont="1" applyFill="1" applyBorder="1" applyAlignment="1">
      <alignment horizontal="center" vertical="center"/>
    </xf>
    <xf numFmtId="49" fontId="65" fillId="25" borderId="47" xfId="38" applyNumberFormat="1" applyFont="1" applyFill="1" applyBorder="1" applyAlignment="1">
      <alignment horizontal="center" vertical="center"/>
    </xf>
    <xf numFmtId="1" fontId="65" fillId="25" borderId="0" xfId="0" applyNumberFormat="1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left" vertical="center"/>
    </xf>
    <xf numFmtId="0" fontId="65" fillId="25" borderId="0" xfId="0" applyFont="1" applyFill="1" applyBorder="1" applyAlignment="1">
      <alignment horizontal="right" vertical="center"/>
    </xf>
    <xf numFmtId="0" fontId="65" fillId="25" borderId="0" xfId="38" applyFont="1" applyFill="1" applyBorder="1" applyAlignment="1">
      <alignment horizontal="center" vertical="center"/>
    </xf>
    <xf numFmtId="185" fontId="65" fillId="25" borderId="0" xfId="37" applyNumberFormat="1" applyFont="1" applyFill="1" applyBorder="1" applyAlignment="1" applyProtection="1">
      <alignment horizontal="center" vertical="center"/>
      <protection locked="0"/>
    </xf>
    <xf numFmtId="0" fontId="61" fillId="25" borderId="0" xfId="0" applyFont="1" applyFill="1" applyBorder="1" applyAlignment="1">
      <alignment vertical="center"/>
    </xf>
    <xf numFmtId="0" fontId="61" fillId="25" borderId="0" xfId="38" applyFont="1" applyFill="1" applyBorder="1" applyAlignment="1">
      <alignment horizontal="right" vertical="center"/>
    </xf>
    <xf numFmtId="0" fontId="65" fillId="27" borderId="0" xfId="0" applyFont="1" applyFill="1" applyAlignment="1">
      <alignment horizontal="right" vertical="center"/>
    </xf>
    <xf numFmtId="0" fontId="65" fillId="27" borderId="0" xfId="38" applyFont="1" applyFill="1" applyBorder="1" applyAlignment="1">
      <alignment horizontal="center" vertical="center"/>
    </xf>
    <xf numFmtId="0" fontId="61" fillId="25" borderId="19" xfId="38" applyFont="1" applyFill="1" applyBorder="1" applyAlignment="1">
      <alignment horizontal="left" vertical="center"/>
    </xf>
    <xf numFmtId="0" fontId="61" fillId="25" borderId="0" xfId="38" applyFont="1" applyFill="1" applyBorder="1" applyAlignment="1">
      <alignment horizontal="left" vertical="center"/>
    </xf>
    <xf numFmtId="0" fontId="64" fillId="25" borderId="0" xfId="38" applyFont="1" applyFill="1" applyBorder="1" applyAlignment="1">
      <alignment horizontal="left" vertical="center"/>
    </xf>
    <xf numFmtId="0" fontId="89" fillId="25" borderId="0" xfId="0" applyFont="1" applyFill="1" applyBorder="1"/>
    <xf numFmtId="0" fontId="65" fillId="25" borderId="14" xfId="38" applyFont="1" applyFill="1" applyBorder="1" applyAlignment="1">
      <alignment horizontal="left" vertical="center"/>
    </xf>
    <xf numFmtId="0" fontId="65" fillId="25" borderId="14" xfId="38" applyFont="1" applyFill="1" applyBorder="1" applyAlignment="1">
      <alignment horizontal="right" vertical="center"/>
    </xf>
    <xf numFmtId="0" fontId="65" fillId="25" borderId="47" xfId="0" applyFont="1" applyFill="1" applyBorder="1" applyAlignment="1">
      <alignment horizontal="left" vertical="center"/>
    </xf>
    <xf numFmtId="0" fontId="61" fillId="27" borderId="0" xfId="0" applyFont="1" applyFill="1" applyAlignment="1"/>
    <xf numFmtId="0" fontId="65" fillId="27" borderId="47" xfId="0" applyFont="1" applyFill="1" applyBorder="1" applyAlignment="1">
      <alignment horizontal="left" vertical="center"/>
    </xf>
    <xf numFmtId="49" fontId="65" fillId="25" borderId="49" xfId="38" applyNumberFormat="1" applyFont="1" applyFill="1" applyBorder="1" applyAlignment="1">
      <alignment horizontal="left" vertical="center"/>
    </xf>
    <xf numFmtId="49" fontId="77" fillId="25" borderId="49" xfId="38" applyNumberFormat="1" applyFont="1" applyFill="1" applyBorder="1" applyAlignment="1">
      <alignment vertical="center"/>
    </xf>
    <xf numFmtId="0" fontId="77" fillId="25" borderId="0" xfId="0" applyFont="1" applyFill="1" applyBorder="1" applyAlignment="1">
      <alignment horizontal="right" vertical="center"/>
    </xf>
    <xf numFmtId="0" fontId="77" fillId="25" borderId="0" xfId="38" applyFont="1" applyFill="1" applyBorder="1" applyAlignment="1">
      <alignment horizontal="right" vertical="center"/>
    </xf>
    <xf numFmtId="0" fontId="65" fillId="24" borderId="30" xfId="38" applyFont="1" applyFill="1" applyBorder="1" applyAlignment="1">
      <alignment horizontal="left" vertical="center"/>
    </xf>
    <xf numFmtId="0" fontId="65" fillId="27" borderId="0" xfId="0" applyFont="1" applyFill="1" applyBorder="1" applyAlignment="1">
      <alignment horizontal="left" vertical="center"/>
    </xf>
    <xf numFmtId="0" fontId="74" fillId="24" borderId="30" xfId="38" applyFont="1" applyFill="1" applyBorder="1" applyAlignment="1">
      <alignment horizontal="left" vertical="center"/>
    </xf>
    <xf numFmtId="0" fontId="84" fillId="25" borderId="0" xfId="0" applyFont="1" applyFill="1" applyAlignment="1">
      <alignment vertical="center"/>
    </xf>
    <xf numFmtId="49" fontId="122" fillId="25" borderId="49" xfId="38" applyNumberFormat="1" applyFont="1" applyFill="1" applyBorder="1" applyAlignment="1" applyProtection="1">
      <alignment horizontal="left" vertical="center"/>
      <protection locked="0"/>
    </xf>
    <xf numFmtId="0" fontId="74" fillId="25" borderId="0" xfId="38" applyFont="1" applyFill="1" applyBorder="1" applyAlignment="1">
      <alignment horizontal="left" vertical="center"/>
    </xf>
    <xf numFmtId="0" fontId="121" fillId="25" borderId="0" xfId="38" applyFont="1" applyFill="1" applyBorder="1" applyAlignment="1">
      <alignment horizontal="left" vertical="center"/>
    </xf>
    <xf numFmtId="0" fontId="65" fillId="25" borderId="47" xfId="38" applyFont="1" applyFill="1" applyBorder="1" applyAlignment="1">
      <alignment horizontal="left" vertical="center"/>
    </xf>
    <xf numFmtId="0" fontId="89" fillId="25" borderId="0" xfId="0" applyFont="1" applyFill="1"/>
    <xf numFmtId="0" fontId="71" fillId="25" borderId="0" xfId="38" applyFont="1" applyFill="1" applyBorder="1" applyAlignment="1">
      <alignment horizontal="right" vertical="center"/>
    </xf>
    <xf numFmtId="49" fontId="76" fillId="25" borderId="0" xfId="38" applyNumberFormat="1" applyFont="1" applyFill="1" applyBorder="1" applyAlignment="1">
      <alignment horizontal="center" vertical="center"/>
    </xf>
    <xf numFmtId="0" fontId="86" fillId="25" borderId="0" xfId="0" applyFont="1" applyFill="1" applyBorder="1" applyAlignment="1">
      <alignment horizontal="centerContinuous"/>
    </xf>
    <xf numFmtId="0" fontId="84" fillId="25" borderId="0" xfId="0" applyFont="1" applyFill="1" applyBorder="1" applyAlignment="1">
      <alignment horizontal="centerContinuous"/>
    </xf>
    <xf numFmtId="0" fontId="123" fillId="0" borderId="53" xfId="38" applyFont="1" applyBorder="1" applyAlignment="1">
      <alignment horizontal="center" vertical="center" wrapText="1"/>
    </xf>
    <xf numFmtId="0" fontId="76" fillId="26" borderId="53" xfId="38" applyFont="1" applyFill="1" applyBorder="1" applyAlignment="1">
      <alignment horizontal="center" vertical="center" wrapText="1"/>
    </xf>
    <xf numFmtId="0" fontId="61" fillId="27" borderId="49" xfId="0" applyFont="1" applyFill="1" applyBorder="1" applyAlignment="1"/>
    <xf numFmtId="0" fontId="124" fillId="25" borderId="0" xfId="0" applyFont="1" applyFill="1"/>
    <xf numFmtId="49" fontId="125" fillId="25" borderId="33" xfId="38" applyNumberFormat="1" applyFont="1" applyFill="1" applyBorder="1" applyAlignment="1">
      <alignment horizontal="center" vertical="center" wrapText="1"/>
    </xf>
    <xf numFmtId="49" fontId="126" fillId="25" borderId="33" xfId="38" applyNumberFormat="1" applyFont="1" applyFill="1" applyBorder="1" applyAlignment="1">
      <alignment horizontal="center" vertical="center" wrapText="1"/>
    </xf>
    <xf numFmtId="49" fontId="126" fillId="33" borderId="33" xfId="38" applyNumberFormat="1" applyFont="1" applyFill="1" applyBorder="1" applyAlignment="1">
      <alignment horizontal="center" vertical="center" wrapText="1"/>
    </xf>
    <xf numFmtId="49" fontId="73" fillId="25" borderId="33" xfId="38" applyNumberFormat="1" applyFont="1" applyFill="1" applyBorder="1" applyAlignment="1">
      <alignment horizontal="center" vertical="center" wrapText="1"/>
    </xf>
    <xf numFmtId="180" fontId="73" fillId="0" borderId="34" xfId="38" applyNumberFormat="1" applyFont="1" applyFill="1" applyBorder="1" applyAlignment="1">
      <alignment horizontal="centerContinuous" vertical="center"/>
    </xf>
    <xf numFmtId="0" fontId="123" fillId="0" borderId="0" xfId="38" applyFont="1" applyBorder="1" applyAlignment="1">
      <alignment horizontal="center" vertical="center" wrapText="1"/>
    </xf>
    <xf numFmtId="0" fontId="127" fillId="27" borderId="0" xfId="38" applyFont="1" applyFill="1" applyBorder="1" applyAlignment="1">
      <alignment horizontal="left" vertical="center"/>
    </xf>
    <xf numFmtId="0" fontId="89" fillId="27" borderId="0" xfId="0" applyFont="1" applyFill="1"/>
    <xf numFmtId="0" fontId="84" fillId="27" borderId="0" xfId="0" applyFont="1" applyFill="1" applyBorder="1" applyAlignment="1">
      <alignment vertical="center"/>
    </xf>
    <xf numFmtId="0" fontId="86" fillId="25" borderId="0" xfId="0" applyFont="1" applyFill="1" applyBorder="1" applyAlignment="1">
      <alignment horizontal="left"/>
    </xf>
    <xf numFmtId="0" fontId="84" fillId="30" borderId="0" xfId="0" applyFont="1" applyFill="1" applyBorder="1"/>
    <xf numFmtId="0" fontId="84" fillId="30" borderId="0" xfId="0" applyFont="1" applyFill="1" applyBorder="1" applyAlignment="1">
      <alignment vertical="center"/>
    </xf>
    <xf numFmtId="0" fontId="25" fillId="25" borderId="0" xfId="38" applyFont="1" applyFill="1" applyBorder="1" applyAlignment="1">
      <alignment horizontal="left" vertical="center"/>
    </xf>
    <xf numFmtId="0" fontId="0" fillId="25" borderId="0" xfId="0" applyFill="1" applyAlignment="1">
      <alignment vertical="center"/>
    </xf>
    <xf numFmtId="0" fontId="12" fillId="28" borderId="0" xfId="37" applyFont="1" applyFill="1" applyBorder="1" applyAlignment="1">
      <alignment vertical="center"/>
    </xf>
    <xf numFmtId="1" fontId="41" fillId="28" borderId="22" xfId="36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vertical="center"/>
    </xf>
    <xf numFmtId="0" fontId="0" fillId="31" borderId="0" xfId="0" applyFill="1" applyBorder="1" applyAlignment="1">
      <alignment vertical="center"/>
    </xf>
    <xf numFmtId="0" fontId="69" fillId="0" borderId="14" xfId="0" applyFont="1" applyBorder="1" applyAlignment="1">
      <alignment vertical="center"/>
    </xf>
    <xf numFmtId="0" fontId="129" fillId="25" borderId="20" xfId="38" applyFont="1" applyFill="1" applyBorder="1" applyAlignment="1">
      <alignment horizontal="right" vertical="center" wrapText="1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right" vertical="center"/>
    </xf>
    <xf numFmtId="0" fontId="27" fillId="35" borderId="18" xfId="38" applyFont="1" applyFill="1" applyBorder="1" applyAlignment="1">
      <alignment horizontal="center" vertical="center" wrapText="1"/>
    </xf>
    <xf numFmtId="1" fontId="104" fillId="36" borderId="28" xfId="38" applyNumberFormat="1" applyFont="1" applyFill="1" applyBorder="1" applyAlignment="1">
      <alignment horizontal="center" vertical="center" wrapText="1"/>
    </xf>
    <xf numFmtId="0" fontId="22" fillId="35" borderId="18" xfId="38" applyFont="1" applyFill="1" applyBorder="1" applyAlignment="1">
      <alignment horizontal="center" vertical="center" wrapText="1"/>
    </xf>
    <xf numFmtId="0" fontId="76" fillId="26" borderId="21" xfId="38" applyFont="1" applyFill="1" applyBorder="1" applyAlignment="1">
      <alignment horizontal="center" vertical="center" wrapText="1"/>
    </xf>
    <xf numFmtId="0" fontId="76" fillId="26" borderId="23" xfId="38" applyFont="1" applyFill="1" applyBorder="1" applyAlignment="1">
      <alignment horizontal="center" vertical="center" wrapText="1"/>
    </xf>
    <xf numFmtId="0" fontId="76" fillId="26" borderId="26" xfId="38" applyFont="1" applyFill="1" applyBorder="1" applyAlignment="1">
      <alignment horizontal="center" vertical="center" wrapText="1"/>
    </xf>
    <xf numFmtId="0" fontId="65" fillId="25" borderId="13" xfId="38" applyFont="1" applyFill="1" applyBorder="1" applyAlignment="1">
      <alignment horizontal="left" vertical="center"/>
    </xf>
    <xf numFmtId="0" fontId="76" fillId="25" borderId="20" xfId="38" applyFont="1" applyFill="1" applyBorder="1" applyAlignment="1">
      <alignment horizontal="center" vertical="center"/>
    </xf>
    <xf numFmtId="0" fontId="65" fillId="25" borderId="12" xfId="38" applyFont="1" applyFill="1" applyBorder="1" applyAlignment="1">
      <alignment horizontal="right" vertical="center"/>
    </xf>
    <xf numFmtId="175" fontId="65" fillId="25" borderId="12" xfId="38" applyNumberFormat="1" applyFont="1" applyFill="1" applyBorder="1" applyAlignment="1">
      <alignment horizontal="right" vertical="center"/>
    </xf>
    <xf numFmtId="0" fontId="76" fillId="25" borderId="20" xfId="38" applyFont="1" applyFill="1" applyBorder="1" applyAlignment="1">
      <alignment horizontal="right" vertical="center"/>
    </xf>
    <xf numFmtId="0" fontId="76" fillId="25" borderId="21" xfId="38" applyFont="1" applyFill="1" applyBorder="1" applyAlignment="1">
      <alignment horizontal="center" vertical="center"/>
    </xf>
    <xf numFmtId="1" fontId="65" fillId="26" borderId="19" xfId="36" applyNumberFormat="1" applyFont="1" applyFill="1" applyBorder="1" applyAlignment="1">
      <alignment horizontal="center" vertical="center" wrapText="1"/>
    </xf>
    <xf numFmtId="0" fontId="84" fillId="25" borderId="0" xfId="0" applyFont="1" applyFill="1" applyBorder="1" applyAlignment="1">
      <alignment horizontal="right" vertical="center"/>
    </xf>
    <xf numFmtId="0" fontId="76" fillId="25" borderId="54" xfId="38" applyFont="1" applyFill="1" applyBorder="1" applyAlignment="1">
      <alignment horizontal="center" vertical="center"/>
    </xf>
    <xf numFmtId="0" fontId="121" fillId="29" borderId="0" xfId="38" applyFont="1" applyFill="1" applyBorder="1" applyAlignment="1">
      <alignment horizontal="center" vertical="center" wrapText="1"/>
    </xf>
    <xf numFmtId="0" fontId="65" fillId="28" borderId="0" xfId="38" applyFont="1" applyFill="1" applyBorder="1" applyAlignment="1">
      <alignment horizontal="center" vertical="center"/>
    </xf>
    <xf numFmtId="0" fontId="42" fillId="0" borderId="20" xfId="38" applyFont="1" applyFill="1" applyBorder="1" applyAlignment="1">
      <alignment horizontal="right" vertical="center"/>
    </xf>
    <xf numFmtId="0" fontId="131" fillId="0" borderId="20" xfId="38" applyFont="1" applyFill="1" applyBorder="1" applyAlignment="1">
      <alignment horizontal="right" vertical="center"/>
    </xf>
    <xf numFmtId="0" fontId="130" fillId="25" borderId="0" xfId="0" applyFont="1" applyFill="1" applyBorder="1" applyAlignment="1">
      <alignment horizontal="center" vertical="center"/>
    </xf>
    <xf numFmtId="0" fontId="71" fillId="0" borderId="17" xfId="38" applyFont="1" applyFill="1" applyBorder="1" applyAlignment="1">
      <alignment horizontal="right" vertical="center"/>
    </xf>
    <xf numFmtId="0" fontId="132" fillId="0" borderId="0" xfId="0" applyFont="1" applyAlignment="1">
      <alignment horizontal="right" vertical="center"/>
    </xf>
    <xf numFmtId="0" fontId="78" fillId="25" borderId="0" xfId="38" applyFont="1" applyFill="1" applyBorder="1" applyAlignment="1">
      <alignment horizontal="right" vertical="center" wrapText="1"/>
    </xf>
    <xf numFmtId="175" fontId="47" fillId="25" borderId="0" xfId="38" applyNumberFormat="1" applyFont="1" applyFill="1" applyBorder="1" applyAlignment="1">
      <alignment horizontal="right" vertical="center" wrapText="1"/>
    </xf>
    <xf numFmtId="0" fontId="47" fillId="25" borderId="28" xfId="38" applyFont="1" applyFill="1" applyBorder="1" applyAlignment="1">
      <alignment horizontal="left" vertical="center"/>
    </xf>
    <xf numFmtId="0" fontId="133" fillId="25" borderId="0" xfId="38" applyFont="1" applyFill="1" applyBorder="1" applyAlignment="1">
      <alignment horizontal="right" vertical="center" wrapText="1"/>
    </xf>
    <xf numFmtId="0" fontId="134" fillId="25" borderId="0" xfId="0" applyFont="1" applyFill="1" applyBorder="1" applyAlignment="1">
      <alignment horizontal="center" vertical="center"/>
    </xf>
    <xf numFmtId="0" fontId="0" fillId="25" borderId="28" xfId="0" applyFill="1" applyBorder="1" applyAlignment="1">
      <alignment vertical="center"/>
    </xf>
    <xf numFmtId="175" fontId="65" fillId="25" borderId="0" xfId="38" applyNumberFormat="1" applyFont="1" applyFill="1" applyBorder="1" applyAlignment="1">
      <alignment horizontal="right" vertical="center"/>
    </xf>
    <xf numFmtId="0" fontId="65" fillId="25" borderId="28" xfId="38" applyFont="1" applyFill="1" applyBorder="1" applyAlignment="1">
      <alignment horizontal="left" vertical="center"/>
    </xf>
    <xf numFmtId="0" fontId="136" fillId="25" borderId="0" xfId="38" applyFont="1" applyFill="1" applyBorder="1" applyAlignment="1">
      <alignment horizontal="right" vertical="center"/>
    </xf>
    <xf numFmtId="0" fontId="135" fillId="25" borderId="0" xfId="38" applyFont="1" applyFill="1" applyBorder="1" applyAlignment="1">
      <alignment horizontal="center" vertical="center"/>
    </xf>
    <xf numFmtId="0" fontId="65" fillId="25" borderId="43" xfId="38" applyFont="1" applyFill="1" applyBorder="1" applyAlignment="1">
      <alignment horizontal="left" vertical="center"/>
    </xf>
    <xf numFmtId="0" fontId="65" fillId="25" borderId="43" xfId="38" applyFont="1" applyFill="1" applyBorder="1" applyAlignment="1">
      <alignment horizontal="center" vertical="center"/>
    </xf>
    <xf numFmtId="0" fontId="85" fillId="37" borderId="0" xfId="35" applyFont="1" applyFill="1" applyBorder="1" applyAlignment="1" applyProtection="1">
      <alignment horizontal="centerContinuous" vertical="center"/>
    </xf>
    <xf numFmtId="0" fontId="87" fillId="37" borderId="0" xfId="35" applyFont="1" applyFill="1" applyBorder="1" applyAlignment="1" applyProtection="1">
      <alignment horizontal="centerContinuous" vertical="center"/>
    </xf>
    <xf numFmtId="0" fontId="85" fillId="37" borderId="0" xfId="35" applyFont="1" applyFill="1" applyBorder="1" applyAlignment="1" applyProtection="1">
      <alignment horizontal="left" vertical="center"/>
    </xf>
    <xf numFmtId="0" fontId="86" fillId="25" borderId="19" xfId="0" applyFont="1" applyFill="1" applyBorder="1"/>
    <xf numFmtId="0" fontId="138" fillId="25" borderId="0" xfId="31" applyFont="1" applyFill="1" applyBorder="1" applyAlignment="1" applyProtection="1">
      <alignment horizontal="left"/>
    </xf>
    <xf numFmtId="0" fontId="87" fillId="37" borderId="55" xfId="35" applyFont="1" applyFill="1" applyBorder="1" applyAlignment="1" applyProtection="1">
      <alignment horizontal="center" vertical="center" wrapText="1"/>
    </xf>
    <xf numFmtId="0" fontId="87" fillId="37" borderId="56" xfId="35" applyFont="1" applyFill="1" applyBorder="1" applyAlignment="1" applyProtection="1">
      <alignment horizontal="center" vertical="center" wrapText="1"/>
    </xf>
    <xf numFmtId="0" fontId="87" fillId="37" borderId="57" xfId="35" applyFont="1" applyFill="1" applyBorder="1" applyAlignment="1" applyProtection="1">
      <alignment horizontal="center" vertical="center" wrapText="1"/>
    </xf>
    <xf numFmtId="0" fontId="75" fillId="25" borderId="58" xfId="37" applyFont="1" applyFill="1" applyBorder="1" applyAlignment="1">
      <alignment horizontal="center" vertical="center" wrapText="1"/>
    </xf>
    <xf numFmtId="0" fontId="75" fillId="25" borderId="59" xfId="37" applyFont="1" applyFill="1" applyBorder="1" applyAlignment="1">
      <alignment horizontal="center" vertical="center" wrapText="1"/>
    </xf>
    <xf numFmtId="0" fontId="72" fillId="25" borderId="58" xfId="38" applyFont="1" applyFill="1" applyBorder="1" applyAlignment="1">
      <alignment horizontal="center" vertical="center" wrapText="1"/>
    </xf>
    <xf numFmtId="0" fontId="72" fillId="25" borderId="60" xfId="38" applyFont="1" applyFill="1" applyBorder="1" applyAlignment="1">
      <alignment horizontal="center" vertical="center" wrapText="1"/>
    </xf>
    <xf numFmtId="0" fontId="72" fillId="25" borderId="16" xfId="37" applyFont="1" applyFill="1" applyBorder="1" applyAlignment="1">
      <alignment horizontal="center" vertical="center"/>
    </xf>
    <xf numFmtId="0" fontId="72" fillId="25" borderId="18" xfId="37" applyFont="1" applyFill="1" applyBorder="1" applyAlignment="1">
      <alignment horizontal="center" vertical="center"/>
    </xf>
    <xf numFmtId="0" fontId="72" fillId="25" borderId="29" xfId="37" applyFont="1" applyFill="1" applyBorder="1" applyAlignment="1">
      <alignment horizontal="center" vertical="center"/>
    </xf>
    <xf numFmtId="0" fontId="72" fillId="25" borderId="21" xfId="37" applyFont="1" applyFill="1" applyBorder="1" applyAlignment="1">
      <alignment horizontal="center" vertical="center"/>
    </xf>
    <xf numFmtId="0" fontId="72" fillId="25" borderId="58" xfId="37" applyFont="1" applyFill="1" applyBorder="1" applyAlignment="1">
      <alignment horizontal="center" vertical="center" wrapText="1"/>
    </xf>
    <xf numFmtId="0" fontId="72" fillId="25" borderId="60" xfId="37" applyFont="1" applyFill="1" applyBorder="1" applyAlignment="1">
      <alignment horizontal="center" vertical="center" wrapText="1"/>
    </xf>
    <xf numFmtId="186" fontId="70" fillId="0" borderId="0" xfId="0" applyNumberFormat="1" applyFont="1" applyBorder="1" applyAlignment="1">
      <alignment horizontal="center" vertical="center"/>
    </xf>
    <xf numFmtId="186" fontId="70" fillId="0" borderId="47" xfId="0" applyNumberFormat="1" applyFont="1" applyBorder="1" applyAlignment="1">
      <alignment horizontal="center" vertical="center"/>
    </xf>
    <xf numFmtId="0" fontId="71" fillId="25" borderId="58" xfId="37" applyFont="1" applyFill="1" applyBorder="1" applyAlignment="1">
      <alignment horizontal="center" vertical="center" wrapText="1"/>
    </xf>
    <xf numFmtId="0" fontId="71" fillId="25" borderId="59" xfId="37" applyFont="1" applyFill="1" applyBorder="1" applyAlignment="1">
      <alignment horizontal="center" vertical="center" wrapText="1"/>
    </xf>
    <xf numFmtId="0" fontId="101" fillId="35" borderId="0" xfId="0" applyFont="1" applyFill="1" applyBorder="1" applyAlignment="1">
      <alignment horizontal="center" vertical="center"/>
    </xf>
    <xf numFmtId="0" fontId="87" fillId="37" borderId="0" xfId="0" applyFont="1" applyFill="1" applyBorder="1" applyAlignment="1">
      <alignment horizontal="center"/>
    </xf>
    <xf numFmtId="0" fontId="84" fillId="25" borderId="19" xfId="0" applyFont="1" applyFill="1" applyBorder="1" applyAlignment="1">
      <alignment horizontal="left" wrapText="1"/>
    </xf>
    <xf numFmtId="0" fontId="84" fillId="25" borderId="0" xfId="0" applyFont="1" applyFill="1" applyBorder="1" applyAlignment="1">
      <alignment horizontal="left" wrapText="1"/>
    </xf>
    <xf numFmtId="0" fontId="57" fillId="0" borderId="66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48" fillId="0" borderId="0" xfId="38" applyFont="1" applyBorder="1" applyAlignment="1">
      <alignment horizontal="left" vertical="center" wrapText="1"/>
    </xf>
    <xf numFmtId="0" fontId="48" fillId="0" borderId="28" xfId="38" applyFont="1" applyBorder="1" applyAlignment="1">
      <alignment horizontal="left" vertical="center" wrapText="1"/>
    </xf>
    <xf numFmtId="49" fontId="103" fillId="0" borderId="20" xfId="38" applyNumberFormat="1" applyFont="1" applyBorder="1" applyAlignment="1">
      <alignment horizontal="center" vertical="center" wrapText="1"/>
    </xf>
    <xf numFmtId="49" fontId="103" fillId="0" borderId="21" xfId="38" applyNumberFormat="1" applyFont="1" applyBorder="1" applyAlignment="1">
      <alignment horizontal="center" vertical="center" wrapText="1"/>
    </xf>
    <xf numFmtId="0" fontId="45" fillId="0" borderId="25" xfId="38" applyFont="1" applyBorder="1" applyAlignment="1">
      <alignment horizontal="center" vertical="center" wrapText="1"/>
    </xf>
    <xf numFmtId="166" fontId="53" fillId="38" borderId="12" xfId="40" applyNumberFormat="1" applyFont="1" applyFill="1" applyBorder="1" applyAlignment="1">
      <alignment horizontal="center" vertical="center"/>
    </xf>
    <xf numFmtId="166" fontId="53" fillId="38" borderId="13" xfId="40" applyNumberFormat="1" applyFont="1" applyFill="1" applyBorder="1" applyAlignment="1">
      <alignment horizontal="center" vertical="center"/>
    </xf>
    <xf numFmtId="0" fontId="39" fillId="27" borderId="17" xfId="38" applyFont="1" applyFill="1" applyBorder="1" applyAlignment="1">
      <alignment horizontal="left" vertical="center"/>
    </xf>
    <xf numFmtId="0" fontId="39" fillId="27" borderId="18" xfId="38" applyFont="1" applyFill="1" applyBorder="1" applyAlignment="1">
      <alignment horizontal="left" vertical="center"/>
    </xf>
    <xf numFmtId="167" fontId="137" fillId="0" borderId="10" xfId="0" applyNumberFormat="1" applyFont="1" applyBorder="1" applyAlignment="1">
      <alignment horizontal="center" vertical="center" wrapText="1"/>
    </xf>
    <xf numFmtId="0" fontId="69" fillId="0" borderId="65" xfId="0" applyFont="1" applyBorder="1" applyAlignment="1">
      <alignment horizontal="center" vertical="center" wrapText="1"/>
    </xf>
    <xf numFmtId="49" fontId="30" fillId="0" borderId="66" xfId="38" applyNumberFormat="1" applyFont="1" applyFill="1" applyBorder="1" applyAlignment="1">
      <alignment horizontal="center" vertical="center" wrapText="1"/>
    </xf>
    <xf numFmtId="49" fontId="30" fillId="0" borderId="12" xfId="38" applyNumberFormat="1" applyFont="1" applyFill="1" applyBorder="1" applyAlignment="1">
      <alignment horizontal="center" vertical="center" wrapText="1"/>
    </xf>
    <xf numFmtId="49" fontId="30" fillId="0" borderId="24" xfId="38" applyNumberFormat="1" applyFont="1" applyFill="1" applyBorder="1" applyAlignment="1">
      <alignment horizontal="center" vertical="center" wrapText="1"/>
    </xf>
    <xf numFmtId="49" fontId="30" fillId="0" borderId="14" xfId="38" applyNumberFormat="1" applyFont="1" applyFill="1" applyBorder="1" applyAlignment="1">
      <alignment horizontal="center" vertical="center" wrapText="1"/>
    </xf>
    <xf numFmtId="0" fontId="34" fillId="26" borderId="17" xfId="36" applyFont="1" applyFill="1" applyBorder="1" applyAlignment="1">
      <alignment horizontal="center" vertical="center" textRotation="90" wrapText="1"/>
    </xf>
    <xf numFmtId="0" fontId="34" fillId="26" borderId="14" xfId="36" applyFont="1" applyFill="1" applyBorder="1" applyAlignment="1">
      <alignment horizontal="center" vertical="center" textRotation="90" wrapText="1"/>
    </xf>
    <xf numFmtId="0" fontId="49" fillId="35" borderId="17" xfId="38" applyFont="1" applyFill="1" applyBorder="1" applyAlignment="1">
      <alignment horizontal="right" vertical="center" wrapText="1"/>
    </xf>
    <xf numFmtId="0" fontId="61" fillId="0" borderId="56" xfId="0" applyFont="1" applyFill="1" applyBorder="1" applyAlignment="1">
      <alignment horizontal="left" vertical="center" wrapText="1"/>
    </xf>
    <xf numFmtId="0" fontId="61" fillId="0" borderId="57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left" vertical="center" wrapText="1"/>
    </xf>
    <xf numFmtId="0" fontId="45" fillId="0" borderId="22" xfId="38" applyFont="1" applyBorder="1" applyAlignment="1">
      <alignment horizontal="right" vertical="center" wrapText="1"/>
    </xf>
    <xf numFmtId="0" fontId="45" fillId="0" borderId="22" xfId="38" applyFont="1" applyBorder="1" applyAlignment="1">
      <alignment horizontal="left" vertical="center" wrapText="1"/>
    </xf>
    <xf numFmtId="0" fontId="35" fillId="0" borderId="14" xfId="0" applyFont="1" applyFill="1" applyBorder="1" applyAlignment="1">
      <alignment horizontal="right" vertical="center" wrapText="1"/>
    </xf>
    <xf numFmtId="0" fontId="35" fillId="0" borderId="15" xfId="0" applyFont="1" applyFill="1" applyBorder="1" applyAlignment="1">
      <alignment horizontal="right" vertical="center" wrapText="1"/>
    </xf>
    <xf numFmtId="0" fontId="47" fillId="25" borderId="20" xfId="38" applyFont="1" applyFill="1" applyBorder="1" applyAlignment="1">
      <alignment horizontal="right" vertical="center"/>
    </xf>
    <xf numFmtId="1" fontId="33" fillId="36" borderId="62" xfId="36" applyNumberFormat="1" applyFont="1" applyFill="1" applyBorder="1" applyAlignment="1">
      <alignment horizontal="center" vertical="center" wrapText="1"/>
    </xf>
    <xf numFmtId="1" fontId="33" fillId="36" borderId="63" xfId="36" applyNumberFormat="1" applyFont="1" applyFill="1" applyBorder="1" applyAlignment="1">
      <alignment horizontal="center" vertical="center" wrapText="1"/>
    </xf>
    <xf numFmtId="0" fontId="47" fillId="28" borderId="64" xfId="38" applyFont="1" applyFill="1" applyBorder="1" applyAlignment="1">
      <alignment horizontal="right" vertical="center" wrapText="1"/>
    </xf>
    <xf numFmtId="0" fontId="53" fillId="0" borderId="22" xfId="38" applyFont="1" applyBorder="1" applyAlignment="1">
      <alignment horizontal="right" vertical="center" wrapText="1"/>
    </xf>
    <xf numFmtId="0" fontId="66" fillId="25" borderId="30" xfId="37" applyFont="1" applyFill="1" applyBorder="1" applyAlignment="1">
      <alignment horizontal="center" vertical="center" wrapText="1"/>
    </xf>
    <xf numFmtId="0" fontId="66" fillId="25" borderId="0" xfId="37" applyFont="1" applyFill="1" applyBorder="1" applyAlignment="1">
      <alignment horizontal="center" vertical="center" wrapText="1"/>
    </xf>
    <xf numFmtId="0" fontId="66" fillId="25" borderId="61" xfId="37" applyFont="1" applyFill="1" applyBorder="1" applyAlignment="1">
      <alignment horizontal="center" vertical="center"/>
    </xf>
    <xf numFmtId="0" fontId="66" fillId="25" borderId="28" xfId="37" applyFont="1" applyFill="1" applyBorder="1" applyAlignment="1">
      <alignment horizontal="center" vertical="center"/>
    </xf>
    <xf numFmtId="0" fontId="111" fillId="25" borderId="20" xfId="39" applyFont="1" applyFill="1" applyBorder="1" applyAlignment="1">
      <alignment horizontal="left" vertical="center" wrapText="1"/>
    </xf>
    <xf numFmtId="0" fontId="111" fillId="25" borderId="21" xfId="39" applyFont="1" applyFill="1" applyBorder="1" applyAlignment="1">
      <alignment horizontal="left" vertical="center" wrapText="1"/>
    </xf>
    <xf numFmtId="49" fontId="106" fillId="25" borderId="49" xfId="38" applyNumberFormat="1" applyFont="1" applyFill="1" applyBorder="1" applyAlignment="1">
      <alignment horizontal="center" vertical="center" wrapText="1"/>
    </xf>
    <xf numFmtId="49" fontId="106" fillId="25" borderId="0" xfId="38" applyNumberFormat="1" applyFont="1" applyFill="1" applyBorder="1" applyAlignment="1">
      <alignment horizontal="center" vertical="center" wrapText="1"/>
    </xf>
    <xf numFmtId="0" fontId="81" fillId="25" borderId="30" xfId="37" applyFont="1" applyFill="1" applyBorder="1" applyAlignment="1">
      <alignment horizontal="center" vertical="center" wrapText="1"/>
    </xf>
    <xf numFmtId="0" fontId="81" fillId="25" borderId="0" xfId="37" applyFont="1" applyFill="1" applyBorder="1" applyAlignment="1">
      <alignment horizontal="center" vertical="center" wrapText="1"/>
    </xf>
    <xf numFmtId="0" fontId="80" fillId="25" borderId="30" xfId="37" applyFont="1" applyFill="1" applyBorder="1" applyAlignment="1">
      <alignment horizontal="center" vertical="center" wrapText="1"/>
    </xf>
    <xf numFmtId="0" fontId="80" fillId="25" borderId="0" xfId="37" applyFont="1" applyFill="1" applyBorder="1" applyAlignment="1">
      <alignment horizontal="center" vertical="center" wrapText="1"/>
    </xf>
    <xf numFmtId="0" fontId="82" fillId="25" borderId="30" xfId="38" applyFont="1" applyFill="1" applyBorder="1" applyAlignment="1">
      <alignment horizontal="center" vertical="center" wrapText="1"/>
    </xf>
    <xf numFmtId="0" fontId="82" fillId="25" borderId="0" xfId="38" applyFont="1" applyFill="1" applyBorder="1" applyAlignment="1">
      <alignment horizontal="center" vertical="center" wrapText="1"/>
    </xf>
    <xf numFmtId="1" fontId="33" fillId="32" borderId="62" xfId="36" applyNumberFormat="1" applyFont="1" applyFill="1" applyBorder="1" applyAlignment="1">
      <alignment horizontal="center" vertical="center" wrapText="1"/>
    </xf>
    <xf numFmtId="1" fontId="33" fillId="32" borderId="63" xfId="36" applyNumberFormat="1" applyFont="1" applyFill="1" applyBorder="1" applyAlignment="1">
      <alignment horizontal="center" vertical="center" wrapText="1"/>
    </xf>
    <xf numFmtId="0" fontId="45" fillId="0" borderId="25" xfId="38" applyFont="1" applyBorder="1" applyAlignment="1">
      <alignment horizontal="right" vertical="center" wrapText="1"/>
    </xf>
    <xf numFmtId="0" fontId="45" fillId="0" borderId="25" xfId="38" applyFont="1" applyBorder="1" applyAlignment="1">
      <alignment horizontal="left" vertical="center" wrapText="1"/>
    </xf>
  </cellXfs>
  <cellStyles count="5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/>
    <cellStyle name="Insatisfaisant" xfId="30" builtinId="27" customBuiltin="1"/>
    <cellStyle name="Lien hypertexte" xfId="31" builtinId="8"/>
    <cellStyle name="Neutre" xfId="32" builtinId="28" customBuiltin="1"/>
    <cellStyle name="Non d‚fini" xfId="33"/>
    <cellStyle name="Normal" xfId="0" builtinId="0"/>
    <cellStyle name="Normal 2" xfId="34"/>
    <cellStyle name="Normal_EFECTIF1" xfId="35"/>
    <cellStyle name="Normal_Effectif Conditionnement Goulin" xfId="36"/>
    <cellStyle name="Normal_Forum Marais 15 09 2001" xfId="37"/>
    <cellStyle name="Normal_Marché 2002 filtre automatique" xfId="38"/>
    <cellStyle name="Normal_Modèle de Positionnement 2003" xfId="39"/>
    <cellStyle name="Normal_Pointage Gasparotto 2000" xfId="40"/>
    <cellStyle name="Satisfaisant" xfId="41" builtinId="26" customBuiltin="1"/>
    <cellStyle name="Sortie" xfId="42" builtinId="21" customBuiltin="1"/>
    <cellStyle name="Texte explicatif" xfId="43" builtinId="53" customBuiltin="1"/>
    <cellStyle name="Titre" xfId="44" builtinId="15" customBuiltin="1"/>
    <cellStyle name="Titre 1" xfId="45" builtinId="16" customBuiltin="1"/>
    <cellStyle name="Titre 2" xfId="46" builtinId="17" customBuiltin="1"/>
    <cellStyle name="Titre 3" xfId="47" builtinId="18" customBuiltin="1"/>
    <cellStyle name="Titre 4" xfId="48" builtinId="19" customBuiltin="1"/>
    <cellStyle name="Total" xfId="49" builtinId="25" customBuiltin="1"/>
    <cellStyle name="Vérification" xfId="50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leboucher.jo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Y79"/>
  <sheetViews>
    <sheetView showZeros="0" tabSelected="1" workbookViewId="0">
      <selection activeCell="B76" sqref="B76:H76"/>
    </sheetView>
  </sheetViews>
  <sheetFormatPr baseColWidth="10" defaultRowHeight="12.75"/>
  <cols>
    <col min="1" max="1" width="2.140625" style="75" customWidth="1"/>
    <col min="2" max="2" width="6.85546875" style="75" customWidth="1"/>
    <col min="3" max="3" width="9.140625" style="75" customWidth="1"/>
    <col min="4" max="4" width="7.28515625" style="75" customWidth="1"/>
    <col min="5" max="5" width="9.7109375" style="75" customWidth="1"/>
    <col min="6" max="6" width="11.7109375" style="75" customWidth="1"/>
    <col min="7" max="7" width="9.5703125" style="75" customWidth="1"/>
    <col min="8" max="8" width="11" style="75" customWidth="1"/>
    <col min="9" max="9" width="10.28515625" style="75" customWidth="1"/>
    <col min="10" max="11" width="11.42578125" style="75"/>
    <col min="12" max="12" width="15.85546875" style="75" customWidth="1"/>
    <col min="13" max="13" width="7.5703125" style="75" customWidth="1"/>
    <col min="14" max="14" width="8.5703125" style="75" customWidth="1"/>
    <col min="15" max="15" width="10.140625" style="75" customWidth="1"/>
    <col min="16" max="16" width="3.7109375" style="75" customWidth="1"/>
    <col min="17" max="17" width="13.7109375" style="75" customWidth="1"/>
    <col min="18" max="18" width="17.5703125" style="75" customWidth="1"/>
    <col min="19" max="19" width="14.5703125" style="75" customWidth="1"/>
    <col min="20" max="20" width="2.42578125" style="75" customWidth="1"/>
    <col min="21" max="22" width="11.42578125" style="75"/>
    <col min="23" max="23" width="30.140625" style="75" customWidth="1"/>
    <col min="24" max="16384" width="11.42578125" style="75"/>
  </cols>
  <sheetData>
    <row r="1" spans="1:19">
      <c r="A1" s="71">
        <v>0</v>
      </c>
      <c r="B1" s="72">
        <v>0</v>
      </c>
      <c r="C1" s="73">
        <v>0</v>
      </c>
      <c r="D1" s="73">
        <v>0</v>
      </c>
      <c r="E1" s="73">
        <v>0</v>
      </c>
      <c r="F1" s="73">
        <v>0</v>
      </c>
      <c r="G1" s="73">
        <v>0</v>
      </c>
      <c r="H1" s="73">
        <v>0</v>
      </c>
      <c r="I1" s="73">
        <v>0</v>
      </c>
      <c r="J1" s="73">
        <v>0</v>
      </c>
      <c r="K1" s="73">
        <v>0</v>
      </c>
      <c r="L1" s="73">
        <v>0</v>
      </c>
      <c r="M1" s="73">
        <v>0</v>
      </c>
      <c r="N1" s="73">
        <v>0</v>
      </c>
      <c r="O1" s="73">
        <v>0</v>
      </c>
      <c r="P1" s="73">
        <v>0</v>
      </c>
      <c r="Q1" s="73">
        <v>0</v>
      </c>
      <c r="R1" s="73">
        <v>0</v>
      </c>
      <c r="S1" s="74">
        <v>0</v>
      </c>
    </row>
    <row r="2" spans="1:19" ht="42.75" customHeight="1">
      <c r="A2" s="71">
        <v>0</v>
      </c>
      <c r="B2" s="327" t="s">
        <v>381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9"/>
    </row>
    <row r="3" spans="1:19" ht="27" customHeight="1">
      <c r="A3" s="71">
        <v>0</v>
      </c>
      <c r="B3" s="76" t="s">
        <v>0</v>
      </c>
      <c r="C3" s="77"/>
      <c r="D3" s="77"/>
      <c r="E3" s="77"/>
      <c r="F3" s="77"/>
      <c r="G3" s="77"/>
      <c r="H3" s="77"/>
      <c r="I3" s="77"/>
      <c r="J3" s="77"/>
      <c r="K3" s="78"/>
      <c r="L3" s="78"/>
      <c r="M3" s="78"/>
      <c r="N3" s="78"/>
      <c r="O3" s="78"/>
      <c r="P3" s="78"/>
      <c r="Q3" s="78"/>
      <c r="R3" s="78"/>
      <c r="S3" s="79"/>
    </row>
    <row r="4" spans="1:19" s="83" customFormat="1" ht="15">
      <c r="A4" s="71">
        <v>0</v>
      </c>
      <c r="B4" s="113" t="s">
        <v>16</v>
      </c>
      <c r="C4" s="80"/>
      <c r="D4" s="80"/>
      <c r="E4" s="80"/>
      <c r="F4" s="80">
        <v>0</v>
      </c>
      <c r="G4" s="81" t="s">
        <v>1</v>
      </c>
      <c r="H4" s="80"/>
      <c r="I4" s="80"/>
      <c r="J4" s="80"/>
      <c r="K4" s="80"/>
      <c r="L4" s="80"/>
      <c r="M4" s="80"/>
      <c r="N4" s="80"/>
      <c r="O4" s="80">
        <v>0</v>
      </c>
      <c r="P4" s="80"/>
      <c r="Q4" s="80"/>
      <c r="R4" s="80"/>
      <c r="S4" s="82" t="s">
        <v>2</v>
      </c>
    </row>
    <row r="5" spans="1:19" s="83" customFormat="1" ht="15">
      <c r="A5" s="71">
        <v>0</v>
      </c>
      <c r="B5" s="84" t="s">
        <v>3</v>
      </c>
      <c r="C5" s="80"/>
      <c r="D5" s="80"/>
      <c r="E5" s="80"/>
      <c r="F5" s="80">
        <v>0</v>
      </c>
      <c r="G5" s="85" t="s">
        <v>4</v>
      </c>
      <c r="H5" s="80"/>
      <c r="I5" s="80"/>
      <c r="J5" s="80"/>
      <c r="K5" s="80"/>
      <c r="L5" s="80"/>
      <c r="M5" s="80"/>
      <c r="N5" s="80"/>
      <c r="O5" s="80">
        <v>0</v>
      </c>
      <c r="P5" s="80"/>
      <c r="Q5" s="80"/>
      <c r="R5" s="80"/>
      <c r="S5" s="86" t="s">
        <v>5</v>
      </c>
    </row>
    <row r="6" spans="1:19" s="83" customFormat="1" ht="18" customHeight="1">
      <c r="A6" s="71">
        <v>0</v>
      </c>
      <c r="B6" s="87" t="s">
        <v>6</v>
      </c>
      <c r="C6" s="88"/>
      <c r="D6" s="88"/>
      <c r="E6" s="88"/>
      <c r="F6" s="89"/>
      <c r="G6" s="90" t="s">
        <v>7</v>
      </c>
      <c r="H6" s="91"/>
      <c r="I6" s="91"/>
      <c r="J6" s="91"/>
      <c r="K6" s="92"/>
      <c r="L6" s="92"/>
      <c r="M6" s="92"/>
      <c r="N6" s="92"/>
      <c r="O6" s="80">
        <v>0</v>
      </c>
      <c r="P6" s="80"/>
      <c r="Q6" s="80"/>
      <c r="R6" s="80"/>
      <c r="S6" s="93" t="s">
        <v>8</v>
      </c>
    </row>
    <row r="7" spans="1:19" s="83" customFormat="1" ht="18" customHeight="1">
      <c r="A7" s="71">
        <v>0</v>
      </c>
      <c r="B7" s="94" t="s">
        <v>9</v>
      </c>
      <c r="C7" s="88"/>
      <c r="D7" s="88"/>
      <c r="E7" s="80"/>
      <c r="F7" s="80"/>
      <c r="G7" s="95" t="s">
        <v>10</v>
      </c>
      <c r="H7" s="96"/>
      <c r="I7" s="96"/>
      <c r="J7" s="96"/>
      <c r="K7" s="96"/>
      <c r="L7" s="96"/>
      <c r="M7" s="97"/>
      <c r="N7" s="80"/>
      <c r="O7" s="80"/>
      <c r="P7" s="80"/>
      <c r="Q7" s="80"/>
      <c r="R7" s="80"/>
      <c r="S7" s="98" t="s">
        <v>11</v>
      </c>
    </row>
    <row r="8" spans="1:19" s="83" customFormat="1" ht="18" customHeight="1">
      <c r="A8" s="71">
        <v>0</v>
      </c>
      <c r="B8" s="94"/>
      <c r="C8" s="88"/>
      <c r="D8" s="88"/>
      <c r="E8" s="80"/>
      <c r="F8" s="99"/>
      <c r="G8" s="100"/>
      <c r="H8" s="100"/>
      <c r="I8" s="80"/>
      <c r="J8" s="80"/>
      <c r="K8" s="80"/>
      <c r="L8" s="100"/>
      <c r="M8" s="100"/>
      <c r="N8" s="100"/>
      <c r="O8" s="100"/>
      <c r="P8" s="80"/>
      <c r="Q8" s="80"/>
      <c r="R8" s="80"/>
      <c r="S8" s="98"/>
    </row>
    <row r="9" spans="1:19" s="83" customFormat="1" ht="18" customHeight="1">
      <c r="A9" s="71"/>
      <c r="B9" s="94"/>
      <c r="C9" s="88"/>
      <c r="D9" s="88"/>
      <c r="E9" s="80"/>
      <c r="F9" s="99"/>
      <c r="G9" s="100"/>
      <c r="H9" s="100"/>
      <c r="I9" s="80"/>
      <c r="J9" s="80"/>
      <c r="K9" s="80"/>
      <c r="L9" s="100"/>
      <c r="M9" s="100"/>
      <c r="N9" s="100"/>
      <c r="O9" s="100"/>
      <c r="P9" s="80"/>
      <c r="Q9" s="80"/>
      <c r="R9" s="80"/>
      <c r="S9" s="98"/>
    </row>
    <row r="10" spans="1:19" s="83" customFormat="1" ht="18" customHeight="1">
      <c r="A10" s="71">
        <v>0</v>
      </c>
      <c r="B10" s="101"/>
      <c r="C10" s="102"/>
      <c r="D10" s="102"/>
      <c r="E10" s="102"/>
      <c r="F10" s="345" t="s">
        <v>345</v>
      </c>
      <c r="G10" s="345"/>
      <c r="H10" s="345"/>
      <c r="I10" s="345"/>
      <c r="J10" s="102"/>
      <c r="K10" s="102"/>
      <c r="L10" s="100"/>
      <c r="M10" s="100"/>
      <c r="N10" s="100"/>
      <c r="O10" s="100"/>
      <c r="P10" s="102"/>
      <c r="Q10" s="102"/>
      <c r="R10" s="102"/>
      <c r="S10" s="103"/>
    </row>
    <row r="11" spans="1:19" s="83" customFormat="1" ht="18" customHeight="1">
      <c r="A11" s="71">
        <v>0</v>
      </c>
      <c r="B11" s="104"/>
      <c r="C11" s="105" t="s">
        <v>12</v>
      </c>
      <c r="D11" s="100"/>
      <c r="E11" s="100"/>
      <c r="F11" s="344" t="s">
        <v>371</v>
      </c>
      <c r="G11" s="344"/>
      <c r="H11" s="344"/>
      <c r="I11" s="344"/>
      <c r="J11" s="100"/>
      <c r="K11" s="100"/>
      <c r="L11" s="100"/>
      <c r="M11" s="102"/>
      <c r="N11" s="102"/>
      <c r="O11" s="102"/>
      <c r="P11" s="102"/>
      <c r="Q11" s="102"/>
      <c r="R11" s="102"/>
      <c r="S11" s="103"/>
    </row>
    <row r="12" spans="1:19" s="83" customFormat="1" ht="18" customHeight="1">
      <c r="A12" s="71">
        <v>0</v>
      </c>
      <c r="B12" s="104"/>
      <c r="C12" s="105"/>
      <c r="D12" s="100"/>
      <c r="E12" s="100"/>
      <c r="F12" s="100"/>
      <c r="G12" s="100"/>
      <c r="H12" s="100"/>
      <c r="I12" s="100"/>
      <c r="J12" s="100"/>
      <c r="K12" s="100"/>
      <c r="L12" s="100"/>
      <c r="M12" s="102"/>
      <c r="N12" s="102"/>
      <c r="O12" s="102"/>
      <c r="P12" s="102"/>
      <c r="Q12" s="102"/>
      <c r="R12" s="102"/>
      <c r="S12" s="103"/>
    </row>
    <row r="13" spans="1:19" s="83" customFormat="1" ht="18" customHeight="1">
      <c r="A13" s="71">
        <v>0</v>
      </c>
      <c r="B13" s="104"/>
      <c r="C13" s="105" t="s">
        <v>346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2"/>
      <c r="N13" s="102"/>
      <c r="O13" s="102"/>
      <c r="P13" s="102"/>
      <c r="Q13" s="102"/>
      <c r="R13" s="102"/>
      <c r="S13" s="103"/>
    </row>
    <row r="14" spans="1:19" s="83" customFormat="1" ht="18" customHeight="1">
      <c r="A14" s="71">
        <v>0</v>
      </c>
      <c r="B14" s="104"/>
      <c r="C14" s="105" t="s">
        <v>13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2"/>
      <c r="N14" s="102"/>
      <c r="O14" s="102"/>
      <c r="P14" s="102"/>
      <c r="Q14" s="102"/>
      <c r="R14" s="102"/>
      <c r="S14" s="103"/>
    </row>
    <row r="15" spans="1:19" s="83" customFormat="1" ht="18" customHeight="1">
      <c r="A15" s="71"/>
      <c r="B15" s="104"/>
      <c r="C15" s="105"/>
      <c r="D15" s="100"/>
      <c r="E15" s="100"/>
      <c r="F15" s="100"/>
      <c r="G15" s="100"/>
      <c r="H15" s="100"/>
      <c r="I15" s="100"/>
      <c r="J15" s="100"/>
      <c r="K15" s="100"/>
      <c r="L15" s="100"/>
      <c r="M15" s="102"/>
      <c r="N15" s="102"/>
      <c r="O15" s="102"/>
      <c r="P15" s="102"/>
      <c r="Q15" s="102"/>
      <c r="R15" s="102"/>
      <c r="S15" s="103"/>
    </row>
    <row r="16" spans="1:19" s="83" customFormat="1" ht="18" customHeight="1">
      <c r="A16" s="71"/>
      <c r="B16" s="104"/>
      <c r="C16" s="323" t="s">
        <v>377</v>
      </c>
      <c r="D16" s="322"/>
      <c r="E16" s="100"/>
      <c r="F16" s="100"/>
      <c r="G16" s="100"/>
      <c r="H16" s="100"/>
      <c r="I16" s="100"/>
      <c r="J16" s="100"/>
      <c r="K16" s="100"/>
      <c r="L16" s="100"/>
      <c r="M16" s="102"/>
      <c r="N16" s="102"/>
      <c r="O16" s="102"/>
      <c r="P16" s="102"/>
      <c r="Q16" s="102"/>
      <c r="R16" s="102"/>
      <c r="S16" s="103"/>
    </row>
    <row r="17" spans="1:19" s="83" customFormat="1" ht="18" customHeight="1">
      <c r="A17" s="71"/>
      <c r="B17" s="104"/>
      <c r="C17" s="105"/>
      <c r="D17" s="100" t="s">
        <v>378</v>
      </c>
      <c r="E17" s="100"/>
      <c r="F17" s="100"/>
      <c r="G17" s="100"/>
      <c r="H17" s="100"/>
      <c r="I17" s="100"/>
      <c r="J17" s="100"/>
      <c r="K17" s="100"/>
      <c r="L17" s="100"/>
      <c r="M17" s="102"/>
      <c r="N17" s="102"/>
      <c r="O17" s="102"/>
      <c r="P17" s="102"/>
      <c r="Q17" s="102"/>
      <c r="R17" s="102"/>
      <c r="S17" s="103"/>
    </row>
    <row r="18" spans="1:19" s="83" customFormat="1" ht="18" customHeight="1">
      <c r="A18" s="71"/>
      <c r="B18" s="104"/>
      <c r="C18" s="105"/>
      <c r="D18" s="100" t="s">
        <v>379</v>
      </c>
      <c r="E18" s="100"/>
      <c r="F18" s="100"/>
      <c r="G18" s="100"/>
      <c r="H18" s="100"/>
      <c r="I18" s="100"/>
      <c r="J18" s="100"/>
      <c r="K18" s="100"/>
      <c r="L18" s="100"/>
      <c r="M18" s="102"/>
      <c r="N18" s="102"/>
      <c r="O18" s="102"/>
      <c r="P18" s="102"/>
      <c r="Q18" s="102"/>
      <c r="R18" s="102"/>
      <c r="S18" s="103"/>
    </row>
    <row r="19" spans="1:19" s="83" customFormat="1" ht="18" customHeight="1">
      <c r="A19" s="71"/>
      <c r="B19" s="104"/>
      <c r="C19" s="105"/>
      <c r="D19" s="100"/>
      <c r="E19" s="100"/>
      <c r="F19" s="100"/>
      <c r="G19" s="100"/>
      <c r="H19" s="100"/>
      <c r="I19" s="100"/>
      <c r="J19" s="100"/>
      <c r="K19" s="100"/>
      <c r="L19" s="100"/>
      <c r="M19" s="102"/>
      <c r="N19" s="102"/>
      <c r="O19" s="102"/>
      <c r="P19" s="102"/>
      <c r="Q19" s="102"/>
      <c r="R19" s="102"/>
      <c r="S19" s="103"/>
    </row>
    <row r="20" spans="1:19" s="83" customFormat="1" ht="22.5" customHeight="1">
      <c r="A20" s="71"/>
      <c r="B20" s="94"/>
      <c r="C20" s="324" t="s">
        <v>380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2"/>
      <c r="S20" s="98"/>
    </row>
    <row r="21" spans="1:19" s="83" customFormat="1" ht="18" customHeight="1">
      <c r="A21" s="71"/>
      <c r="B21" s="104"/>
      <c r="C21" s="105"/>
      <c r="D21" s="100"/>
      <c r="E21" s="100"/>
      <c r="F21" s="100"/>
      <c r="G21" s="100"/>
      <c r="H21" s="100"/>
      <c r="I21" s="100"/>
      <c r="J21" s="100"/>
      <c r="K21" s="100"/>
      <c r="L21" s="100"/>
      <c r="M21" s="102"/>
      <c r="N21" s="102"/>
      <c r="O21" s="102"/>
      <c r="P21" s="102"/>
      <c r="Q21" s="102"/>
      <c r="R21" s="102"/>
      <c r="S21" s="103"/>
    </row>
    <row r="22" spans="1:19" s="83" customFormat="1" ht="18" customHeight="1">
      <c r="A22" s="71"/>
      <c r="B22" s="104"/>
      <c r="C22" s="105"/>
      <c r="D22" s="100"/>
      <c r="E22" s="100"/>
      <c r="F22" s="100"/>
      <c r="G22" s="100"/>
      <c r="H22" s="100"/>
      <c r="I22" s="100"/>
      <c r="J22" s="100"/>
      <c r="K22" s="309" t="s">
        <v>245</v>
      </c>
      <c r="L22" s="100"/>
      <c r="M22" s="102"/>
      <c r="N22" s="102"/>
      <c r="O22" s="102"/>
      <c r="P22" s="102"/>
      <c r="Q22" s="102"/>
      <c r="R22" s="102"/>
      <c r="S22" s="103"/>
    </row>
    <row r="23" spans="1:19" s="83" customFormat="1" ht="18" customHeight="1">
      <c r="A23" s="71"/>
      <c r="B23" s="104"/>
      <c r="C23" s="105"/>
      <c r="D23" s="208" t="s">
        <v>42</v>
      </c>
      <c r="E23" s="207" t="s">
        <v>43</v>
      </c>
      <c r="F23" s="205"/>
      <c r="G23" s="206"/>
      <c r="H23" s="206"/>
      <c r="I23" s="206"/>
      <c r="J23" s="206"/>
      <c r="K23" s="290">
        <f>SUM(K26:K30)</f>
        <v>60</v>
      </c>
      <c r="L23" s="102" t="s">
        <v>347</v>
      </c>
      <c r="M23" s="102"/>
      <c r="N23" s="102"/>
      <c r="O23" s="102"/>
      <c r="P23" s="102"/>
      <c r="Q23" s="102"/>
      <c r="R23" s="102"/>
      <c r="S23" s="103"/>
    </row>
    <row r="24" spans="1:19" s="83" customFormat="1" ht="18" customHeight="1">
      <c r="A24" s="71"/>
      <c r="B24" s="104"/>
      <c r="C24" s="105"/>
      <c r="D24" s="236"/>
      <c r="E24" s="237"/>
      <c r="F24" s="238"/>
      <c r="G24" s="238"/>
      <c r="H24" s="238"/>
      <c r="I24" s="238"/>
      <c r="J24" s="238"/>
      <c r="K24" s="221" t="s">
        <v>359</v>
      </c>
      <c r="L24" s="102"/>
      <c r="M24" s="102"/>
      <c r="N24" s="102"/>
      <c r="O24" s="102"/>
      <c r="P24" s="102"/>
      <c r="Q24" s="102"/>
      <c r="R24" s="102"/>
      <c r="S24" s="103"/>
    </row>
    <row r="25" spans="1:19" s="83" customFormat="1" ht="18" customHeight="1">
      <c r="A25" s="71"/>
      <c r="B25" s="104"/>
      <c r="C25" s="105"/>
      <c r="D25" s="214"/>
      <c r="E25" s="215" t="s">
        <v>45</v>
      </c>
      <c r="F25" s="216"/>
      <c r="G25" s="239"/>
      <c r="H25" s="100"/>
      <c r="I25" s="100"/>
      <c r="J25" s="100"/>
      <c r="K25" s="217"/>
      <c r="L25" s="102"/>
      <c r="M25" s="102"/>
      <c r="N25" s="102"/>
      <c r="O25" s="102"/>
      <c r="P25" s="102"/>
      <c r="Q25" s="102"/>
      <c r="R25" s="102"/>
      <c r="S25" s="103"/>
    </row>
    <row r="26" spans="1:19" s="83" customFormat="1" ht="18" customHeight="1">
      <c r="A26" s="71"/>
      <c r="B26" s="104"/>
      <c r="C26" s="105"/>
      <c r="D26" s="209" t="s">
        <v>46</v>
      </c>
      <c r="E26" s="215"/>
      <c r="F26" s="216"/>
      <c r="G26" s="216"/>
      <c r="H26" s="216"/>
      <c r="I26" s="216"/>
      <c r="J26" s="216" t="s">
        <v>250</v>
      </c>
      <c r="K26" s="291">
        <v>27</v>
      </c>
      <c r="L26" s="102" t="s">
        <v>348</v>
      </c>
      <c r="M26" s="102"/>
      <c r="N26" s="102"/>
      <c r="O26" s="102"/>
      <c r="P26" s="102"/>
      <c r="Q26" s="102"/>
      <c r="R26" s="102"/>
      <c r="S26" s="103"/>
    </row>
    <row r="27" spans="1:19" s="83" customFormat="1" ht="18" customHeight="1">
      <c r="A27" s="71"/>
      <c r="B27" s="104"/>
      <c r="C27" s="105"/>
      <c r="D27" s="209" t="s">
        <v>47</v>
      </c>
      <c r="E27" s="215"/>
      <c r="F27" s="216"/>
      <c r="G27" s="216"/>
      <c r="H27" s="216"/>
      <c r="I27" s="216"/>
      <c r="J27" s="216" t="s">
        <v>251</v>
      </c>
      <c r="K27" s="292">
        <v>12</v>
      </c>
      <c r="L27" s="102" t="s">
        <v>349</v>
      </c>
      <c r="M27" s="102"/>
      <c r="N27" s="102"/>
      <c r="O27" s="102"/>
      <c r="P27" s="102"/>
      <c r="Q27" s="102"/>
      <c r="R27" s="102"/>
      <c r="S27" s="103"/>
    </row>
    <row r="28" spans="1:19" s="83" customFormat="1" ht="18" customHeight="1">
      <c r="A28" s="71"/>
      <c r="B28" s="104"/>
      <c r="C28" s="105"/>
      <c r="D28" s="209" t="s">
        <v>50</v>
      </c>
      <c r="E28" s="215"/>
      <c r="F28" s="216"/>
      <c r="G28" s="216"/>
      <c r="H28" s="216"/>
      <c r="I28" s="216"/>
      <c r="J28" s="216" t="s">
        <v>246</v>
      </c>
      <c r="K28" s="292">
        <v>5</v>
      </c>
      <c r="L28" s="102" t="s">
        <v>350</v>
      </c>
      <c r="M28" s="102"/>
      <c r="N28" s="102"/>
      <c r="O28" s="102"/>
      <c r="P28" s="102"/>
      <c r="Q28" s="102"/>
      <c r="R28" s="102"/>
      <c r="S28" s="103"/>
    </row>
    <row r="29" spans="1:19" s="83" customFormat="1" ht="18" customHeight="1">
      <c r="A29" s="71"/>
      <c r="B29" s="104"/>
      <c r="C29" s="105"/>
      <c r="D29" s="209" t="s">
        <v>52</v>
      </c>
      <c r="E29" s="215"/>
      <c r="F29" s="216"/>
      <c r="G29" s="216"/>
      <c r="H29" s="216"/>
      <c r="I29" s="216"/>
      <c r="J29" s="216" t="s">
        <v>237</v>
      </c>
      <c r="K29" s="292">
        <v>8</v>
      </c>
      <c r="L29" s="102" t="s">
        <v>351</v>
      </c>
      <c r="M29" s="102"/>
      <c r="N29" s="102"/>
      <c r="O29" s="102"/>
      <c r="P29" s="102"/>
      <c r="Q29" s="102"/>
      <c r="R29" s="102"/>
      <c r="S29" s="103"/>
    </row>
    <row r="30" spans="1:19" s="83" customFormat="1" ht="18" customHeight="1">
      <c r="A30" s="71"/>
      <c r="B30" s="104"/>
      <c r="C30" s="105"/>
      <c r="D30" s="210" t="s">
        <v>53</v>
      </c>
      <c r="E30" s="240"/>
      <c r="F30" s="241"/>
      <c r="G30" s="241"/>
      <c r="H30" s="241"/>
      <c r="I30" s="241"/>
      <c r="J30" s="241" t="s">
        <v>252</v>
      </c>
      <c r="K30" s="293">
        <v>8</v>
      </c>
      <c r="L30" s="102" t="s">
        <v>352</v>
      </c>
      <c r="M30" s="102"/>
      <c r="N30" s="102"/>
      <c r="O30" s="102"/>
      <c r="P30" s="102"/>
      <c r="Q30" s="102"/>
      <c r="R30" s="102"/>
      <c r="S30" s="103"/>
    </row>
    <row r="31" spans="1:19" s="83" customFormat="1" ht="18" customHeight="1">
      <c r="A31" s="71"/>
      <c r="B31" s="104"/>
      <c r="C31" s="105"/>
      <c r="D31" s="100"/>
      <c r="E31" s="100"/>
      <c r="F31" s="100"/>
      <c r="G31" s="100"/>
      <c r="H31" s="100"/>
      <c r="I31" s="100"/>
      <c r="J31" s="308"/>
      <c r="K31" s="308" t="s">
        <v>266</v>
      </c>
      <c r="L31" s="102"/>
      <c r="M31" s="102"/>
      <c r="N31" s="307" t="s">
        <v>256</v>
      </c>
      <c r="O31" s="102"/>
      <c r="P31" s="102"/>
      <c r="Q31" s="102"/>
      <c r="R31" s="102"/>
      <c r="S31" s="103"/>
    </row>
    <row r="32" spans="1:19" s="83" customFormat="1" ht="18" customHeight="1">
      <c r="A32" s="71"/>
      <c r="B32" s="104"/>
      <c r="C32" s="105"/>
      <c r="D32" s="211" t="s">
        <v>24</v>
      </c>
      <c r="E32" s="212" t="s">
        <v>32</v>
      </c>
      <c r="F32" s="212"/>
      <c r="G32" s="212"/>
      <c r="H32" s="212"/>
      <c r="I32" s="212"/>
      <c r="J32" s="212"/>
      <c r="K32" s="235">
        <v>5</v>
      </c>
      <c r="L32" s="102"/>
      <c r="M32" s="301" t="s">
        <v>353</v>
      </c>
      <c r="N32" s="213">
        <v>1</v>
      </c>
      <c r="O32" s="102"/>
      <c r="P32" s="102"/>
      <c r="Q32" s="102"/>
      <c r="R32" s="102"/>
      <c r="S32" s="103"/>
    </row>
    <row r="33" spans="1:25" s="83" customFormat="1" ht="5.25" customHeight="1">
      <c r="A33" s="71"/>
      <c r="B33" s="104"/>
      <c r="C33" s="105"/>
      <c r="D33" s="100"/>
      <c r="E33" s="100"/>
      <c r="F33" s="100"/>
      <c r="G33" s="100"/>
      <c r="H33" s="100"/>
      <c r="I33" s="100"/>
      <c r="J33" s="100"/>
      <c r="K33" s="100"/>
      <c r="L33" s="102"/>
      <c r="M33" s="301"/>
      <c r="N33" s="100"/>
      <c r="O33" s="102"/>
      <c r="P33" s="102"/>
      <c r="Q33" s="102"/>
      <c r="R33" s="102"/>
      <c r="S33" s="103"/>
    </row>
    <row r="34" spans="1:25" s="83" customFormat="1" ht="18" customHeight="1">
      <c r="A34" s="71"/>
      <c r="B34" s="104"/>
      <c r="C34" s="105"/>
      <c r="D34" s="211" t="s">
        <v>25</v>
      </c>
      <c r="E34" s="212" t="s">
        <v>123</v>
      </c>
      <c r="F34" s="212"/>
      <c r="G34" s="212"/>
      <c r="H34" s="212"/>
      <c r="I34" s="212"/>
      <c r="J34" s="212"/>
      <c r="K34" s="235">
        <v>6</v>
      </c>
      <c r="L34" s="102"/>
      <c r="M34" s="301" t="s">
        <v>354</v>
      </c>
      <c r="N34" s="213">
        <v>1</v>
      </c>
      <c r="O34" s="102"/>
      <c r="P34" s="102"/>
      <c r="Q34" s="102"/>
      <c r="R34" s="102"/>
      <c r="S34" s="103"/>
    </row>
    <row r="35" spans="1:25" s="83" customFormat="1" ht="5.25" customHeight="1">
      <c r="A35" s="71"/>
      <c r="B35" s="104"/>
      <c r="C35" s="105"/>
      <c r="D35" s="100"/>
      <c r="E35" s="100"/>
      <c r="F35" s="100"/>
      <c r="G35" s="100"/>
      <c r="H35" s="100"/>
      <c r="I35" s="100"/>
      <c r="J35" s="100"/>
      <c r="K35" s="100"/>
      <c r="L35" s="102"/>
      <c r="M35" s="301"/>
      <c r="N35" s="100"/>
      <c r="O35" s="102"/>
      <c r="P35" s="102"/>
      <c r="Q35" s="102"/>
      <c r="R35" s="102"/>
      <c r="S35" s="103"/>
    </row>
    <row r="36" spans="1:25" s="83" customFormat="1" ht="18" customHeight="1">
      <c r="A36" s="71"/>
      <c r="B36" s="104"/>
      <c r="C36" s="105"/>
      <c r="D36" s="211" t="s">
        <v>29</v>
      </c>
      <c r="E36" s="212" t="s">
        <v>30</v>
      </c>
      <c r="F36" s="212"/>
      <c r="G36" s="212"/>
      <c r="H36" s="212"/>
      <c r="I36" s="212"/>
      <c r="J36" s="212"/>
      <c r="K36" s="235">
        <v>4</v>
      </c>
      <c r="L36" s="102"/>
      <c r="M36" s="301" t="s">
        <v>355</v>
      </c>
      <c r="N36" s="213">
        <v>1</v>
      </c>
      <c r="O36" s="102"/>
      <c r="P36" s="102"/>
      <c r="Q36" s="102"/>
      <c r="R36" s="102"/>
      <c r="S36" s="103"/>
    </row>
    <row r="37" spans="1:25" s="83" customFormat="1" ht="5.25" customHeight="1">
      <c r="A37" s="71"/>
      <c r="B37" s="104"/>
      <c r="C37" s="105"/>
      <c r="D37" s="100"/>
      <c r="E37" s="100"/>
      <c r="F37" s="100"/>
      <c r="G37" s="100"/>
      <c r="H37" s="100"/>
      <c r="I37" s="100"/>
      <c r="J37" s="100"/>
      <c r="K37" s="100"/>
      <c r="L37" s="102"/>
      <c r="M37" s="102"/>
      <c r="N37" s="102"/>
      <c r="O37" s="102"/>
      <c r="P37" s="102"/>
      <c r="Q37" s="102"/>
      <c r="R37" s="102"/>
      <c r="S37" s="103"/>
    </row>
    <row r="38" spans="1:25" s="83" customFormat="1" ht="18" customHeight="1">
      <c r="A38" s="71"/>
      <c r="B38" s="104"/>
      <c r="C38" s="105"/>
      <c r="D38" s="211" t="s">
        <v>31</v>
      </c>
      <c r="E38" s="212" t="s">
        <v>274</v>
      </c>
      <c r="F38" s="212"/>
      <c r="G38" s="212"/>
      <c r="H38" s="212"/>
      <c r="I38" s="212"/>
      <c r="J38" s="212"/>
      <c r="K38" s="235">
        <v>67</v>
      </c>
      <c r="L38" s="102" t="s">
        <v>356</v>
      </c>
      <c r="M38" s="102"/>
      <c r="N38" s="102"/>
      <c r="O38" s="102"/>
      <c r="P38" s="102"/>
      <c r="Q38" s="102"/>
      <c r="R38" s="102"/>
      <c r="S38" s="103"/>
      <c r="W38" s="296" t="s">
        <v>120</v>
      </c>
      <c r="X38" s="297">
        <v>22</v>
      </c>
      <c r="Y38" s="294">
        <v>36</v>
      </c>
    </row>
    <row r="39" spans="1:25" s="83" customFormat="1" ht="18" customHeight="1">
      <c r="A39" s="71"/>
      <c r="B39" s="104"/>
      <c r="C39" s="105"/>
      <c r="D39" s="300" t="s">
        <v>31</v>
      </c>
      <c r="E39" s="215"/>
      <c r="F39" s="215"/>
      <c r="G39" s="215"/>
      <c r="H39" s="215"/>
      <c r="I39" s="318" t="s">
        <v>43</v>
      </c>
      <c r="J39" s="319">
        <v>89</v>
      </c>
      <c r="K39" s="321"/>
      <c r="L39" s="102"/>
      <c r="M39" s="102"/>
      <c r="N39" s="102"/>
      <c r="O39" s="102"/>
      <c r="P39" s="102"/>
      <c r="Q39" s="102"/>
      <c r="R39" s="102"/>
      <c r="S39" s="103"/>
      <c r="W39" s="216"/>
      <c r="X39" s="316"/>
      <c r="Y39" s="317"/>
    </row>
    <row r="40" spans="1:25" s="83" customFormat="1" ht="18" customHeight="1">
      <c r="A40" s="71"/>
      <c r="B40" s="104"/>
      <c r="C40" s="105"/>
      <c r="D40" s="300" t="s">
        <v>31</v>
      </c>
      <c r="E40" s="216"/>
      <c r="F40" s="216"/>
      <c r="G40" s="216"/>
      <c r="H40" s="216"/>
      <c r="I40" s="216" t="s">
        <v>120</v>
      </c>
      <c r="J40" s="316">
        <v>22</v>
      </c>
      <c r="K40" s="320">
        <v>36</v>
      </c>
      <c r="L40" s="102" t="s">
        <v>254</v>
      </c>
      <c r="M40" s="102"/>
      <c r="N40" s="102"/>
      <c r="O40" s="102"/>
      <c r="P40" s="102"/>
      <c r="Q40" s="102"/>
      <c r="R40" s="102"/>
      <c r="S40" s="103"/>
      <c r="W40" s="298" t="s">
        <v>121</v>
      </c>
      <c r="X40" s="295">
        <v>2</v>
      </c>
      <c r="Y40" s="299" t="s">
        <v>253</v>
      </c>
    </row>
    <row r="41" spans="1:25" s="83" customFormat="1" ht="18" customHeight="1">
      <c r="A41" s="71"/>
      <c r="B41" s="104"/>
      <c r="C41" s="105"/>
      <c r="D41" s="300" t="s">
        <v>31</v>
      </c>
      <c r="E41" s="298"/>
      <c r="F41" s="298"/>
      <c r="G41" s="298"/>
      <c r="H41" s="298"/>
      <c r="I41" s="298" t="s">
        <v>121</v>
      </c>
      <c r="J41" s="295">
        <v>31</v>
      </c>
      <c r="K41" s="302" t="s">
        <v>253</v>
      </c>
      <c r="L41" s="102" t="s">
        <v>255</v>
      </c>
      <c r="M41" s="102"/>
      <c r="N41" s="102"/>
      <c r="O41" s="102"/>
      <c r="P41" s="102"/>
      <c r="Q41" s="102"/>
      <c r="R41" s="102"/>
      <c r="S41" s="103"/>
    </row>
    <row r="42" spans="1:25" s="83" customFormat="1" ht="5.25" customHeight="1">
      <c r="A42" s="71"/>
      <c r="B42" s="104"/>
      <c r="C42" s="105"/>
      <c r="D42" s="100"/>
      <c r="E42" s="100"/>
      <c r="F42" s="100"/>
      <c r="G42" s="100"/>
      <c r="H42" s="100"/>
      <c r="I42" s="100"/>
      <c r="J42" s="100"/>
      <c r="K42" s="100"/>
      <c r="L42" s="102"/>
      <c r="M42" s="102"/>
      <c r="N42" s="102"/>
      <c r="O42" s="102"/>
      <c r="P42" s="102"/>
      <c r="Q42" s="102"/>
      <c r="R42" s="102"/>
      <c r="S42" s="103"/>
    </row>
    <row r="43" spans="1:25" s="83" customFormat="1" ht="18" customHeight="1">
      <c r="A43" s="71"/>
      <c r="B43" s="104"/>
      <c r="C43" s="105"/>
      <c r="D43" s="211" t="s">
        <v>39</v>
      </c>
      <c r="E43" s="212" t="s">
        <v>122</v>
      </c>
      <c r="F43" s="212"/>
      <c r="G43" s="212"/>
      <c r="H43" s="212"/>
      <c r="I43" s="212"/>
      <c r="J43" s="212"/>
      <c r="K43" s="235">
        <v>7</v>
      </c>
      <c r="L43" s="102"/>
      <c r="M43" s="301" t="s">
        <v>357</v>
      </c>
      <c r="N43" s="213">
        <v>1</v>
      </c>
      <c r="O43" s="102"/>
      <c r="P43" s="102"/>
      <c r="Q43" s="102"/>
      <c r="R43" s="102"/>
      <c r="S43" s="103"/>
      <c r="V43" s="313" t="s">
        <v>43</v>
      </c>
      <c r="W43" s="314">
        <v>89</v>
      </c>
      <c r="X43" s="315"/>
    </row>
    <row r="44" spans="1:25" s="83" customFormat="1" ht="5.25" customHeight="1">
      <c r="A44" s="71"/>
      <c r="B44" s="104"/>
      <c r="C44" s="105"/>
      <c r="D44" s="100"/>
      <c r="E44" s="100"/>
      <c r="F44" s="100"/>
      <c r="G44" s="100"/>
      <c r="H44" s="100"/>
      <c r="I44" s="100"/>
      <c r="J44" s="100"/>
      <c r="K44" s="100"/>
      <c r="L44" s="102"/>
      <c r="M44" s="301"/>
      <c r="N44" s="100"/>
      <c r="O44" s="102"/>
      <c r="P44" s="102"/>
      <c r="Q44" s="102"/>
      <c r="R44" s="102"/>
      <c r="S44" s="103"/>
    </row>
    <row r="45" spans="1:25" s="83" customFormat="1" ht="18" customHeight="1">
      <c r="A45" s="71"/>
      <c r="B45" s="104"/>
      <c r="C45" s="105"/>
      <c r="D45" s="211" t="s">
        <v>44</v>
      </c>
      <c r="E45" s="218" t="s">
        <v>247</v>
      </c>
      <c r="F45" s="218"/>
      <c r="G45" s="219"/>
      <c r="H45" s="219"/>
      <c r="I45" s="219"/>
      <c r="J45" s="219"/>
      <c r="K45" s="304">
        <v>33</v>
      </c>
      <c r="L45" s="102" t="s">
        <v>358</v>
      </c>
      <c r="M45" s="301"/>
      <c r="N45" s="100"/>
      <c r="O45" s="102"/>
      <c r="P45" s="102"/>
      <c r="Q45" s="102"/>
      <c r="R45" s="102"/>
      <c r="S45" s="103"/>
    </row>
    <row r="46" spans="1:25" s="83" customFormat="1" ht="5.25" customHeight="1">
      <c r="A46" s="71"/>
      <c r="B46" s="104"/>
      <c r="C46" s="105"/>
      <c r="D46" s="100"/>
      <c r="E46" s="100"/>
      <c r="F46" s="100"/>
      <c r="G46" s="100"/>
      <c r="H46" s="100"/>
      <c r="I46" s="100"/>
      <c r="J46" s="100"/>
      <c r="K46" s="100"/>
      <c r="L46" s="102"/>
      <c r="M46" s="301"/>
      <c r="N46" s="100"/>
      <c r="O46" s="102"/>
      <c r="P46" s="102"/>
      <c r="Q46" s="102"/>
      <c r="R46" s="102"/>
      <c r="S46" s="103"/>
    </row>
    <row r="47" spans="1:25" s="83" customFormat="1" ht="18" customHeight="1">
      <c r="A47" s="71"/>
      <c r="B47" s="104"/>
      <c r="C47" s="105"/>
      <c r="D47" s="211" t="s">
        <v>48</v>
      </c>
      <c r="E47" s="220" t="s">
        <v>49</v>
      </c>
      <c r="F47" s="220"/>
      <c r="G47" s="220"/>
      <c r="H47" s="220"/>
      <c r="I47" s="220"/>
      <c r="J47" s="220"/>
      <c r="K47" s="303">
        <v>1</v>
      </c>
      <c r="L47" s="102" t="s">
        <v>358</v>
      </c>
      <c r="M47" s="301"/>
      <c r="N47" s="100"/>
      <c r="O47" s="102"/>
      <c r="P47" s="102"/>
      <c r="Q47" s="102"/>
      <c r="R47" s="102"/>
      <c r="S47" s="103"/>
    </row>
    <row r="48" spans="1:25" s="83" customFormat="1" ht="5.25" customHeight="1">
      <c r="A48" s="71"/>
      <c r="B48" s="104"/>
      <c r="C48" s="105"/>
      <c r="D48" s="100"/>
      <c r="E48" s="100"/>
      <c r="F48" s="100"/>
      <c r="G48" s="100"/>
      <c r="H48" s="100"/>
      <c r="I48" s="100"/>
      <c r="J48" s="100"/>
      <c r="K48" s="100"/>
      <c r="L48" s="102"/>
      <c r="M48" s="102"/>
      <c r="N48" s="102"/>
      <c r="O48" s="102"/>
      <c r="P48" s="102"/>
      <c r="Q48" s="102"/>
      <c r="R48" s="102"/>
      <c r="S48" s="103"/>
    </row>
    <row r="49" spans="1:19" s="83" customFormat="1" ht="18" customHeight="1">
      <c r="A49" s="71"/>
      <c r="B49" s="104"/>
      <c r="C49" s="105"/>
      <c r="D49" s="211" t="s">
        <v>367</v>
      </c>
      <c r="E49" s="212" t="s">
        <v>78</v>
      </c>
      <c r="F49" s="212"/>
      <c r="G49" s="212"/>
      <c r="H49" s="212"/>
      <c r="I49" s="212"/>
      <c r="J49" s="212"/>
      <c r="K49" s="235"/>
      <c r="L49" s="102" t="s">
        <v>358</v>
      </c>
      <c r="M49" s="102"/>
      <c r="N49" s="102"/>
      <c r="O49" s="102"/>
      <c r="P49" s="102"/>
      <c r="Q49" s="102"/>
      <c r="R49" s="102"/>
      <c r="S49" s="103"/>
    </row>
    <row r="50" spans="1:19" s="83" customFormat="1" ht="12" customHeight="1">
      <c r="A50" s="71"/>
      <c r="B50" s="104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3"/>
    </row>
    <row r="51" spans="1:19" ht="6" customHeight="1">
      <c r="A51" s="71"/>
      <c r="B51" s="101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7"/>
      <c r="S51" s="103"/>
    </row>
    <row r="52" spans="1:19" s="83" customFormat="1" ht="18" customHeight="1">
      <c r="A52" s="71"/>
      <c r="B52" s="104"/>
      <c r="C52" s="105"/>
      <c r="D52" s="260"/>
      <c r="E52" s="261"/>
      <c r="F52" s="261"/>
      <c r="G52" s="261"/>
      <c r="H52" s="261"/>
      <c r="I52" s="261"/>
      <c r="J52" s="261"/>
      <c r="K52" s="261"/>
      <c r="L52" s="261"/>
      <c r="M52" s="261"/>
      <c r="N52" s="102"/>
      <c r="O52" s="102"/>
      <c r="P52" s="102"/>
      <c r="Q52" s="102"/>
      <c r="R52" s="102"/>
      <c r="S52" s="103"/>
    </row>
    <row r="53" spans="1:19" s="83" customFormat="1" ht="18" customHeight="1">
      <c r="A53" s="71"/>
      <c r="B53" s="104"/>
      <c r="C53" s="275" t="s">
        <v>111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2"/>
      <c r="N53" s="102"/>
      <c r="O53" s="102"/>
      <c r="P53" s="102"/>
      <c r="Q53" s="102"/>
      <c r="R53" s="102"/>
      <c r="S53" s="103"/>
    </row>
    <row r="54" spans="1:19" s="83" customFormat="1" ht="18" customHeight="1" thickBot="1">
      <c r="A54" s="71"/>
      <c r="B54" s="104"/>
      <c r="C54" s="105"/>
      <c r="D54" s="260"/>
      <c r="E54" s="261"/>
      <c r="F54" s="261"/>
      <c r="G54" s="261"/>
      <c r="H54" s="261"/>
      <c r="I54" s="261"/>
      <c r="J54" s="261"/>
      <c r="K54" s="261"/>
      <c r="L54" s="261"/>
      <c r="M54" s="261"/>
      <c r="N54" s="102"/>
      <c r="O54" s="102"/>
      <c r="P54" s="102"/>
      <c r="Q54" s="102"/>
      <c r="R54" s="102"/>
      <c r="S54" s="103"/>
    </row>
    <row r="55" spans="1:19" s="83" customFormat="1" ht="18" customHeight="1">
      <c r="A55" s="71"/>
      <c r="B55" s="104"/>
      <c r="C55" s="105"/>
      <c r="D55" s="222"/>
      <c r="E55" s="251" t="s">
        <v>361</v>
      </c>
      <c r="F55" s="223"/>
      <c r="G55" s="223"/>
      <c r="H55" s="223"/>
      <c r="I55" s="223"/>
      <c r="J55" s="223"/>
      <c r="K55" s="223"/>
      <c r="L55" s="249"/>
      <c r="M55" s="224"/>
      <c r="N55" s="102"/>
      <c r="O55" s="102"/>
      <c r="P55" s="102"/>
      <c r="Q55" s="102"/>
      <c r="R55" s="102"/>
      <c r="S55" s="103"/>
    </row>
    <row r="56" spans="1:19" s="257" customFormat="1" ht="18" customHeight="1">
      <c r="A56" s="252"/>
      <c r="B56" s="104"/>
      <c r="C56" s="105"/>
      <c r="D56" s="253"/>
      <c r="E56" s="254"/>
      <c r="F56" s="255"/>
      <c r="G56" s="255"/>
      <c r="H56" s="255"/>
      <c r="I56" s="255"/>
      <c r="J56" s="255"/>
      <c r="K56" s="258" t="s">
        <v>228</v>
      </c>
      <c r="L56" s="215"/>
      <c r="M56" s="256"/>
      <c r="N56" s="102"/>
      <c r="O56" s="102"/>
      <c r="P56" s="102"/>
      <c r="Q56" s="102"/>
      <c r="R56" s="102"/>
      <c r="S56" s="103"/>
    </row>
    <row r="57" spans="1:19" s="83" customFormat="1" ht="18" customHeight="1">
      <c r="A57" s="71"/>
      <c r="B57" s="104"/>
      <c r="C57" s="105"/>
      <c r="D57" s="245" t="s">
        <v>129</v>
      </c>
      <c r="E57" s="225"/>
      <c r="F57" s="225"/>
      <c r="G57" s="225"/>
      <c r="H57" s="225"/>
      <c r="I57" s="225"/>
      <c r="J57" s="225"/>
      <c r="K57" s="259">
        <v>182</v>
      </c>
      <c r="L57" s="225" t="s">
        <v>130</v>
      </c>
      <c r="M57" s="226"/>
      <c r="N57" s="102"/>
      <c r="O57" s="102"/>
      <c r="P57" s="102"/>
      <c r="Q57" s="102"/>
      <c r="R57" s="102"/>
      <c r="S57" s="103"/>
    </row>
    <row r="58" spans="1:19" s="83" customFormat="1" ht="18" customHeight="1">
      <c r="A58" s="71"/>
      <c r="B58" s="104"/>
      <c r="C58" s="105"/>
      <c r="D58" s="246"/>
      <c r="E58" s="247"/>
      <c r="F58" s="247" t="s">
        <v>132</v>
      </c>
      <c r="G58" s="227">
        <v>182</v>
      </c>
      <c r="H58" s="171"/>
      <c r="I58" s="228"/>
      <c r="J58" s="229" t="s">
        <v>133</v>
      </c>
      <c r="K58" s="227">
        <v>14</v>
      </c>
      <c r="L58" s="340">
        <v>13</v>
      </c>
      <c r="M58" s="341"/>
      <c r="N58" s="102"/>
      <c r="O58" s="102"/>
      <c r="P58" s="102"/>
      <c r="Q58" s="102"/>
      <c r="R58" s="102"/>
      <c r="S58" s="103"/>
    </row>
    <row r="59" spans="1:19" s="83" customFormat="1" ht="18" customHeight="1">
      <c r="A59" s="71"/>
      <c r="B59" s="104"/>
      <c r="C59" s="105"/>
      <c r="D59" s="246"/>
      <c r="E59" s="248"/>
      <c r="F59" s="248" t="s">
        <v>134</v>
      </c>
      <c r="G59" s="230">
        <v>86</v>
      </c>
      <c r="H59" s="231">
        <v>1</v>
      </c>
      <c r="I59" s="232"/>
      <c r="J59" s="233" t="s">
        <v>342</v>
      </c>
      <c r="K59" s="230">
        <v>88</v>
      </c>
      <c r="L59" s="228" t="s">
        <v>136</v>
      </c>
      <c r="M59" s="242"/>
      <c r="N59" s="102"/>
      <c r="O59" s="102"/>
      <c r="P59" s="102"/>
      <c r="Q59" s="102"/>
      <c r="R59" s="102"/>
      <c r="S59" s="103"/>
    </row>
    <row r="60" spans="1:19" s="83" customFormat="1" ht="18" customHeight="1">
      <c r="A60" s="71"/>
      <c r="B60" s="104"/>
      <c r="C60" s="105"/>
      <c r="D60" s="264"/>
      <c r="E60" s="243"/>
      <c r="F60" s="243"/>
      <c r="G60" s="243"/>
      <c r="H60" s="243"/>
      <c r="I60" s="243"/>
      <c r="J60" s="234" t="s">
        <v>360</v>
      </c>
      <c r="K60" s="235">
        <v>94</v>
      </c>
      <c r="L60" s="250" t="s">
        <v>136</v>
      </c>
      <c r="M60" s="244"/>
      <c r="N60" s="102"/>
      <c r="O60" s="102"/>
      <c r="P60" s="102"/>
      <c r="Q60" s="102"/>
      <c r="R60" s="102"/>
      <c r="S60" s="103"/>
    </row>
    <row r="61" spans="1:19" s="83" customFormat="1" ht="18" customHeight="1">
      <c r="A61" s="71"/>
      <c r="B61" s="104"/>
      <c r="C61" s="105"/>
      <c r="D61" s="100"/>
      <c r="E61" s="100"/>
      <c r="F61" s="100"/>
      <c r="G61" s="257"/>
      <c r="H61" s="257"/>
      <c r="I61" s="257"/>
      <c r="J61" s="257"/>
      <c r="K61" s="257"/>
      <c r="M61" s="102"/>
      <c r="N61" s="102"/>
      <c r="O61" s="102"/>
      <c r="P61" s="102"/>
      <c r="Q61" s="102"/>
      <c r="R61" s="102"/>
      <c r="S61" s="103"/>
    </row>
    <row r="62" spans="1:19" s="83" customFormat="1" ht="18" customHeight="1">
      <c r="A62" s="71"/>
      <c r="B62" s="104"/>
      <c r="C62" s="105"/>
      <c r="D62" s="100"/>
      <c r="E62" s="330" t="s">
        <v>134</v>
      </c>
      <c r="F62" s="100" t="s">
        <v>229</v>
      </c>
      <c r="G62" s="257"/>
      <c r="H62" s="100"/>
      <c r="I62" s="257"/>
      <c r="J62" s="257"/>
      <c r="K62" s="257"/>
      <c r="L62" s="342" t="s">
        <v>320</v>
      </c>
      <c r="M62" s="100" t="s">
        <v>230</v>
      </c>
      <c r="N62" s="102"/>
      <c r="O62" s="102"/>
      <c r="P62" s="102"/>
      <c r="Q62" s="102"/>
      <c r="R62" s="102"/>
      <c r="S62" s="103"/>
    </row>
    <row r="63" spans="1:19" s="83" customFormat="1" ht="18" customHeight="1">
      <c r="A63" s="71"/>
      <c r="B63" s="104"/>
      <c r="C63" s="105"/>
      <c r="D63" s="100"/>
      <c r="E63" s="331"/>
      <c r="F63" s="346" t="s">
        <v>382</v>
      </c>
      <c r="G63" s="347"/>
      <c r="H63" s="347"/>
      <c r="I63" s="347"/>
      <c r="J63" s="347"/>
      <c r="K63" s="257"/>
      <c r="L63" s="343"/>
      <c r="M63" s="100" t="s">
        <v>362</v>
      </c>
      <c r="N63" s="102"/>
      <c r="O63" s="102"/>
      <c r="P63" s="102"/>
      <c r="Q63" s="102"/>
      <c r="R63" s="102"/>
      <c r="S63" s="103"/>
    </row>
    <row r="64" spans="1:19" s="83" customFormat="1" ht="18" customHeight="1">
      <c r="A64" s="71"/>
      <c r="B64" s="104"/>
      <c r="C64" s="105"/>
      <c r="D64" s="100"/>
      <c r="E64" s="262">
        <v>1</v>
      </c>
      <c r="F64" s="346"/>
      <c r="G64" s="347"/>
      <c r="H64" s="347"/>
      <c r="I64" s="347"/>
      <c r="J64" s="347"/>
      <c r="K64" s="257"/>
      <c r="L64" s="263">
        <v>2</v>
      </c>
      <c r="M64" s="102" t="s">
        <v>363</v>
      </c>
      <c r="N64" s="102"/>
      <c r="O64" s="102"/>
      <c r="P64" s="102"/>
      <c r="Q64" s="102"/>
      <c r="R64" s="102"/>
      <c r="S64" s="103"/>
    </row>
    <row r="65" spans="1:19" s="83" customFormat="1" ht="18" customHeight="1">
      <c r="A65" s="71"/>
      <c r="B65" s="104"/>
      <c r="C65" s="105"/>
      <c r="D65" s="100"/>
      <c r="E65" s="271"/>
      <c r="F65" s="100"/>
      <c r="G65" s="257"/>
      <c r="H65" s="100"/>
      <c r="I65" s="265"/>
      <c r="J65" s="257"/>
      <c r="K65" s="257"/>
      <c r="L65" s="102"/>
      <c r="M65" s="102"/>
      <c r="N65" s="102"/>
      <c r="O65" s="102"/>
      <c r="P65" s="102"/>
      <c r="Q65" s="102"/>
      <c r="R65" s="102"/>
      <c r="S65" s="103"/>
    </row>
    <row r="66" spans="1:19" s="83" customFormat="1" ht="18" customHeight="1">
      <c r="A66" s="71"/>
      <c r="B66" s="104"/>
      <c r="C66" s="105"/>
      <c r="D66" s="100"/>
      <c r="E66" s="100" t="s">
        <v>231</v>
      </c>
      <c r="F66" s="100"/>
      <c r="G66" s="100" t="s">
        <v>232</v>
      </c>
      <c r="H66" s="102"/>
      <c r="I66" s="257"/>
      <c r="J66" s="100" t="s">
        <v>233</v>
      </c>
      <c r="K66" s="257"/>
      <c r="L66" s="102"/>
      <c r="M66" s="102"/>
      <c r="N66" s="102"/>
      <c r="O66" s="102"/>
      <c r="P66" s="102"/>
      <c r="Q66" s="102"/>
      <c r="R66" s="102"/>
      <c r="S66" s="103"/>
    </row>
    <row r="67" spans="1:19" s="83" customFormat="1" ht="18" customHeight="1">
      <c r="A67" s="71"/>
      <c r="B67" s="104"/>
      <c r="C67" s="105"/>
      <c r="D67" s="100"/>
      <c r="E67" s="332" t="s">
        <v>135</v>
      </c>
      <c r="F67" s="100"/>
      <c r="G67" s="338" t="s">
        <v>319</v>
      </c>
      <c r="H67" s="102"/>
      <c r="I67" s="257"/>
      <c r="J67" s="334" t="s">
        <v>137</v>
      </c>
      <c r="K67" s="335"/>
      <c r="L67" s="102"/>
      <c r="M67" s="102"/>
      <c r="N67" s="102"/>
      <c r="O67" s="102"/>
      <c r="P67" s="102"/>
      <c r="Q67" s="102"/>
      <c r="R67" s="102"/>
      <c r="S67" s="103"/>
    </row>
    <row r="68" spans="1:19" s="83" customFormat="1" ht="18" customHeight="1">
      <c r="A68" s="71"/>
      <c r="B68" s="104"/>
      <c r="C68" s="105"/>
      <c r="D68" s="100"/>
      <c r="E68" s="333"/>
      <c r="F68" s="100"/>
      <c r="G68" s="339"/>
      <c r="H68" s="102"/>
      <c r="I68" s="257"/>
      <c r="J68" s="336"/>
      <c r="K68" s="337"/>
      <c r="L68" s="102"/>
      <c r="M68" s="102"/>
      <c r="N68" s="102"/>
      <c r="O68" s="102"/>
      <c r="P68" s="102"/>
      <c r="Q68" s="102"/>
      <c r="R68" s="102"/>
      <c r="S68" s="103"/>
    </row>
    <row r="69" spans="1:19" s="83" customFormat="1" ht="18" customHeight="1">
      <c r="A69" s="71"/>
      <c r="B69" s="104"/>
      <c r="C69" s="105"/>
      <c r="D69" s="100"/>
      <c r="E69" s="266" t="s">
        <v>140</v>
      </c>
      <c r="F69" s="100"/>
      <c r="G69" s="269" t="s">
        <v>321</v>
      </c>
      <c r="H69" s="102"/>
      <c r="I69" s="257"/>
      <c r="J69" s="270">
        <v>41207</v>
      </c>
      <c r="K69" s="270"/>
      <c r="L69" s="257" t="s">
        <v>365</v>
      </c>
      <c r="M69" s="102"/>
      <c r="N69" s="102"/>
      <c r="O69" s="102"/>
      <c r="P69" s="102"/>
      <c r="Q69" s="102"/>
      <c r="R69" s="102"/>
      <c r="S69" s="103"/>
    </row>
    <row r="70" spans="1:19" s="83" customFormat="1" ht="18" customHeight="1">
      <c r="A70" s="71"/>
      <c r="B70" s="104"/>
      <c r="C70" s="105"/>
      <c r="D70" s="100"/>
      <c r="E70" s="267" t="s">
        <v>142</v>
      </c>
      <c r="F70" s="100"/>
      <c r="G70" s="257" t="s">
        <v>364</v>
      </c>
      <c r="H70" s="102"/>
      <c r="I70" s="257"/>
      <c r="J70" s="257"/>
      <c r="K70" s="257"/>
      <c r="L70" s="102"/>
      <c r="M70" s="102"/>
      <c r="N70" s="102"/>
      <c r="O70" s="102"/>
      <c r="P70" s="102"/>
      <c r="Q70" s="102"/>
      <c r="R70" s="102"/>
      <c r="S70" s="103"/>
    </row>
    <row r="71" spans="1:19" s="83" customFormat="1" ht="18" customHeight="1">
      <c r="A71" s="71"/>
      <c r="B71" s="104"/>
      <c r="C71" s="105"/>
      <c r="D71" s="100"/>
      <c r="E71" s="268" t="s">
        <v>148</v>
      </c>
      <c r="F71" s="100"/>
      <c r="G71" s="272" t="s">
        <v>366</v>
      </c>
      <c r="H71" s="273"/>
      <c r="I71" s="273"/>
      <c r="J71" s="273"/>
      <c r="K71" s="273"/>
      <c r="L71" s="274"/>
      <c r="M71" s="102"/>
      <c r="N71" s="102"/>
      <c r="O71" s="102"/>
      <c r="P71" s="102"/>
      <c r="Q71" s="102"/>
      <c r="R71" s="102"/>
      <c r="S71" s="103"/>
    </row>
    <row r="72" spans="1:19" ht="18" customHeight="1">
      <c r="A72" s="71">
        <v>0</v>
      </c>
      <c r="B72" s="101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2"/>
      <c r="N72" s="102"/>
      <c r="O72" s="102"/>
      <c r="P72" s="102"/>
      <c r="Q72" s="102"/>
      <c r="R72" s="102"/>
      <c r="S72" s="103"/>
    </row>
    <row r="73" spans="1:19" ht="18" customHeight="1">
      <c r="A73" s="71"/>
      <c r="B73" s="101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2"/>
      <c r="N73" s="102"/>
      <c r="O73" s="102"/>
      <c r="P73" s="102"/>
      <c r="Q73" s="102"/>
      <c r="R73" s="102"/>
      <c r="S73" s="103"/>
    </row>
    <row r="74" spans="1:19" ht="18" customHeight="1">
      <c r="A74" s="71"/>
      <c r="B74" s="101"/>
      <c r="C74" s="106" t="s">
        <v>14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2"/>
      <c r="N74" s="102"/>
      <c r="O74" s="102"/>
      <c r="P74" s="102"/>
      <c r="Q74" s="102"/>
      <c r="R74" s="102"/>
      <c r="S74" s="103"/>
    </row>
    <row r="75" spans="1:19" ht="18" customHeight="1">
      <c r="A75" s="71"/>
      <c r="B75" s="101"/>
      <c r="C75" s="106" t="s">
        <v>15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2"/>
      <c r="N75" s="102"/>
      <c r="O75" s="102"/>
      <c r="P75" s="102"/>
      <c r="Q75" s="102"/>
      <c r="R75" s="102"/>
      <c r="S75" s="103"/>
    </row>
    <row r="76" spans="1:19" ht="15.75">
      <c r="B76" s="325"/>
      <c r="C76" s="326" t="s">
        <v>383</v>
      </c>
      <c r="D76" s="326"/>
      <c r="E76" s="326"/>
      <c r="F76" s="326"/>
      <c r="G76" s="326"/>
      <c r="H76" s="326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8"/>
    </row>
    <row r="77" spans="1:19">
      <c r="B77" s="107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8"/>
    </row>
    <row r="78" spans="1:19">
      <c r="B78" s="107"/>
      <c r="C78" s="109" t="str">
        <f ca="1">CELL("nomfichier")</f>
        <v>E:\0-UPRT\1-UPRT.FR-SITE-WEB\me-menus\menus-festivals\[me-ventilation_saisonniere.xls]Mode d'emploi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8"/>
    </row>
    <row r="79" spans="1:19">
      <c r="B79" s="110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2"/>
    </row>
  </sheetData>
  <mergeCells count="11">
    <mergeCell ref="F63:J64"/>
    <mergeCell ref="C76:H76"/>
    <mergeCell ref="B2:S2"/>
    <mergeCell ref="E62:E63"/>
    <mergeCell ref="E67:E68"/>
    <mergeCell ref="J67:K68"/>
    <mergeCell ref="G67:G68"/>
    <mergeCell ref="L58:M58"/>
    <mergeCell ref="L62:L63"/>
    <mergeCell ref="F11:I11"/>
    <mergeCell ref="F10:I10"/>
  </mergeCells>
  <phoneticPr fontId="0" type="noConversion"/>
  <hyperlinks>
    <hyperlink ref="C76" r:id="rId1"/>
  </hyperlinks>
  <printOptions horizontalCentered="1"/>
  <pageMargins left="0.19685039370078741" right="0" top="0.19685039370078741" bottom="0" header="0" footer="0"/>
  <pageSetup paperSize="9" scale="43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U235"/>
  <sheetViews>
    <sheetView zoomScale="75" zoomScaleNormal="75" workbookViewId="0">
      <selection activeCell="J2" sqref="J2:K2"/>
    </sheetView>
  </sheetViews>
  <sheetFormatPr baseColWidth="10" defaultRowHeight="12.75"/>
  <cols>
    <col min="1" max="1" width="10.140625" style="14" customWidth="1"/>
    <col min="2" max="2" width="2.28515625" style="14" customWidth="1"/>
    <col min="3" max="3" width="8.5703125" style="14" customWidth="1"/>
    <col min="4" max="4" width="86.85546875" style="14" customWidth="1"/>
    <col min="5" max="5" width="17.140625" style="14" customWidth="1"/>
    <col min="6" max="6" width="17.85546875" style="14" customWidth="1"/>
    <col min="7" max="7" width="3" style="14" customWidth="1"/>
    <col min="8" max="8" width="8.5703125" style="14" customWidth="1"/>
    <col min="9" max="9" width="86.85546875" style="14" customWidth="1"/>
    <col min="10" max="10" width="15.85546875" style="14" customWidth="1"/>
    <col min="11" max="11" width="18.28515625" style="14" customWidth="1"/>
    <col min="12" max="12" width="3.85546875" style="14" customWidth="1"/>
    <col min="13" max="13" width="10.5703125" customWidth="1"/>
    <col min="14" max="14" width="8.5703125" customWidth="1"/>
    <col min="15" max="15" width="86.85546875" customWidth="1"/>
    <col min="16" max="16" width="16.7109375" customWidth="1"/>
    <col min="17" max="17" width="13.28515625" customWidth="1"/>
    <col min="18" max="18" width="18.42578125" customWidth="1"/>
    <col min="19" max="20" width="19.5703125" customWidth="1"/>
    <col min="21" max="21" width="51.5703125" customWidth="1"/>
    <col min="22" max="16384" width="11.42578125" style="14"/>
  </cols>
  <sheetData>
    <row r="1" spans="1:21" s="5" customFormat="1" ht="25.5" customHeight="1" thickBot="1">
      <c r="A1" s="1">
        <f>ROW()</f>
        <v>1</v>
      </c>
      <c r="B1" s="2"/>
      <c r="C1" s="3">
        <v>7.86</v>
      </c>
      <c r="D1" s="3">
        <v>86.14</v>
      </c>
      <c r="E1" s="3"/>
      <c r="F1" s="3">
        <v>16</v>
      </c>
      <c r="G1" s="4">
        <v>5.71</v>
      </c>
      <c r="H1" s="3">
        <v>7.86</v>
      </c>
      <c r="I1" s="3">
        <v>25.29</v>
      </c>
      <c r="J1" s="3"/>
      <c r="K1" s="3">
        <v>17.57</v>
      </c>
      <c r="L1" s="278"/>
      <c r="M1" s="118"/>
      <c r="N1" s="3">
        <v>7.86</v>
      </c>
      <c r="O1" s="3">
        <v>86.14</v>
      </c>
      <c r="P1" s="3">
        <v>16</v>
      </c>
      <c r="Q1" s="3">
        <v>7.57</v>
      </c>
      <c r="R1" s="3">
        <v>16</v>
      </c>
      <c r="S1" s="3">
        <v>14</v>
      </c>
      <c r="T1" s="3"/>
      <c r="U1" s="3">
        <v>51</v>
      </c>
    </row>
    <row r="2" spans="1:21" s="5" customFormat="1" ht="37.5" customHeight="1">
      <c r="A2" s="1">
        <f>ROW()</f>
        <v>2</v>
      </c>
      <c r="B2" s="2"/>
      <c r="C2" s="6"/>
      <c r="D2" s="7" t="s">
        <v>17</v>
      </c>
      <c r="E2" s="7"/>
      <c r="F2" s="8"/>
      <c r="G2" s="9"/>
      <c r="H2" s="6"/>
      <c r="I2" s="10"/>
      <c r="J2" s="366">
        <f ca="1">NOW()</f>
        <v>43869.528000231483</v>
      </c>
      <c r="K2" s="367"/>
      <c r="L2" s="278"/>
      <c r="M2" s="118"/>
      <c r="N2" s="190"/>
      <c r="O2" s="173" t="s">
        <v>343</v>
      </c>
      <c r="P2" s="174"/>
      <c r="Q2" s="174"/>
      <c r="R2" s="174"/>
      <c r="S2" s="175"/>
      <c r="T2" s="175"/>
      <c r="U2" s="176"/>
    </row>
    <row r="3" spans="1:21" ht="51.75" customHeight="1">
      <c r="A3" s="1">
        <f>ROW()</f>
        <v>3</v>
      </c>
      <c r="B3" s="2"/>
      <c r="C3" s="368" t="s">
        <v>18</v>
      </c>
      <c r="D3" s="369"/>
      <c r="E3" s="369"/>
      <c r="F3" s="369"/>
      <c r="G3" s="369"/>
      <c r="H3" s="369"/>
      <c r="I3" s="11">
        <f>F37</f>
        <v>89</v>
      </c>
      <c r="J3" s="12" t="s">
        <v>19</v>
      </c>
      <c r="K3" s="13"/>
      <c r="L3" s="279"/>
      <c r="M3" s="118"/>
      <c r="N3" s="394" t="s">
        <v>129</v>
      </c>
      <c r="O3" s="395"/>
      <c r="P3" s="395"/>
      <c r="Q3" s="395"/>
      <c r="R3" s="395"/>
      <c r="S3" s="395"/>
      <c r="T3" s="196">
        <f>P4</f>
        <v>89</v>
      </c>
      <c r="U3" s="197" t="s">
        <v>130</v>
      </c>
    </row>
    <row r="4" spans="1:21" ht="53.25" customHeight="1">
      <c r="A4" s="1">
        <f>ROW()</f>
        <v>4</v>
      </c>
      <c r="B4" s="2"/>
      <c r="C4" s="370"/>
      <c r="D4" s="371"/>
      <c r="E4" s="371"/>
      <c r="F4" s="371"/>
      <c r="G4" s="371"/>
      <c r="H4" s="371"/>
      <c r="I4" s="15">
        <f>K46</f>
        <v>31</v>
      </c>
      <c r="J4" s="16" t="s">
        <v>20</v>
      </c>
      <c r="K4" s="17"/>
      <c r="L4" s="279"/>
      <c r="M4" s="118"/>
      <c r="N4" s="179"/>
      <c r="O4" s="180" t="s">
        <v>132</v>
      </c>
      <c r="P4" s="204">
        <f>F37</f>
        <v>89</v>
      </c>
      <c r="Q4" s="171"/>
      <c r="R4" s="177"/>
      <c r="S4" s="178" t="s">
        <v>133</v>
      </c>
      <c r="T4" s="204">
        <f>K51</f>
        <v>13</v>
      </c>
      <c r="U4" s="172">
        <f>P4/T4</f>
        <v>6.8461538461538458</v>
      </c>
    </row>
    <row r="5" spans="1:21" ht="40.5" customHeight="1">
      <c r="A5" s="384">
        <v>5</v>
      </c>
      <c r="B5" s="2"/>
      <c r="C5" s="372" t="s">
        <v>21</v>
      </c>
      <c r="D5" s="377" t="s">
        <v>60</v>
      </c>
      <c r="E5" s="377"/>
      <c r="F5" s="377"/>
      <c r="G5" s="377"/>
      <c r="H5" s="377"/>
      <c r="I5" s="377"/>
      <c r="J5" s="377"/>
      <c r="K5" s="378"/>
      <c r="L5" s="279"/>
      <c r="M5" s="118"/>
      <c r="N5" s="179"/>
      <c r="O5" s="198" t="s">
        <v>134</v>
      </c>
      <c r="P5" s="199">
        <f>SUM(P12,P18,P25,P32,P38,P43,P48,P83,P107,P118,P124,P130,P135,P140,P145,P149)</f>
        <v>86</v>
      </c>
      <c r="Q5" s="200">
        <f>SUM(Q12,Q18,Q25,Q32,Q38,Q43,Q48,Q83,Q107,Q118,Q124,Q130,Q135,Q140,Q145,Q149)</f>
        <v>0.99999999999999989</v>
      </c>
      <c r="R5" s="201"/>
      <c r="S5" s="147" t="s">
        <v>342</v>
      </c>
      <c r="T5" s="199">
        <f>SUM(R12,R18,R25,R32,R38,R43,R48,R83,R107,R118,R124,R130,R135,R140,R145,R149)</f>
        <v>88</v>
      </c>
      <c r="U5" s="202" t="s">
        <v>136</v>
      </c>
    </row>
    <row r="6" spans="1:21" ht="40.5" customHeight="1" thickBot="1">
      <c r="A6" s="385"/>
      <c r="B6" s="2"/>
      <c r="C6" s="373"/>
      <c r="D6" s="381" t="s">
        <v>61</v>
      </c>
      <c r="E6" s="381"/>
      <c r="F6" s="381"/>
      <c r="G6" s="381"/>
      <c r="H6" s="381"/>
      <c r="I6" s="381"/>
      <c r="J6" s="381"/>
      <c r="K6" s="382"/>
      <c r="L6" s="279"/>
      <c r="M6" s="118"/>
      <c r="N6" s="203"/>
      <c r="O6" s="195"/>
      <c r="P6" s="195"/>
      <c r="Q6" s="191"/>
      <c r="R6" s="191"/>
      <c r="S6" s="192" t="str">
        <f>IF(T3&gt;T5,"il MANQUE",IF(T5&gt;T3,"EN TROP",IF(T3=T5,"programmation de repas correcte")))</f>
        <v>il MANQUE</v>
      </c>
      <c r="T6" s="193">
        <f>IF(T3&gt;T5,T3-T5,IF(T5&gt;T3,T5-T3,IF(T3=T5,0)))</f>
        <v>1</v>
      </c>
      <c r="U6" s="194" t="s">
        <v>136</v>
      </c>
    </row>
    <row r="7" spans="1:21" ht="16.5" customHeight="1" thickBot="1">
      <c r="A7" s="1">
        <f>ROW()</f>
        <v>7</v>
      </c>
      <c r="B7" s="2"/>
      <c r="C7" s="18"/>
      <c r="D7" s="375" t="str">
        <f ca="1">CELL("nomfichier")</f>
        <v>E:\0-UPRT\1-UPRT.FR-SITE-WEB\me-menus\menus-festivals\[me-ventilation_saisonniere.xls]Mode d'emploi</v>
      </c>
      <c r="E7" s="375"/>
      <c r="F7" s="375"/>
      <c r="G7" s="375"/>
      <c r="H7" s="375"/>
      <c r="I7" s="375"/>
      <c r="J7" s="375"/>
      <c r="K7" s="376"/>
      <c r="L7" s="279"/>
      <c r="M7" s="118"/>
      <c r="N7" s="182"/>
      <c r="O7" s="183" t="str">
        <f ca="1">CELL("nomfichier")</f>
        <v>E:\0-UPRT\1-UPRT.FR-SITE-WEB\me-menus\menus-festivals\[me-ventilation_saisonniere.xls]Mode d'emploi</v>
      </c>
      <c r="P7" s="184"/>
      <c r="Q7" s="185"/>
      <c r="R7" s="186"/>
      <c r="S7" s="187"/>
      <c r="T7" s="184"/>
      <c r="U7" s="188"/>
    </row>
    <row r="8" spans="1:21" ht="54.75" customHeight="1">
      <c r="A8" s="1">
        <f>ROW()</f>
        <v>8</v>
      </c>
      <c r="B8" s="2"/>
      <c r="C8" s="19" t="s">
        <v>24</v>
      </c>
      <c r="D8" s="32" t="s">
        <v>32</v>
      </c>
      <c r="E8" s="33"/>
      <c r="F8" s="34">
        <f>SUM(F10:F16)</f>
        <v>5</v>
      </c>
      <c r="G8" s="22"/>
      <c r="H8" s="19" t="s">
        <v>25</v>
      </c>
      <c r="I8" s="23" t="s">
        <v>123</v>
      </c>
      <c r="J8" s="20"/>
      <c r="K8" s="21">
        <f>SUM(K10:K16)</f>
        <v>6</v>
      </c>
      <c r="L8" s="279"/>
      <c r="M8" s="119"/>
      <c r="N8" s="189"/>
      <c r="O8" s="120" t="s">
        <v>131</v>
      </c>
      <c r="P8" s="396" t="s">
        <v>134</v>
      </c>
      <c r="Q8" s="146"/>
      <c r="R8" s="398" t="s">
        <v>320</v>
      </c>
      <c r="S8" s="400" t="s">
        <v>135</v>
      </c>
      <c r="T8" s="388" t="s">
        <v>319</v>
      </c>
      <c r="U8" s="390" t="s">
        <v>137</v>
      </c>
    </row>
    <row r="9" spans="1:21" ht="35.1" customHeight="1">
      <c r="A9" s="1">
        <f>ROW()</f>
        <v>9</v>
      </c>
      <c r="B9" s="2"/>
      <c r="C9" s="24" t="s">
        <v>24</v>
      </c>
      <c r="D9" s="26" t="s">
        <v>26</v>
      </c>
      <c r="E9" s="27">
        <f>IF(F8=0,0,F9/K$51)</f>
        <v>0.43076923076923074</v>
      </c>
      <c r="F9" s="28">
        <f>IF(F8=0,0,A28/F8)</f>
        <v>5.6</v>
      </c>
      <c r="G9" s="25"/>
      <c r="H9" s="24" t="s">
        <v>25</v>
      </c>
      <c r="I9" s="26" t="s">
        <v>26</v>
      </c>
      <c r="J9" s="27">
        <f>IF(K8=0,0,K9/K$51)</f>
        <v>1.141025641025641</v>
      </c>
      <c r="K9" s="28">
        <f>IF(K8=0,0,F37/K8)</f>
        <v>14.833333333333334</v>
      </c>
      <c r="L9" s="279"/>
      <c r="M9" s="119"/>
      <c r="N9" s="18"/>
      <c r="O9" s="121">
        <f>LARGE(M12:M156,1)</f>
        <v>110</v>
      </c>
      <c r="P9" s="397"/>
      <c r="Q9" s="147"/>
      <c r="R9" s="399"/>
      <c r="S9" s="401"/>
      <c r="T9" s="389"/>
      <c r="U9" s="391"/>
    </row>
    <row r="10" spans="1:21" ht="39.950000000000003" customHeight="1">
      <c r="A10" s="1">
        <f>ROW()</f>
        <v>10</v>
      </c>
      <c r="B10" s="2"/>
      <c r="C10" s="24" t="s">
        <v>24</v>
      </c>
      <c r="D10" s="29" t="s">
        <v>126</v>
      </c>
      <c r="E10" s="29"/>
      <c r="F10" s="30">
        <v>1</v>
      </c>
      <c r="G10" s="25"/>
      <c r="H10" s="24" t="s">
        <v>25</v>
      </c>
      <c r="I10" s="29" t="s">
        <v>124</v>
      </c>
      <c r="J10" s="29"/>
      <c r="K10" s="30">
        <v>5</v>
      </c>
      <c r="L10" s="282"/>
      <c r="M10" s="280"/>
      <c r="N10" s="18"/>
      <c r="O10" s="168" t="str">
        <f ca="1">CELL("nomfichier")</f>
        <v>E:\0-UPRT\1-UPRT.FR-SITE-WEB\me-menus\menus-festivals\[me-ventilation_saisonniere.xls]Mode d'emploi</v>
      </c>
      <c r="P10" s="169"/>
      <c r="Q10" s="169"/>
      <c r="R10" s="169"/>
      <c r="S10" s="169"/>
      <c r="T10" s="169"/>
      <c r="U10" s="170"/>
    </row>
    <row r="11" spans="1:21" ht="39.950000000000003" customHeight="1">
      <c r="A11" s="1">
        <f>ROW()</f>
        <v>11</v>
      </c>
      <c r="B11" s="2"/>
      <c r="C11" s="24" t="s">
        <v>24</v>
      </c>
      <c r="D11" s="29" t="s">
        <v>128</v>
      </c>
      <c r="E11" s="29"/>
      <c r="F11" s="30">
        <v>1</v>
      </c>
      <c r="G11" s="25"/>
      <c r="H11" s="24" t="s">
        <v>25</v>
      </c>
      <c r="I11" s="29" t="s">
        <v>125</v>
      </c>
      <c r="J11" s="29"/>
      <c r="K11" s="30">
        <v>1</v>
      </c>
      <c r="L11" s="282"/>
      <c r="M11" s="280"/>
      <c r="N11" s="18"/>
      <c r="O11" s="392" t="s">
        <v>341</v>
      </c>
      <c r="P11" s="392"/>
      <c r="Q11" s="392"/>
      <c r="R11" s="392"/>
      <c r="S11" s="392"/>
      <c r="T11" s="392"/>
      <c r="U11" s="393"/>
    </row>
    <row r="12" spans="1:21" ht="39.950000000000003" customHeight="1">
      <c r="A12" s="1">
        <f>ROW()</f>
        <v>12</v>
      </c>
      <c r="B12" s="2"/>
      <c r="C12" s="24" t="s">
        <v>24</v>
      </c>
      <c r="D12" s="29" t="s">
        <v>127</v>
      </c>
      <c r="E12" s="29"/>
      <c r="F12" s="30">
        <v>3</v>
      </c>
      <c r="G12" s="25"/>
      <c r="H12" s="24" t="s">
        <v>25</v>
      </c>
      <c r="I12" s="29" t="s">
        <v>270</v>
      </c>
      <c r="J12" s="29"/>
      <c r="K12" s="30"/>
      <c r="L12" s="282"/>
      <c r="M12" s="281">
        <v>0</v>
      </c>
      <c r="N12" s="124">
        <v>1</v>
      </c>
      <c r="O12" s="125" t="s">
        <v>138</v>
      </c>
      <c r="P12" s="126">
        <f>SUM(P13:P17)</f>
        <v>4</v>
      </c>
      <c r="Q12" s="127">
        <f>P12/P5</f>
        <v>4.6511627906976744E-2</v>
      </c>
      <c r="R12" s="128">
        <f>SUM(Q13:Q17)</f>
        <v>5</v>
      </c>
      <c r="S12" s="161">
        <f>R12/P5</f>
        <v>5.8139534883720929E-2</v>
      </c>
      <c r="T12" s="165" t="s">
        <v>322</v>
      </c>
      <c r="U12" s="166" t="s">
        <v>137</v>
      </c>
    </row>
    <row r="13" spans="1:21" ht="39.950000000000003" customHeight="1">
      <c r="A13" s="1">
        <f>ROW()</f>
        <v>13</v>
      </c>
      <c r="B13" s="2"/>
      <c r="C13" s="24" t="s">
        <v>24</v>
      </c>
      <c r="D13" s="29" t="s">
        <v>96</v>
      </c>
      <c r="E13" s="29"/>
      <c r="F13" s="30"/>
      <c r="G13" s="25"/>
      <c r="H13" s="24" t="s">
        <v>25</v>
      </c>
      <c r="I13" s="29"/>
      <c r="J13" s="29"/>
      <c r="K13" s="30"/>
      <c r="L13" s="282"/>
      <c r="M13" s="281">
        <v>1</v>
      </c>
      <c r="N13" s="129">
        <v>1</v>
      </c>
      <c r="O13" s="130" t="s">
        <v>139</v>
      </c>
      <c r="P13" s="181">
        <v>1</v>
      </c>
      <c r="Q13" s="167">
        <f>IF(R13=0,0,R13)</f>
        <v>2</v>
      </c>
      <c r="R13" s="131">
        <v>2</v>
      </c>
      <c r="S13" s="132" t="s">
        <v>140</v>
      </c>
      <c r="T13" s="164" t="s">
        <v>321</v>
      </c>
      <c r="U13" s="133">
        <v>41207</v>
      </c>
    </row>
    <row r="14" spans="1:21" ht="39.950000000000003" customHeight="1">
      <c r="A14" s="1">
        <f>ROW()</f>
        <v>14</v>
      </c>
      <c r="B14" s="2"/>
      <c r="C14" s="24" t="s">
        <v>24</v>
      </c>
      <c r="D14" s="29" t="s">
        <v>270</v>
      </c>
      <c r="E14" s="29"/>
      <c r="F14" s="30"/>
      <c r="G14" s="25"/>
      <c r="H14" s="24" t="s">
        <v>25</v>
      </c>
      <c r="I14" s="29"/>
      <c r="J14" s="29"/>
      <c r="K14" s="30"/>
      <c r="L14" s="282"/>
      <c r="M14" s="281">
        <v>2</v>
      </c>
      <c r="N14" s="129">
        <v>1</v>
      </c>
      <c r="O14" s="130" t="s">
        <v>141</v>
      </c>
      <c r="P14" s="181">
        <v>1</v>
      </c>
      <c r="Q14" s="167">
        <f>IF(R14=0,0,R14)</f>
        <v>1</v>
      </c>
      <c r="R14" s="131">
        <v>1</v>
      </c>
      <c r="S14" s="134" t="s">
        <v>142</v>
      </c>
      <c r="T14" s="164"/>
      <c r="U14" s="133"/>
    </row>
    <row r="15" spans="1:21" ht="39.950000000000003" customHeight="1">
      <c r="A15" s="1">
        <f>ROW()</f>
        <v>15</v>
      </c>
      <c r="B15" s="2"/>
      <c r="C15" s="24" t="s">
        <v>24</v>
      </c>
      <c r="D15" s="29"/>
      <c r="E15" s="29"/>
      <c r="F15" s="30"/>
      <c r="G15" s="25"/>
      <c r="H15" s="24" t="s">
        <v>25</v>
      </c>
      <c r="I15" s="29"/>
      <c r="J15" s="29"/>
      <c r="K15" s="30"/>
      <c r="L15" s="282"/>
      <c r="M15" s="281">
        <v>3</v>
      </c>
      <c r="N15" s="129">
        <v>1</v>
      </c>
      <c r="O15" s="130" t="s">
        <v>143</v>
      </c>
      <c r="P15" s="181">
        <v>1</v>
      </c>
      <c r="Q15" s="167">
        <f>IF(R15=0,0,R15)</f>
        <v>1</v>
      </c>
      <c r="R15" s="131">
        <v>1</v>
      </c>
      <c r="S15" s="132" t="s">
        <v>140</v>
      </c>
      <c r="T15" s="164"/>
      <c r="U15" s="133"/>
    </row>
    <row r="16" spans="1:21" ht="39.950000000000003" customHeight="1">
      <c r="A16" s="1">
        <f>ROW()</f>
        <v>16</v>
      </c>
      <c r="B16" s="2"/>
      <c r="C16" s="68" t="s">
        <v>24</v>
      </c>
      <c r="D16" s="29"/>
      <c r="E16" s="29"/>
      <c r="F16" s="30"/>
      <c r="G16" s="25"/>
      <c r="H16" s="24" t="s">
        <v>25</v>
      </c>
      <c r="I16" s="29"/>
      <c r="J16" s="29"/>
      <c r="K16" s="30"/>
      <c r="L16" s="282"/>
      <c r="M16" s="281">
        <v>4</v>
      </c>
      <c r="N16" s="129">
        <v>1</v>
      </c>
      <c r="O16" s="130" t="s">
        <v>144</v>
      </c>
      <c r="P16" s="181">
        <v>1</v>
      </c>
      <c r="Q16" s="167">
        <f>IF(R16=0,0,R16)</f>
        <v>1</v>
      </c>
      <c r="R16" s="131">
        <v>1</v>
      </c>
      <c r="S16" s="132" t="s">
        <v>140</v>
      </c>
      <c r="T16" s="164"/>
      <c r="U16" s="133"/>
    </row>
    <row r="17" spans="1:21" ht="36.75" customHeight="1">
      <c r="A17" s="1">
        <f>ROW()</f>
        <v>17</v>
      </c>
      <c r="B17" s="2"/>
      <c r="C17" s="31" t="s">
        <v>29</v>
      </c>
      <c r="D17" s="32" t="s">
        <v>30</v>
      </c>
      <c r="E17" s="33"/>
      <c r="F17" s="34">
        <f>SUM(F19:F25)</f>
        <v>4</v>
      </c>
      <c r="G17" s="25"/>
      <c r="H17" s="31" t="s">
        <v>31</v>
      </c>
      <c r="I17" s="32" t="s">
        <v>274</v>
      </c>
      <c r="J17" s="33"/>
      <c r="K17" s="34">
        <f>F37-J19</f>
        <v>67</v>
      </c>
      <c r="L17" s="282"/>
      <c r="M17" s="281">
        <v>5</v>
      </c>
      <c r="N17" s="129">
        <v>1</v>
      </c>
      <c r="O17" s="130" t="s">
        <v>324</v>
      </c>
      <c r="P17" s="181"/>
      <c r="Q17" s="167">
        <f>IF(R17=0,0,R17)</f>
        <v>0</v>
      </c>
      <c r="R17" s="131"/>
      <c r="S17" s="132" t="s">
        <v>323</v>
      </c>
      <c r="T17" s="164"/>
      <c r="U17" s="133"/>
    </row>
    <row r="18" spans="1:21" ht="35.1" customHeight="1">
      <c r="A18" s="1">
        <f>ROW()</f>
        <v>18</v>
      </c>
      <c r="B18" s="2"/>
      <c r="C18" s="24" t="s">
        <v>29</v>
      </c>
      <c r="D18" s="26" t="s">
        <v>26</v>
      </c>
      <c r="E18" s="27">
        <f>IF(F17=0,0,F18/K$51)</f>
        <v>1.7115384615384615</v>
      </c>
      <c r="F18" s="28">
        <f>IF(F17=0,0,F37/F17)</f>
        <v>22.25</v>
      </c>
      <c r="G18" s="35"/>
      <c r="H18" s="24" t="s">
        <v>31</v>
      </c>
      <c r="I18" s="313" t="s">
        <v>43</v>
      </c>
      <c r="J18" s="314">
        <f>F37</f>
        <v>89</v>
      </c>
      <c r="K18" s="315"/>
      <c r="L18" s="282"/>
      <c r="M18" s="281">
        <v>0</v>
      </c>
      <c r="N18" s="124">
        <v>2</v>
      </c>
      <c r="O18" s="125" t="s">
        <v>145</v>
      </c>
      <c r="P18" s="126">
        <f>SUM(P19:P24)</f>
        <v>5</v>
      </c>
      <c r="Q18" s="127">
        <f>P18/P5</f>
        <v>5.8139534883720929E-2</v>
      </c>
      <c r="R18" s="128">
        <f>SUM(R19:R24)</f>
        <v>5</v>
      </c>
      <c r="S18" s="161">
        <f>R18/P5</f>
        <v>5.8139534883720929E-2</v>
      </c>
      <c r="T18" s="165" t="s">
        <v>322</v>
      </c>
      <c r="U18" s="166" t="s">
        <v>137</v>
      </c>
    </row>
    <row r="19" spans="1:21" ht="39.75" customHeight="1">
      <c r="A19" s="1">
        <f>ROW()</f>
        <v>19</v>
      </c>
      <c r="B19" s="2"/>
      <c r="C19" s="24" t="s">
        <v>29</v>
      </c>
      <c r="D19" s="29" t="s">
        <v>33</v>
      </c>
      <c r="E19" s="29"/>
      <c r="F19" s="30">
        <v>2</v>
      </c>
      <c r="G19" s="25"/>
      <c r="H19" s="24" t="s">
        <v>31</v>
      </c>
      <c r="I19" s="310" t="s">
        <v>120</v>
      </c>
      <c r="J19" s="311">
        <f>F8+K8+F17+F26</f>
        <v>22</v>
      </c>
      <c r="K19" s="312">
        <f>SUM(K21:K35)</f>
        <v>36</v>
      </c>
      <c r="L19" s="282"/>
      <c r="M19" s="281">
        <v>6</v>
      </c>
      <c r="N19" s="129">
        <v>2</v>
      </c>
      <c r="O19" s="130" t="s">
        <v>146</v>
      </c>
      <c r="P19" s="181">
        <v>1</v>
      </c>
      <c r="Q19" s="167">
        <f t="shared" ref="Q19:Q24" si="0">IF(R19=0,0,R19)</f>
        <v>1</v>
      </c>
      <c r="R19" s="131">
        <v>1</v>
      </c>
      <c r="S19" s="132" t="s">
        <v>140</v>
      </c>
      <c r="T19" s="164"/>
      <c r="U19" s="133"/>
    </row>
    <row r="20" spans="1:21" ht="39.950000000000003" customHeight="1">
      <c r="A20" s="1">
        <f>ROW()</f>
        <v>20</v>
      </c>
      <c r="B20" s="2"/>
      <c r="C20" s="24" t="s">
        <v>29</v>
      </c>
      <c r="D20" s="29" t="s">
        <v>35</v>
      </c>
      <c r="E20" s="29"/>
      <c r="F20" s="30">
        <v>2</v>
      </c>
      <c r="G20" s="25"/>
      <c r="H20" s="24" t="s">
        <v>31</v>
      </c>
      <c r="I20" s="285" t="s">
        <v>121</v>
      </c>
      <c r="J20" s="115">
        <f>K17-K19</f>
        <v>31</v>
      </c>
      <c r="K20" s="116" t="str">
        <f>IF(K17=K19,"OK","")</f>
        <v/>
      </c>
      <c r="L20" s="282"/>
      <c r="M20" s="281">
        <v>7</v>
      </c>
      <c r="N20" s="129">
        <v>2</v>
      </c>
      <c r="O20" s="130" t="s">
        <v>147</v>
      </c>
      <c r="P20" s="181">
        <v>1</v>
      </c>
      <c r="Q20" s="167">
        <f t="shared" si="0"/>
        <v>1</v>
      </c>
      <c r="R20" s="131">
        <v>1</v>
      </c>
      <c r="S20" s="135" t="s">
        <v>148</v>
      </c>
      <c r="T20" s="164"/>
      <c r="U20" s="133"/>
    </row>
    <row r="21" spans="1:21" ht="39.950000000000003" customHeight="1">
      <c r="A21" s="1">
        <f>ROW()</f>
        <v>21</v>
      </c>
      <c r="B21" s="2"/>
      <c r="C21" s="24" t="s">
        <v>29</v>
      </c>
      <c r="D21" s="29" t="s">
        <v>270</v>
      </c>
      <c r="E21" s="29"/>
      <c r="F21" s="30"/>
      <c r="G21" s="25"/>
      <c r="H21" s="24" t="s">
        <v>31</v>
      </c>
      <c r="I21" s="29" t="s">
        <v>114</v>
      </c>
      <c r="J21" s="29"/>
      <c r="K21" s="30">
        <v>5</v>
      </c>
      <c r="L21" s="282"/>
      <c r="M21" s="281">
        <v>8</v>
      </c>
      <c r="N21" s="129">
        <v>2</v>
      </c>
      <c r="O21" s="130" t="s">
        <v>149</v>
      </c>
      <c r="P21" s="181">
        <v>1</v>
      </c>
      <c r="Q21" s="167">
        <f t="shared" si="0"/>
        <v>1</v>
      </c>
      <c r="R21" s="131">
        <v>1</v>
      </c>
      <c r="S21" s="132" t="s">
        <v>140</v>
      </c>
      <c r="T21" s="164"/>
      <c r="U21" s="133"/>
    </row>
    <row r="22" spans="1:21" ht="39.950000000000003" customHeight="1">
      <c r="A22" s="1">
        <f>ROW()</f>
        <v>22</v>
      </c>
      <c r="B22" s="2"/>
      <c r="C22" s="24" t="s">
        <v>29</v>
      </c>
      <c r="D22" s="29"/>
      <c r="E22" s="29"/>
      <c r="F22" s="30"/>
      <c r="G22" s="25"/>
      <c r="H22" s="24" t="s">
        <v>31</v>
      </c>
      <c r="I22" s="29" t="s">
        <v>113</v>
      </c>
      <c r="J22" s="29"/>
      <c r="K22" s="30">
        <v>5</v>
      </c>
      <c r="L22" s="282"/>
      <c r="M22" s="281">
        <v>9</v>
      </c>
      <c r="N22" s="129">
        <v>2</v>
      </c>
      <c r="O22" s="130" t="s">
        <v>150</v>
      </c>
      <c r="P22" s="181">
        <v>1</v>
      </c>
      <c r="Q22" s="167">
        <f t="shared" si="0"/>
        <v>1</v>
      </c>
      <c r="R22" s="131">
        <v>1</v>
      </c>
      <c r="S22" s="132" t="s">
        <v>140</v>
      </c>
      <c r="T22" s="164"/>
      <c r="U22" s="133"/>
    </row>
    <row r="23" spans="1:21" ht="39.950000000000003" customHeight="1">
      <c r="A23" s="1">
        <f>ROW()</f>
        <v>23</v>
      </c>
      <c r="B23" s="2"/>
      <c r="C23" s="24" t="s">
        <v>29</v>
      </c>
      <c r="D23" s="29"/>
      <c r="E23" s="29"/>
      <c r="F23" s="30"/>
      <c r="G23" s="25"/>
      <c r="H23" s="24" t="s">
        <v>31</v>
      </c>
      <c r="I23" s="29" t="s">
        <v>101</v>
      </c>
      <c r="J23" s="29"/>
      <c r="K23" s="30"/>
      <c r="L23" s="282"/>
      <c r="M23" s="281">
        <v>10</v>
      </c>
      <c r="N23" s="129">
        <v>2</v>
      </c>
      <c r="O23" s="130" t="s">
        <v>151</v>
      </c>
      <c r="P23" s="181">
        <v>1</v>
      </c>
      <c r="Q23" s="167">
        <f t="shared" si="0"/>
        <v>1</v>
      </c>
      <c r="R23" s="131">
        <v>1</v>
      </c>
      <c r="S23" s="132" t="s">
        <v>140</v>
      </c>
      <c r="T23" s="164"/>
      <c r="U23" s="133"/>
    </row>
    <row r="24" spans="1:21" ht="39.950000000000003" customHeight="1">
      <c r="A24" s="1">
        <f>ROW()</f>
        <v>24</v>
      </c>
      <c r="B24" s="2"/>
      <c r="C24" s="24" t="s">
        <v>29</v>
      </c>
      <c r="D24" s="29"/>
      <c r="E24" s="29"/>
      <c r="F24" s="30"/>
      <c r="G24" s="25"/>
      <c r="H24" s="24" t="s">
        <v>31</v>
      </c>
      <c r="I24" s="29" t="s">
        <v>115</v>
      </c>
      <c r="J24" s="29"/>
      <c r="K24" s="30">
        <v>5</v>
      </c>
      <c r="L24" s="282"/>
      <c r="M24" s="281">
        <v>11</v>
      </c>
      <c r="N24" s="129">
        <v>2</v>
      </c>
      <c r="O24" s="130" t="s">
        <v>325</v>
      </c>
      <c r="P24" s="181"/>
      <c r="Q24" s="167">
        <f t="shared" si="0"/>
        <v>0</v>
      </c>
      <c r="R24" s="131"/>
      <c r="S24" s="132" t="s">
        <v>323</v>
      </c>
      <c r="T24" s="164"/>
      <c r="U24" s="133"/>
    </row>
    <row r="25" spans="1:21" ht="39.950000000000003" customHeight="1">
      <c r="A25" s="1">
        <f>ROW()</f>
        <v>25</v>
      </c>
      <c r="B25" s="2"/>
      <c r="C25" s="24" t="s">
        <v>29</v>
      </c>
      <c r="D25" s="29"/>
      <c r="E25" s="29"/>
      <c r="F25" s="30"/>
      <c r="G25" s="25"/>
      <c r="H25" s="24" t="s">
        <v>31</v>
      </c>
      <c r="I25" s="29" t="s">
        <v>102</v>
      </c>
      <c r="J25" s="29"/>
      <c r="K25" s="30">
        <v>2</v>
      </c>
      <c r="L25" s="282"/>
      <c r="M25" s="281">
        <v>0</v>
      </c>
      <c r="N25" s="124">
        <v>3</v>
      </c>
      <c r="O25" s="125" t="s">
        <v>91</v>
      </c>
      <c r="P25" s="126">
        <f>SUM(P26:P31)</f>
        <v>5</v>
      </c>
      <c r="Q25" s="127">
        <f>P25/P5</f>
        <v>5.8139534883720929E-2</v>
      </c>
      <c r="R25" s="128">
        <f>SUM(R26:R31)</f>
        <v>5</v>
      </c>
      <c r="S25" s="161">
        <f>R25/P5</f>
        <v>5.8139534883720929E-2</v>
      </c>
      <c r="T25" s="165" t="s">
        <v>322</v>
      </c>
      <c r="U25" s="166" t="s">
        <v>137</v>
      </c>
    </row>
    <row r="26" spans="1:21" ht="39.950000000000003" customHeight="1">
      <c r="A26" s="1">
        <f>ROW()</f>
        <v>26</v>
      </c>
      <c r="B26" s="2"/>
      <c r="C26" s="31" t="s">
        <v>39</v>
      </c>
      <c r="D26" s="32" t="s">
        <v>122</v>
      </c>
      <c r="E26" s="33"/>
      <c r="F26" s="34">
        <f>SUM(F28:F35)</f>
        <v>7</v>
      </c>
      <c r="G26" s="25"/>
      <c r="H26" s="24" t="s">
        <v>31</v>
      </c>
      <c r="I26" s="29" t="s">
        <v>116</v>
      </c>
      <c r="J26" s="29"/>
      <c r="K26" s="30">
        <v>3</v>
      </c>
      <c r="L26" s="282"/>
      <c r="M26" s="281">
        <v>12</v>
      </c>
      <c r="N26" s="129">
        <v>3</v>
      </c>
      <c r="O26" s="130" t="s">
        <v>152</v>
      </c>
      <c r="P26" s="181">
        <v>1</v>
      </c>
      <c r="Q26" s="167">
        <f t="shared" ref="Q26:Q31" si="1">IF(R26=0,0,R26)</f>
        <v>1</v>
      </c>
      <c r="R26" s="131">
        <v>1</v>
      </c>
      <c r="S26" s="132" t="s">
        <v>140</v>
      </c>
      <c r="T26" s="164"/>
      <c r="U26" s="133"/>
    </row>
    <row r="27" spans="1:21" ht="35.1" customHeight="1">
      <c r="A27" s="1">
        <f>ROW()</f>
        <v>27</v>
      </c>
      <c r="B27" s="2"/>
      <c r="C27" s="24" t="s">
        <v>39</v>
      </c>
      <c r="D27" s="36" t="s">
        <v>26</v>
      </c>
      <c r="E27" s="27">
        <f>IF(F26=0,0,F27/K$51)</f>
        <v>0.97802197802197799</v>
      </c>
      <c r="F27" s="28">
        <f>IF(F26=0,0,F37/F26)</f>
        <v>12.714285714285714</v>
      </c>
      <c r="G27" s="25"/>
      <c r="H27" s="24" t="s">
        <v>31</v>
      </c>
      <c r="I27" s="29" t="s">
        <v>103</v>
      </c>
      <c r="J27" s="29"/>
      <c r="K27" s="30">
        <v>8</v>
      </c>
      <c r="L27" s="282"/>
      <c r="M27" s="281">
        <v>13</v>
      </c>
      <c r="N27" s="129">
        <v>3</v>
      </c>
      <c r="O27" s="130" t="s">
        <v>153</v>
      </c>
      <c r="P27" s="181">
        <v>1</v>
      </c>
      <c r="Q27" s="167">
        <f t="shared" si="1"/>
        <v>1</v>
      </c>
      <c r="R27" s="131">
        <v>1</v>
      </c>
      <c r="S27" s="135" t="s">
        <v>148</v>
      </c>
      <c r="T27" s="164"/>
      <c r="U27" s="133"/>
    </row>
    <row r="28" spans="1:21" ht="39.950000000000003" customHeight="1">
      <c r="A28" s="1">
        <f>ROW()</f>
        <v>28</v>
      </c>
      <c r="B28" s="2"/>
      <c r="C28" s="24" t="s">
        <v>39</v>
      </c>
      <c r="D28" s="29" t="s">
        <v>40</v>
      </c>
      <c r="E28" s="29"/>
      <c r="F28" s="30">
        <v>1</v>
      </c>
      <c r="G28" s="25"/>
      <c r="H28" s="24" t="s">
        <v>31</v>
      </c>
      <c r="I28" s="29" t="s">
        <v>112</v>
      </c>
      <c r="J28" s="29"/>
      <c r="K28" s="30">
        <v>4</v>
      </c>
      <c r="L28" s="282"/>
      <c r="M28" s="281">
        <v>14</v>
      </c>
      <c r="N28" s="129">
        <v>3</v>
      </c>
      <c r="O28" s="130" t="s">
        <v>154</v>
      </c>
      <c r="P28" s="181">
        <v>1</v>
      </c>
      <c r="Q28" s="167">
        <f t="shared" si="1"/>
        <v>1</v>
      </c>
      <c r="R28" s="131">
        <v>1</v>
      </c>
      <c r="S28" s="132" t="s">
        <v>140</v>
      </c>
      <c r="T28" s="164"/>
      <c r="U28" s="133"/>
    </row>
    <row r="29" spans="1:21" ht="39.950000000000003" customHeight="1">
      <c r="A29" s="1">
        <f>ROW()</f>
        <v>29</v>
      </c>
      <c r="B29" s="2"/>
      <c r="C29" s="24" t="s">
        <v>39</v>
      </c>
      <c r="D29" s="37" t="s">
        <v>41</v>
      </c>
      <c r="E29" s="29"/>
      <c r="F29" s="30"/>
      <c r="G29" s="25"/>
      <c r="H29" s="24" t="s">
        <v>31</v>
      </c>
      <c r="I29" s="29" t="s">
        <v>104</v>
      </c>
      <c r="J29" s="29"/>
      <c r="K29" s="30">
        <v>3</v>
      </c>
      <c r="L29" s="282"/>
      <c r="M29" s="281">
        <v>15</v>
      </c>
      <c r="N29" s="129">
        <v>3</v>
      </c>
      <c r="O29" s="130" t="s">
        <v>155</v>
      </c>
      <c r="P29" s="181">
        <v>1</v>
      </c>
      <c r="Q29" s="167">
        <f t="shared" si="1"/>
        <v>1</v>
      </c>
      <c r="R29" s="131">
        <v>1</v>
      </c>
      <c r="S29" s="132" t="s">
        <v>140</v>
      </c>
      <c r="T29" s="164"/>
      <c r="U29" s="133"/>
    </row>
    <row r="30" spans="1:21" ht="39.950000000000003" customHeight="1">
      <c r="A30" s="1">
        <f>ROW()</f>
        <v>30</v>
      </c>
      <c r="B30" s="2"/>
      <c r="C30" s="24" t="s">
        <v>39</v>
      </c>
      <c r="D30" s="29" t="s">
        <v>27</v>
      </c>
      <c r="E30" s="29"/>
      <c r="F30" s="30">
        <v>5</v>
      </c>
      <c r="G30" s="25"/>
      <c r="H30" s="24" t="s">
        <v>31</v>
      </c>
      <c r="I30" s="29" t="s">
        <v>369</v>
      </c>
      <c r="J30" s="29"/>
      <c r="K30" s="30">
        <v>1</v>
      </c>
      <c r="L30" s="282"/>
      <c r="M30" s="281">
        <v>16</v>
      </c>
      <c r="N30" s="129">
        <v>3</v>
      </c>
      <c r="O30" s="130" t="s">
        <v>156</v>
      </c>
      <c r="P30" s="181">
        <v>1</v>
      </c>
      <c r="Q30" s="167">
        <f t="shared" si="1"/>
        <v>1</v>
      </c>
      <c r="R30" s="131">
        <v>1</v>
      </c>
      <c r="S30" s="132" t="s">
        <v>140</v>
      </c>
      <c r="T30" s="164"/>
      <c r="U30" s="133"/>
    </row>
    <row r="31" spans="1:21" ht="39.75" customHeight="1">
      <c r="A31" s="1">
        <f>ROW()</f>
        <v>31</v>
      </c>
      <c r="B31" s="2"/>
      <c r="C31" s="24" t="s">
        <v>39</v>
      </c>
      <c r="D31" s="29" t="s">
        <v>28</v>
      </c>
      <c r="E31" s="29"/>
      <c r="F31" s="30">
        <v>1</v>
      </c>
      <c r="G31" s="25"/>
      <c r="H31" s="24" t="s">
        <v>31</v>
      </c>
      <c r="I31" s="29" t="s">
        <v>370</v>
      </c>
      <c r="J31" s="29"/>
      <c r="K31" s="30"/>
      <c r="L31" s="282"/>
      <c r="M31" s="281">
        <v>17</v>
      </c>
      <c r="N31" s="129">
        <v>3</v>
      </c>
      <c r="O31" s="130" t="s">
        <v>326</v>
      </c>
      <c r="P31" s="181"/>
      <c r="Q31" s="167">
        <f t="shared" si="1"/>
        <v>0</v>
      </c>
      <c r="R31" s="131"/>
      <c r="S31" s="132" t="s">
        <v>323</v>
      </c>
      <c r="T31" s="164"/>
      <c r="U31" s="133"/>
    </row>
    <row r="32" spans="1:21" ht="39.950000000000003" customHeight="1">
      <c r="A32" s="1">
        <f>ROW()</f>
        <v>32</v>
      </c>
      <c r="B32" s="2"/>
      <c r="C32" s="24" t="s">
        <v>39</v>
      </c>
      <c r="D32" s="29" t="s">
        <v>270</v>
      </c>
      <c r="E32" s="29"/>
      <c r="F32" s="30"/>
      <c r="G32" s="25"/>
      <c r="H32" s="24" t="s">
        <v>31</v>
      </c>
      <c r="I32" s="29" t="s">
        <v>105</v>
      </c>
      <c r="J32" s="29"/>
      <c r="K32" s="30"/>
      <c r="L32" s="282"/>
      <c r="M32" s="281">
        <v>0</v>
      </c>
      <c r="N32" s="124">
        <v>4</v>
      </c>
      <c r="O32" s="125" t="s">
        <v>157</v>
      </c>
      <c r="P32" s="126">
        <f>SUM(P33:P37)</f>
        <v>4</v>
      </c>
      <c r="Q32" s="127">
        <f>P32/P5</f>
        <v>4.6511627906976744E-2</v>
      </c>
      <c r="R32" s="128">
        <f>SUM(R33:R37)</f>
        <v>4</v>
      </c>
      <c r="S32" s="161">
        <f>R32/P5</f>
        <v>4.6511627906976744E-2</v>
      </c>
      <c r="T32" s="165" t="s">
        <v>322</v>
      </c>
      <c r="U32" s="166" t="s">
        <v>137</v>
      </c>
    </row>
    <row r="33" spans="1:21" ht="39.950000000000003" customHeight="1">
      <c r="A33" s="1">
        <f>ROW()</f>
        <v>33</v>
      </c>
      <c r="B33" s="2"/>
      <c r="C33" s="24" t="s">
        <v>39</v>
      </c>
      <c r="D33" s="29"/>
      <c r="E33" s="29"/>
      <c r="F33" s="30"/>
      <c r="G33" s="25"/>
      <c r="H33" s="24" t="s">
        <v>31</v>
      </c>
      <c r="I33" s="29" t="s">
        <v>106</v>
      </c>
      <c r="J33" s="29"/>
      <c r="K33" s="30"/>
      <c r="L33" s="282"/>
      <c r="M33" s="281">
        <v>18</v>
      </c>
      <c r="N33" s="129">
        <v>4</v>
      </c>
      <c r="O33" s="130" t="s">
        <v>158</v>
      </c>
      <c r="P33" s="181">
        <v>1</v>
      </c>
      <c r="Q33" s="167">
        <f>IF(R33=0,0,R33)</f>
        <v>1</v>
      </c>
      <c r="R33" s="131">
        <v>1</v>
      </c>
      <c r="S33" s="132" t="s">
        <v>140</v>
      </c>
      <c r="T33" s="164"/>
      <c r="U33" s="133"/>
    </row>
    <row r="34" spans="1:21" ht="39.950000000000003" customHeight="1">
      <c r="A34" s="1">
        <f>ROW()</f>
        <v>34</v>
      </c>
      <c r="B34" s="2"/>
      <c r="C34" s="24" t="s">
        <v>39</v>
      </c>
      <c r="D34" s="29"/>
      <c r="E34" s="29"/>
      <c r="F34" s="30"/>
      <c r="G34" s="25"/>
      <c r="H34" s="24" t="s">
        <v>31</v>
      </c>
      <c r="I34" s="29" t="s">
        <v>117</v>
      </c>
      <c r="J34" s="29"/>
      <c r="K34" s="30"/>
      <c r="L34" s="282"/>
      <c r="M34" s="281">
        <v>19</v>
      </c>
      <c r="N34" s="129">
        <v>4</v>
      </c>
      <c r="O34" s="130" t="s">
        <v>159</v>
      </c>
      <c r="P34" s="181">
        <v>1</v>
      </c>
      <c r="Q34" s="167">
        <f>IF(R34=0,0,R34)</f>
        <v>1</v>
      </c>
      <c r="R34" s="131">
        <v>1</v>
      </c>
      <c r="S34" s="132" t="s">
        <v>140</v>
      </c>
      <c r="T34" s="164"/>
      <c r="U34" s="133"/>
    </row>
    <row r="35" spans="1:21" ht="39.950000000000003" customHeight="1">
      <c r="A35" s="1">
        <f>ROW()</f>
        <v>35</v>
      </c>
      <c r="B35" s="2"/>
      <c r="C35" s="38" t="s">
        <v>39</v>
      </c>
      <c r="D35" s="39"/>
      <c r="E35" s="39"/>
      <c r="F35" s="40"/>
      <c r="G35" s="25"/>
      <c r="H35" s="38" t="s">
        <v>31</v>
      </c>
      <c r="I35" s="39" t="s">
        <v>107</v>
      </c>
      <c r="J35" s="39"/>
      <c r="K35" s="40"/>
      <c r="L35" s="282"/>
      <c r="M35" s="281">
        <v>20</v>
      </c>
      <c r="N35" s="129">
        <v>4</v>
      </c>
      <c r="O35" s="130" t="s">
        <v>160</v>
      </c>
      <c r="P35" s="181">
        <v>1</v>
      </c>
      <c r="Q35" s="167">
        <f>IF(R35=0,0,R35)</f>
        <v>1</v>
      </c>
      <c r="R35" s="131">
        <v>1</v>
      </c>
      <c r="S35" s="132" t="s">
        <v>140</v>
      </c>
      <c r="T35" s="164"/>
      <c r="U35" s="133"/>
    </row>
    <row r="36" spans="1:21" ht="21" customHeight="1">
      <c r="A36" s="1">
        <f>ROW()</f>
        <v>36</v>
      </c>
      <c r="F36" s="287" t="s">
        <v>245</v>
      </c>
      <c r="L36" s="282"/>
      <c r="M36" s="281">
        <v>21</v>
      </c>
      <c r="N36" s="129">
        <v>4</v>
      </c>
      <c r="O36" s="130" t="s">
        <v>161</v>
      </c>
      <c r="P36" s="181">
        <v>1</v>
      </c>
      <c r="Q36" s="167">
        <f>IF(R36=0,0,R36)</f>
        <v>1</v>
      </c>
      <c r="R36" s="131">
        <v>1</v>
      </c>
      <c r="S36" s="132" t="s">
        <v>140</v>
      </c>
      <c r="T36" s="164"/>
      <c r="U36" s="133"/>
    </row>
    <row r="37" spans="1:21" ht="57.75" customHeight="1">
      <c r="A37" s="1">
        <f>ROW()</f>
        <v>37</v>
      </c>
      <c r="B37" s="2"/>
      <c r="C37" s="41" t="s">
        <v>42</v>
      </c>
      <c r="D37" s="374" t="s">
        <v>43</v>
      </c>
      <c r="E37" s="374"/>
      <c r="F37" s="288">
        <f>SUM(F40:F44)</f>
        <v>89</v>
      </c>
      <c r="G37" s="42"/>
      <c r="H37" s="41" t="s">
        <v>44</v>
      </c>
      <c r="I37" s="386" t="s">
        <v>247</v>
      </c>
      <c r="J37" s="386"/>
      <c r="K37" s="43">
        <f>SUM(K38:K40)</f>
        <v>33</v>
      </c>
      <c r="L37" s="282"/>
      <c r="M37" s="281">
        <v>22</v>
      </c>
      <c r="N37" s="129">
        <v>4</v>
      </c>
      <c r="O37" s="130" t="s">
        <v>327</v>
      </c>
      <c r="P37" s="181"/>
      <c r="Q37" s="167">
        <f>IF(R37=0,0,R37)</f>
        <v>0</v>
      </c>
      <c r="R37" s="131"/>
      <c r="S37" s="132" t="s">
        <v>323</v>
      </c>
      <c r="T37" s="164"/>
      <c r="U37" s="133"/>
    </row>
    <row r="38" spans="1:21" ht="45.75" customHeight="1">
      <c r="A38" s="1">
        <f>ROW()</f>
        <v>38</v>
      </c>
      <c r="B38" s="2"/>
      <c r="C38" s="44"/>
      <c r="D38" s="45" t="s">
        <v>239</v>
      </c>
      <c r="E38" s="45"/>
      <c r="F38" s="46"/>
      <c r="G38" s="47"/>
      <c r="H38" s="24" t="s">
        <v>44</v>
      </c>
      <c r="I38" s="379" t="s">
        <v>234</v>
      </c>
      <c r="J38" s="379"/>
      <c r="K38" s="30">
        <v>33</v>
      </c>
      <c r="L38" s="282"/>
      <c r="M38" s="281">
        <v>0</v>
      </c>
      <c r="N38" s="124">
        <v>5</v>
      </c>
      <c r="O38" s="125" t="s">
        <v>368</v>
      </c>
      <c r="P38" s="126">
        <f>SUM(P39:P42)</f>
        <v>3</v>
      </c>
      <c r="Q38" s="127">
        <f>P38/P5</f>
        <v>3.4883720930232558E-2</v>
      </c>
      <c r="R38" s="128">
        <f>SUM(R39:R42)</f>
        <v>3</v>
      </c>
      <c r="S38" s="161">
        <f>R38/P5</f>
        <v>3.4883720930232558E-2</v>
      </c>
      <c r="T38" s="165" t="s">
        <v>322</v>
      </c>
      <c r="U38" s="166" t="s">
        <v>137</v>
      </c>
    </row>
    <row r="39" spans="1:21" ht="39.950000000000003" customHeight="1">
      <c r="A39" s="1">
        <f>ROW()</f>
        <v>39</v>
      </c>
      <c r="B39" s="2"/>
      <c r="C39" s="48"/>
      <c r="D39" s="383" t="s">
        <v>45</v>
      </c>
      <c r="E39" s="383"/>
      <c r="F39" s="49"/>
      <c r="G39" s="42"/>
      <c r="H39" s="24" t="s">
        <v>44</v>
      </c>
      <c r="I39" s="387" t="s">
        <v>235</v>
      </c>
      <c r="J39" s="387"/>
      <c r="K39" s="30"/>
      <c r="L39" s="282"/>
      <c r="M39" s="281">
        <v>23</v>
      </c>
      <c r="N39" s="129">
        <v>5</v>
      </c>
      <c r="O39" s="130" t="s">
        <v>162</v>
      </c>
      <c r="P39" s="181">
        <v>1</v>
      </c>
      <c r="Q39" s="167">
        <f>IF(R39=0,0,R39)</f>
        <v>1</v>
      </c>
      <c r="R39" s="131">
        <v>1</v>
      </c>
      <c r="S39" s="132" t="s">
        <v>140</v>
      </c>
      <c r="T39" s="164"/>
      <c r="U39" s="133"/>
    </row>
    <row r="40" spans="1:21" ht="39.950000000000003" customHeight="1">
      <c r="A40" s="1">
        <f>ROW()</f>
        <v>40</v>
      </c>
      <c r="B40" s="2"/>
      <c r="C40" s="50" t="s">
        <v>46</v>
      </c>
      <c r="D40" s="51"/>
      <c r="E40" s="51" t="s">
        <v>244</v>
      </c>
      <c r="F40" s="52">
        <v>19</v>
      </c>
      <c r="G40" s="42"/>
      <c r="H40" s="24" t="s">
        <v>44</v>
      </c>
      <c r="I40" s="379"/>
      <c r="J40" s="379"/>
      <c r="K40" s="30"/>
      <c r="L40" s="282"/>
      <c r="M40" s="281">
        <v>24</v>
      </c>
      <c r="N40" s="129">
        <v>5</v>
      </c>
      <c r="O40" s="130" t="s">
        <v>163</v>
      </c>
      <c r="P40" s="181">
        <v>1</v>
      </c>
      <c r="Q40" s="167">
        <f>IF(R40=0,0,R40)</f>
        <v>1</v>
      </c>
      <c r="R40" s="131">
        <v>1</v>
      </c>
      <c r="S40" s="132" t="s">
        <v>140</v>
      </c>
      <c r="T40" s="164"/>
      <c r="U40" s="133"/>
    </row>
    <row r="41" spans="1:21" ht="39.950000000000003" customHeight="1">
      <c r="A41" s="1">
        <f>ROW()</f>
        <v>41</v>
      </c>
      <c r="B41" s="2"/>
      <c r="C41" s="50" t="s">
        <v>47</v>
      </c>
      <c r="D41" s="53"/>
      <c r="E41" s="53" t="s">
        <v>243</v>
      </c>
      <c r="F41" s="30">
        <v>5</v>
      </c>
      <c r="G41" s="42"/>
      <c r="H41" s="50" t="s">
        <v>48</v>
      </c>
      <c r="I41" s="54" t="s">
        <v>49</v>
      </c>
      <c r="J41" s="54"/>
      <c r="K41" s="55">
        <f>SUM(K42:K44)</f>
        <v>1</v>
      </c>
      <c r="L41" s="282"/>
      <c r="M41" s="281">
        <v>25</v>
      </c>
      <c r="N41" s="129">
        <v>5</v>
      </c>
      <c r="O41" s="130" t="s">
        <v>164</v>
      </c>
      <c r="P41" s="181">
        <v>1</v>
      </c>
      <c r="Q41" s="167">
        <f>IF(R41=0,0,R41)</f>
        <v>1</v>
      </c>
      <c r="R41" s="131">
        <v>1</v>
      </c>
      <c r="S41" s="135" t="s">
        <v>148</v>
      </c>
      <c r="T41" s="164"/>
      <c r="U41" s="133"/>
    </row>
    <row r="42" spans="1:21" ht="57.75" customHeight="1">
      <c r="A42" s="1">
        <f>ROW()</f>
        <v>42</v>
      </c>
      <c r="B42" s="2"/>
      <c r="C42" s="50" t="s">
        <v>50</v>
      </c>
      <c r="D42" s="53"/>
      <c r="E42" s="53" t="s">
        <v>246</v>
      </c>
      <c r="F42" s="30">
        <v>39</v>
      </c>
      <c r="G42" s="42"/>
      <c r="H42" s="24" t="s">
        <v>48</v>
      </c>
      <c r="I42" s="380" t="s">
        <v>257</v>
      </c>
      <c r="J42" s="380"/>
      <c r="K42" s="56"/>
      <c r="L42" s="282"/>
      <c r="M42" s="281">
        <v>26</v>
      </c>
      <c r="N42" s="129">
        <v>5</v>
      </c>
      <c r="O42" s="130" t="s">
        <v>328</v>
      </c>
      <c r="P42" s="181"/>
      <c r="Q42" s="167">
        <f>IF(R42=0,0,R42)</f>
        <v>0</v>
      </c>
      <c r="R42" s="131"/>
      <c r="S42" s="132" t="s">
        <v>323</v>
      </c>
      <c r="T42" s="164"/>
      <c r="U42" s="133"/>
    </row>
    <row r="43" spans="1:21" ht="39.950000000000003" customHeight="1">
      <c r="A43" s="1">
        <f>ROW()</f>
        <v>43</v>
      </c>
      <c r="B43" s="2"/>
      <c r="C43" s="50" t="s">
        <v>52</v>
      </c>
      <c r="D43" s="53"/>
      <c r="E43" s="53" t="s">
        <v>237</v>
      </c>
      <c r="F43" s="30">
        <v>13</v>
      </c>
      <c r="G43" s="42"/>
      <c r="H43" s="24" t="s">
        <v>48</v>
      </c>
      <c r="I43" s="380" t="s">
        <v>236</v>
      </c>
      <c r="J43" s="380"/>
      <c r="K43" s="56">
        <v>1</v>
      </c>
      <c r="L43" s="282"/>
      <c r="M43" s="281">
        <v>0</v>
      </c>
      <c r="N43" s="124">
        <v>6</v>
      </c>
      <c r="O43" s="125" t="s">
        <v>92</v>
      </c>
      <c r="P43" s="126">
        <f>SUM(P44:P47)</f>
        <v>3</v>
      </c>
      <c r="Q43" s="127">
        <f>P43/P5</f>
        <v>3.4883720930232558E-2</v>
      </c>
      <c r="R43" s="128">
        <f>SUM(R44:R47)</f>
        <v>3</v>
      </c>
      <c r="S43" s="161">
        <f>R43/P5</f>
        <v>3.4883720930232558E-2</v>
      </c>
      <c r="T43" s="165" t="s">
        <v>322</v>
      </c>
      <c r="U43" s="166" t="s">
        <v>137</v>
      </c>
    </row>
    <row r="44" spans="1:21" ht="39.950000000000003" customHeight="1">
      <c r="A44" s="1">
        <f>ROW()</f>
        <v>44</v>
      </c>
      <c r="B44" s="2"/>
      <c r="C44" s="50" t="s">
        <v>53</v>
      </c>
      <c r="D44" s="53"/>
      <c r="E44" s="53" t="s">
        <v>238</v>
      </c>
      <c r="F44" s="30">
        <v>13</v>
      </c>
      <c r="G44" s="42"/>
      <c r="H44" s="38" t="s">
        <v>48</v>
      </c>
      <c r="I44" s="361"/>
      <c r="J44" s="361"/>
      <c r="K44" s="40"/>
      <c r="L44" s="282"/>
      <c r="M44" s="281">
        <v>27</v>
      </c>
      <c r="N44" s="129">
        <v>6</v>
      </c>
      <c r="O44" s="130" t="s">
        <v>165</v>
      </c>
      <c r="P44" s="181">
        <v>1</v>
      </c>
      <c r="Q44" s="167">
        <f>IF(R44=0,0,R44)</f>
        <v>1</v>
      </c>
      <c r="R44" s="131">
        <v>1</v>
      </c>
      <c r="S44" s="132" t="s">
        <v>140</v>
      </c>
      <c r="T44" s="164"/>
      <c r="U44" s="133"/>
    </row>
    <row r="45" spans="1:21" ht="21" customHeight="1">
      <c r="A45" s="1">
        <f>ROW()</f>
        <v>45</v>
      </c>
      <c r="F45" s="306" t="s">
        <v>265</v>
      </c>
      <c r="L45" s="282"/>
      <c r="M45" s="281">
        <v>28</v>
      </c>
      <c r="N45" s="129">
        <v>6</v>
      </c>
      <c r="O45" s="130" t="s">
        <v>93</v>
      </c>
      <c r="P45" s="181">
        <v>1</v>
      </c>
      <c r="Q45" s="167">
        <f>IF(R45=0,0,R45)</f>
        <v>1</v>
      </c>
      <c r="R45" s="131">
        <v>1</v>
      </c>
      <c r="S45" s="132" t="s">
        <v>140</v>
      </c>
      <c r="T45" s="164"/>
      <c r="U45" s="133"/>
    </row>
    <row r="46" spans="1:21" ht="55.5" customHeight="1">
      <c r="A46" s="1">
        <f>ROW()</f>
        <v>46</v>
      </c>
      <c r="B46" s="2"/>
      <c r="C46" s="19" t="s">
        <v>367</v>
      </c>
      <c r="D46" s="364" t="s">
        <v>78</v>
      </c>
      <c r="E46" s="364"/>
      <c r="F46" s="365"/>
      <c r="G46" s="42"/>
      <c r="H46" s="41" t="s">
        <v>54</v>
      </c>
      <c r="I46" s="57"/>
      <c r="J46" s="114" t="s">
        <v>56</v>
      </c>
      <c r="K46" s="58">
        <f>K48-K47</f>
        <v>31</v>
      </c>
      <c r="L46" s="282"/>
      <c r="M46" s="281">
        <v>29</v>
      </c>
      <c r="N46" s="129">
        <v>6</v>
      </c>
      <c r="O46" s="130" t="s">
        <v>166</v>
      </c>
      <c r="P46" s="181">
        <v>1</v>
      </c>
      <c r="Q46" s="167">
        <f>IF(R46=0,0,R46)</f>
        <v>1</v>
      </c>
      <c r="R46" s="131">
        <v>1</v>
      </c>
      <c r="S46" s="132" t="s">
        <v>140</v>
      </c>
      <c r="T46" s="164"/>
      <c r="U46" s="133"/>
    </row>
    <row r="47" spans="1:21" ht="50.25" customHeight="1">
      <c r="A47" s="1">
        <f>ROW()</f>
        <v>47</v>
      </c>
      <c r="B47" s="2"/>
      <c r="C47" s="24" t="s">
        <v>367</v>
      </c>
      <c r="D47" s="362" t="s">
        <v>79</v>
      </c>
      <c r="E47" s="362"/>
      <c r="F47" s="363"/>
      <c r="G47" s="42"/>
      <c r="H47" s="44"/>
      <c r="I47" s="59"/>
      <c r="J47" s="60" t="s">
        <v>55</v>
      </c>
      <c r="K47" s="61">
        <f>SUM(F8,F17,F26,K8,K19)</f>
        <v>58</v>
      </c>
      <c r="L47" s="282"/>
      <c r="M47" s="281">
        <v>30</v>
      </c>
      <c r="N47" s="129">
        <v>6</v>
      </c>
      <c r="O47" s="130" t="s">
        <v>329</v>
      </c>
      <c r="P47" s="181"/>
      <c r="Q47" s="167">
        <f>IF(R47=0,0,R47)</f>
        <v>0</v>
      </c>
      <c r="R47" s="131"/>
      <c r="S47" s="132" t="s">
        <v>323</v>
      </c>
      <c r="T47" s="164"/>
      <c r="U47" s="133"/>
    </row>
    <row r="48" spans="1:21" ht="50.25" customHeight="1">
      <c r="A48" s="1">
        <f>ROW()</f>
        <v>48</v>
      </c>
      <c r="B48" s="2"/>
      <c r="C48" s="24" t="s">
        <v>367</v>
      </c>
      <c r="D48" s="70" t="s">
        <v>81</v>
      </c>
      <c r="E48" s="359" t="s">
        <v>118</v>
      </c>
      <c r="F48" s="360"/>
      <c r="G48" s="42"/>
      <c r="H48" s="44"/>
      <c r="I48" s="59"/>
      <c r="J48" s="60" t="s">
        <v>43</v>
      </c>
      <c r="K48" s="62">
        <f>F37</f>
        <v>89</v>
      </c>
      <c r="L48" s="282"/>
      <c r="M48" s="281">
        <v>0</v>
      </c>
      <c r="N48" s="124">
        <v>7</v>
      </c>
      <c r="O48" s="125" t="s">
        <v>167</v>
      </c>
      <c r="P48" s="126">
        <f>SUM(P49:P64)</f>
        <v>14</v>
      </c>
      <c r="Q48" s="127">
        <f>P48/P5</f>
        <v>0.16279069767441862</v>
      </c>
      <c r="R48" s="128">
        <f>SUM(R49:R64)</f>
        <v>14</v>
      </c>
      <c r="S48" s="161">
        <f>R48/P5</f>
        <v>0.16279069767441862</v>
      </c>
      <c r="T48" s="165" t="s">
        <v>322</v>
      </c>
      <c r="U48" s="166" t="s">
        <v>137</v>
      </c>
    </row>
    <row r="49" spans="1:21" ht="45.75" customHeight="1">
      <c r="A49" s="1">
        <f>ROW()</f>
        <v>49</v>
      </c>
      <c r="B49" s="2"/>
      <c r="C49" s="24" t="s">
        <v>367</v>
      </c>
      <c r="D49" s="362" t="s">
        <v>83</v>
      </c>
      <c r="E49" s="362"/>
      <c r="F49" s="363"/>
      <c r="G49" s="42"/>
      <c r="H49" s="50" t="s">
        <v>57</v>
      </c>
      <c r="I49" s="59"/>
      <c r="J49" s="60" t="s">
        <v>240</v>
      </c>
      <c r="K49" s="63">
        <f>SUM(F41:F44)</f>
        <v>70</v>
      </c>
      <c r="L49" s="282"/>
      <c r="M49" s="281">
        <v>31</v>
      </c>
      <c r="N49" s="129">
        <v>7</v>
      </c>
      <c r="O49" s="130" t="s">
        <v>168</v>
      </c>
      <c r="P49" s="181">
        <v>1</v>
      </c>
      <c r="Q49" s="167">
        <f t="shared" ref="Q49:Q64" si="2">IF(R49=0,0,R49)</f>
        <v>1</v>
      </c>
      <c r="R49" s="131">
        <v>1</v>
      </c>
      <c r="S49" s="134" t="s">
        <v>142</v>
      </c>
      <c r="T49" s="164"/>
      <c r="U49" s="133"/>
    </row>
    <row r="50" spans="1:21" ht="45.75" customHeight="1">
      <c r="A50" s="1">
        <f>ROW()</f>
        <v>50</v>
      </c>
      <c r="B50" s="2"/>
      <c r="C50" s="24" t="s">
        <v>367</v>
      </c>
      <c r="D50" s="69" t="s">
        <v>85</v>
      </c>
      <c r="E50" s="359" t="s">
        <v>119</v>
      </c>
      <c r="F50" s="360"/>
      <c r="G50" s="42"/>
      <c r="H50" s="44"/>
      <c r="I50" s="59"/>
      <c r="J50" s="60" t="s">
        <v>241</v>
      </c>
      <c r="K50" s="62">
        <f>F37-K49</f>
        <v>19</v>
      </c>
      <c r="L50" s="282"/>
      <c r="M50" s="281">
        <v>32</v>
      </c>
      <c r="N50" s="129">
        <v>7</v>
      </c>
      <c r="O50" s="130" t="s">
        <v>169</v>
      </c>
      <c r="P50" s="181">
        <v>1</v>
      </c>
      <c r="Q50" s="167">
        <f t="shared" si="2"/>
        <v>1</v>
      </c>
      <c r="R50" s="131">
        <v>1</v>
      </c>
      <c r="S50" s="132" t="s">
        <v>140</v>
      </c>
      <c r="T50" s="164"/>
      <c r="U50" s="133"/>
    </row>
    <row r="51" spans="1:21" ht="50.25" customHeight="1">
      <c r="A51" s="1">
        <f>ROW()</f>
        <v>51</v>
      </c>
      <c r="B51" s="2"/>
      <c r="C51" s="24" t="s">
        <v>367</v>
      </c>
      <c r="D51" s="362" t="s">
        <v>87</v>
      </c>
      <c r="E51" s="362"/>
      <c r="F51" s="363"/>
      <c r="G51" s="42"/>
      <c r="H51" s="44"/>
      <c r="I51" s="59"/>
      <c r="J51" s="60" t="s">
        <v>249</v>
      </c>
      <c r="K51" s="289">
        <v>13</v>
      </c>
      <c r="L51" s="282"/>
      <c r="M51" s="281">
        <v>33</v>
      </c>
      <c r="N51" s="129">
        <v>7</v>
      </c>
      <c r="O51" s="130" t="s">
        <v>170</v>
      </c>
      <c r="P51" s="181">
        <v>1</v>
      </c>
      <c r="Q51" s="167">
        <f t="shared" si="2"/>
        <v>1</v>
      </c>
      <c r="R51" s="131">
        <v>1</v>
      </c>
      <c r="S51" s="135" t="s">
        <v>148</v>
      </c>
      <c r="T51" s="164"/>
      <c r="U51" s="133"/>
    </row>
    <row r="52" spans="1:21" ht="47.25" customHeight="1">
      <c r="A52" s="1">
        <f>ROW()</f>
        <v>52</v>
      </c>
      <c r="B52" s="2"/>
      <c r="C52" s="24" t="s">
        <v>367</v>
      </c>
      <c r="D52" s="69" t="s">
        <v>89</v>
      </c>
      <c r="E52" s="359"/>
      <c r="F52" s="360"/>
      <c r="G52" s="42"/>
      <c r="H52" s="348" t="s">
        <v>64</v>
      </c>
      <c r="I52" s="349"/>
      <c r="J52" s="349"/>
      <c r="K52" s="350"/>
      <c r="L52" s="282"/>
      <c r="M52" s="281">
        <v>34</v>
      </c>
      <c r="N52" s="129">
        <v>7</v>
      </c>
      <c r="O52" s="130" t="s">
        <v>171</v>
      </c>
      <c r="P52" s="181">
        <v>1</v>
      </c>
      <c r="Q52" s="167">
        <f t="shared" si="2"/>
        <v>1</v>
      </c>
      <c r="R52" s="131">
        <v>1</v>
      </c>
      <c r="S52" s="132" t="s">
        <v>140</v>
      </c>
      <c r="T52" s="164"/>
      <c r="U52" s="133"/>
    </row>
    <row r="53" spans="1:21" ht="47.25" customHeight="1">
      <c r="A53" s="1">
        <f>ROW()</f>
        <v>53</v>
      </c>
      <c r="B53" s="2"/>
      <c r="C53" s="24" t="s">
        <v>367</v>
      </c>
      <c r="D53" s="357"/>
      <c r="E53" s="357"/>
      <c r="F53" s="358"/>
      <c r="G53" s="42"/>
      <c r="H53" s="351"/>
      <c r="I53" s="352"/>
      <c r="J53" s="352"/>
      <c r="K53" s="353"/>
      <c r="L53" s="282"/>
      <c r="M53" s="281">
        <v>35</v>
      </c>
      <c r="N53" s="129">
        <v>7</v>
      </c>
      <c r="O53" s="130" t="s">
        <v>172</v>
      </c>
      <c r="P53" s="181">
        <v>1</v>
      </c>
      <c r="Q53" s="167">
        <f t="shared" si="2"/>
        <v>1</v>
      </c>
      <c r="R53" s="131">
        <v>1</v>
      </c>
      <c r="S53" s="132" t="s">
        <v>140</v>
      </c>
      <c r="T53" s="164"/>
      <c r="U53" s="133"/>
    </row>
    <row r="54" spans="1:21" ht="39.950000000000003" customHeight="1">
      <c r="A54" s="1">
        <f>ROW()</f>
        <v>54</v>
      </c>
      <c r="B54" s="2"/>
      <c r="C54" s="64" t="s">
        <v>57</v>
      </c>
      <c r="D54" s="284" t="s">
        <v>242</v>
      </c>
      <c r="E54" s="65"/>
      <c r="F54" s="66"/>
      <c r="G54" s="42"/>
      <c r="H54" s="354"/>
      <c r="I54" s="355"/>
      <c r="J54" s="355"/>
      <c r="K54" s="356"/>
      <c r="L54" s="282"/>
      <c r="M54" s="281">
        <v>36</v>
      </c>
      <c r="N54" s="129">
        <v>7</v>
      </c>
      <c r="O54" s="130" t="s">
        <v>173</v>
      </c>
      <c r="P54" s="181">
        <v>1</v>
      </c>
      <c r="Q54" s="167">
        <f t="shared" si="2"/>
        <v>1</v>
      </c>
      <c r="R54" s="131">
        <v>1</v>
      </c>
      <c r="S54" s="132" t="s">
        <v>140</v>
      </c>
      <c r="T54" s="164"/>
      <c r="U54" s="133"/>
    </row>
    <row r="55" spans="1:21" ht="18.75" customHeight="1">
      <c r="L55" s="283"/>
      <c r="M55" s="281">
        <v>37</v>
      </c>
      <c r="N55" s="129">
        <v>7</v>
      </c>
      <c r="O55" s="130" t="s">
        <v>174</v>
      </c>
      <c r="P55" s="181">
        <v>1</v>
      </c>
      <c r="Q55" s="167">
        <f t="shared" si="2"/>
        <v>1</v>
      </c>
      <c r="R55" s="131">
        <v>1</v>
      </c>
      <c r="S55" s="132" t="s">
        <v>140</v>
      </c>
      <c r="T55" s="164"/>
      <c r="U55" s="133"/>
    </row>
    <row r="56" spans="1:21" ht="39.950000000000003" customHeight="1">
      <c r="M56" s="123">
        <v>38</v>
      </c>
      <c r="N56" s="129">
        <v>7</v>
      </c>
      <c r="O56" s="130" t="s">
        <v>175</v>
      </c>
      <c r="P56" s="181">
        <v>1</v>
      </c>
      <c r="Q56" s="167">
        <f t="shared" si="2"/>
        <v>1</v>
      </c>
      <c r="R56" s="131">
        <v>1</v>
      </c>
      <c r="S56" s="135" t="s">
        <v>148</v>
      </c>
      <c r="T56" s="164"/>
      <c r="U56" s="133"/>
    </row>
    <row r="57" spans="1:21" ht="39.950000000000003" customHeight="1">
      <c r="M57" s="123">
        <v>39</v>
      </c>
      <c r="N57" s="129">
        <v>7</v>
      </c>
      <c r="O57" s="130" t="s">
        <v>176</v>
      </c>
      <c r="P57" s="181">
        <v>1</v>
      </c>
      <c r="Q57" s="167">
        <f t="shared" si="2"/>
        <v>1</v>
      </c>
      <c r="R57" s="131">
        <v>1</v>
      </c>
      <c r="S57" s="132" t="s">
        <v>140</v>
      </c>
      <c r="T57" s="164"/>
      <c r="U57" s="133"/>
    </row>
    <row r="58" spans="1:21" ht="39.950000000000003" customHeight="1">
      <c r="M58" s="123">
        <v>40</v>
      </c>
      <c r="N58" s="129">
        <v>7</v>
      </c>
      <c r="O58" s="130" t="s">
        <v>177</v>
      </c>
      <c r="P58" s="181">
        <v>1</v>
      </c>
      <c r="Q58" s="167">
        <f t="shared" si="2"/>
        <v>1</v>
      </c>
      <c r="R58" s="131">
        <v>1</v>
      </c>
      <c r="S58" s="132" t="s">
        <v>140</v>
      </c>
      <c r="T58" s="164"/>
      <c r="U58" s="133"/>
    </row>
    <row r="59" spans="1:21" ht="39.950000000000003" customHeight="1">
      <c r="M59" s="123">
        <v>41</v>
      </c>
      <c r="N59" s="129">
        <v>7</v>
      </c>
      <c r="O59" s="130" t="s">
        <v>178</v>
      </c>
      <c r="P59" s="181">
        <v>1</v>
      </c>
      <c r="Q59" s="167">
        <f t="shared" si="2"/>
        <v>1</v>
      </c>
      <c r="R59" s="131">
        <v>1</v>
      </c>
      <c r="S59" s="132" t="s">
        <v>140</v>
      </c>
      <c r="T59" s="164"/>
      <c r="U59" s="133"/>
    </row>
    <row r="60" spans="1:21" ht="39.950000000000003" customHeight="1">
      <c r="M60" s="123">
        <v>42</v>
      </c>
      <c r="N60" s="129">
        <v>7</v>
      </c>
      <c r="O60" s="130" t="s">
        <v>179</v>
      </c>
      <c r="P60" s="181">
        <v>1</v>
      </c>
      <c r="Q60" s="167">
        <f t="shared" si="2"/>
        <v>1</v>
      </c>
      <c r="R60" s="131">
        <v>1</v>
      </c>
      <c r="S60" s="132" t="s">
        <v>140</v>
      </c>
      <c r="T60" s="164"/>
      <c r="U60" s="133"/>
    </row>
    <row r="61" spans="1:21" ht="39.950000000000003" customHeight="1">
      <c r="M61" s="123">
        <v>43</v>
      </c>
      <c r="N61" s="129">
        <v>7</v>
      </c>
      <c r="O61" s="130" t="s">
        <v>180</v>
      </c>
      <c r="P61" s="181">
        <v>1</v>
      </c>
      <c r="Q61" s="167">
        <f t="shared" si="2"/>
        <v>1</v>
      </c>
      <c r="R61" s="131">
        <v>1</v>
      </c>
      <c r="S61" s="132" t="s">
        <v>140</v>
      </c>
      <c r="T61" s="164"/>
      <c r="U61" s="133"/>
    </row>
    <row r="62" spans="1:21" ht="39.950000000000003" customHeight="1">
      <c r="M62" s="123">
        <v>44</v>
      </c>
      <c r="N62" s="129">
        <v>7</v>
      </c>
      <c r="O62" s="130" t="s">
        <v>181</v>
      </c>
      <c r="P62" s="181">
        <v>1</v>
      </c>
      <c r="Q62" s="167">
        <f t="shared" si="2"/>
        <v>1</v>
      </c>
      <c r="R62" s="131">
        <v>1</v>
      </c>
      <c r="S62" s="134" t="s">
        <v>142</v>
      </c>
      <c r="T62" s="164"/>
      <c r="U62" s="133"/>
    </row>
    <row r="63" spans="1:21" ht="39.950000000000003" customHeight="1">
      <c r="M63" s="123">
        <v>45</v>
      </c>
      <c r="N63" s="129">
        <v>7</v>
      </c>
      <c r="O63" s="130" t="s">
        <v>330</v>
      </c>
      <c r="P63" s="181"/>
      <c r="Q63" s="167">
        <f t="shared" si="2"/>
        <v>0</v>
      </c>
      <c r="R63" s="131"/>
      <c r="S63" s="132" t="s">
        <v>323</v>
      </c>
      <c r="T63" s="164"/>
      <c r="U63" s="133"/>
    </row>
    <row r="64" spans="1:21" ht="39.950000000000003" customHeight="1">
      <c r="M64" s="123">
        <v>46</v>
      </c>
      <c r="N64" s="129">
        <v>7</v>
      </c>
      <c r="O64" s="130" t="s">
        <v>331</v>
      </c>
      <c r="P64" s="181"/>
      <c r="Q64" s="167">
        <f t="shared" si="2"/>
        <v>0</v>
      </c>
      <c r="R64" s="131"/>
      <c r="S64" s="132" t="s">
        <v>323</v>
      </c>
      <c r="T64" s="164"/>
      <c r="U64" s="133"/>
    </row>
    <row r="65" spans="13:21" ht="39.950000000000003" customHeight="1">
      <c r="M65" s="123">
        <v>0</v>
      </c>
      <c r="N65" s="124" t="s">
        <v>24</v>
      </c>
      <c r="O65" s="136" t="s">
        <v>318</v>
      </c>
      <c r="P65" s="137"/>
      <c r="Q65" s="137"/>
      <c r="R65" s="137"/>
      <c r="S65" s="137"/>
      <c r="T65" s="137"/>
      <c r="U65" s="138"/>
    </row>
    <row r="66" spans="13:21" ht="39.950000000000003" customHeight="1">
      <c r="M66" s="123">
        <v>0</v>
      </c>
      <c r="N66" s="129" t="s">
        <v>24</v>
      </c>
      <c r="O66" s="149" t="s">
        <v>182</v>
      </c>
      <c r="P66" s="150"/>
      <c r="Q66" s="150"/>
      <c r="R66" s="151" t="s">
        <v>198</v>
      </c>
      <c r="S66" s="151"/>
      <c r="T66" s="162"/>
      <c r="U66" s="152"/>
    </row>
    <row r="67" spans="13:21" ht="39.950000000000003" customHeight="1">
      <c r="M67" s="123">
        <v>0</v>
      </c>
      <c r="N67" s="129" t="s">
        <v>24</v>
      </c>
      <c r="O67" s="159" t="s">
        <v>185</v>
      </c>
      <c r="P67" s="153"/>
      <c r="Q67" s="153"/>
      <c r="R67" s="154" t="s">
        <v>201</v>
      </c>
      <c r="S67" s="154"/>
      <c r="T67" s="148"/>
      <c r="U67" s="155"/>
    </row>
    <row r="68" spans="13:21" ht="39.950000000000003" customHeight="1">
      <c r="M68" s="123">
        <v>0</v>
      </c>
      <c r="N68" s="129" t="s">
        <v>24</v>
      </c>
      <c r="O68" s="159" t="s">
        <v>188</v>
      </c>
      <c r="P68" s="153"/>
      <c r="Q68" s="153"/>
      <c r="R68" s="154" t="s">
        <v>204</v>
      </c>
      <c r="S68" s="154"/>
      <c r="T68" s="148"/>
      <c r="U68" s="155"/>
    </row>
    <row r="69" spans="13:21" ht="39.950000000000003" customHeight="1">
      <c r="M69" s="123">
        <v>0</v>
      </c>
      <c r="N69" s="129" t="s">
        <v>24</v>
      </c>
      <c r="O69" s="159" t="s">
        <v>191</v>
      </c>
      <c r="P69" s="153"/>
      <c r="Q69" s="153"/>
      <c r="R69" s="154" t="s">
        <v>207</v>
      </c>
      <c r="S69" s="154"/>
      <c r="T69" s="148"/>
      <c r="U69" s="155"/>
    </row>
    <row r="70" spans="13:21" ht="39.950000000000003" customHeight="1">
      <c r="M70" s="123">
        <v>0</v>
      </c>
      <c r="N70" s="129" t="s">
        <v>24</v>
      </c>
      <c r="O70" s="159" t="s">
        <v>194</v>
      </c>
      <c r="P70" s="153"/>
      <c r="Q70" s="153"/>
      <c r="R70" s="154" t="s">
        <v>210</v>
      </c>
      <c r="S70" s="154"/>
      <c r="T70" s="148"/>
      <c r="U70" s="155"/>
    </row>
    <row r="71" spans="13:21" ht="39.950000000000003" customHeight="1">
      <c r="M71" s="123">
        <v>0</v>
      </c>
      <c r="N71" s="129" t="s">
        <v>24</v>
      </c>
      <c r="O71" s="159" t="s">
        <v>197</v>
      </c>
      <c r="P71" s="153"/>
      <c r="Q71" s="153"/>
      <c r="R71" s="154" t="s">
        <v>213</v>
      </c>
      <c r="S71" s="154"/>
      <c r="T71" s="148"/>
      <c r="U71" s="155"/>
    </row>
    <row r="72" spans="13:21" ht="39.950000000000003" customHeight="1">
      <c r="M72" s="123">
        <v>0</v>
      </c>
      <c r="N72" s="129" t="s">
        <v>24</v>
      </c>
      <c r="O72" s="159" t="s">
        <v>200</v>
      </c>
      <c r="P72" s="153"/>
      <c r="Q72" s="153"/>
      <c r="R72" s="154" t="s">
        <v>215</v>
      </c>
      <c r="S72" s="154"/>
      <c r="T72" s="148"/>
      <c r="U72" s="155"/>
    </row>
    <row r="73" spans="13:21" ht="39.950000000000003" customHeight="1">
      <c r="M73" s="123">
        <v>0</v>
      </c>
      <c r="N73" s="129" t="s">
        <v>24</v>
      </c>
      <c r="O73" s="159" t="s">
        <v>203</v>
      </c>
      <c r="P73" s="153"/>
      <c r="Q73" s="153"/>
      <c r="R73" s="154" t="s">
        <v>184</v>
      </c>
      <c r="S73" s="154"/>
      <c r="T73" s="148"/>
      <c r="U73" s="155"/>
    </row>
    <row r="74" spans="13:21" ht="39.950000000000003" customHeight="1">
      <c r="M74" s="123">
        <v>0</v>
      </c>
      <c r="N74" s="129" t="s">
        <v>24</v>
      </c>
      <c r="O74" s="159" t="s">
        <v>206</v>
      </c>
      <c r="P74" s="153"/>
      <c r="Q74" s="153"/>
      <c r="R74" s="154" t="s">
        <v>187</v>
      </c>
      <c r="S74" s="154"/>
      <c r="T74" s="148"/>
      <c r="U74" s="155"/>
    </row>
    <row r="75" spans="13:21" ht="39.950000000000003" customHeight="1">
      <c r="M75" s="123">
        <v>0</v>
      </c>
      <c r="N75" s="129" t="s">
        <v>24</v>
      </c>
      <c r="O75" s="159" t="s">
        <v>209</v>
      </c>
      <c r="P75" s="153"/>
      <c r="Q75" s="153"/>
      <c r="R75" s="154" t="s">
        <v>190</v>
      </c>
      <c r="S75" s="154"/>
      <c r="T75" s="148"/>
      <c r="U75" s="155"/>
    </row>
    <row r="76" spans="13:21" ht="39.950000000000003" customHeight="1">
      <c r="M76" s="123">
        <v>0</v>
      </c>
      <c r="N76" s="129" t="s">
        <v>24</v>
      </c>
      <c r="O76" s="159" t="s">
        <v>212</v>
      </c>
      <c r="P76" s="153"/>
      <c r="Q76" s="153"/>
      <c r="R76" s="154" t="s">
        <v>193</v>
      </c>
      <c r="S76" s="154"/>
      <c r="T76" s="148"/>
      <c r="U76" s="155"/>
    </row>
    <row r="77" spans="13:21" ht="39.950000000000003" customHeight="1">
      <c r="M77" s="123">
        <v>0</v>
      </c>
      <c r="N77" s="129" t="s">
        <v>24</v>
      </c>
      <c r="O77" s="159" t="s">
        <v>214</v>
      </c>
      <c r="P77" s="153"/>
      <c r="Q77" s="153"/>
      <c r="R77" s="154" t="s">
        <v>196</v>
      </c>
      <c r="S77" s="154"/>
      <c r="T77" s="148"/>
      <c r="U77" s="155"/>
    </row>
    <row r="78" spans="13:21" ht="39.950000000000003" customHeight="1">
      <c r="M78" s="123">
        <v>0</v>
      </c>
      <c r="N78" s="129" t="s">
        <v>24</v>
      </c>
      <c r="O78" s="159" t="s">
        <v>183</v>
      </c>
      <c r="P78" s="153"/>
      <c r="Q78" s="153"/>
      <c r="R78" s="154" t="s">
        <v>199</v>
      </c>
      <c r="S78" s="154"/>
      <c r="T78" s="148"/>
      <c r="U78" s="155"/>
    </row>
    <row r="79" spans="13:21" ht="39.950000000000003" customHeight="1">
      <c r="M79" s="123">
        <v>0</v>
      </c>
      <c r="N79" s="129" t="s">
        <v>24</v>
      </c>
      <c r="O79" s="159" t="s">
        <v>186</v>
      </c>
      <c r="P79" s="153"/>
      <c r="Q79" s="153"/>
      <c r="R79" s="154" t="s">
        <v>202</v>
      </c>
      <c r="S79" s="154"/>
      <c r="T79" s="148"/>
      <c r="U79" s="155"/>
    </row>
    <row r="80" spans="13:21" ht="39.950000000000003" customHeight="1">
      <c r="M80" s="123">
        <v>0</v>
      </c>
      <c r="N80" s="129" t="s">
        <v>24</v>
      </c>
      <c r="O80" s="159" t="s">
        <v>189</v>
      </c>
      <c r="P80" s="153"/>
      <c r="Q80" s="153"/>
      <c r="R80" s="154" t="s">
        <v>205</v>
      </c>
      <c r="S80" s="154"/>
      <c r="T80" s="148"/>
      <c r="U80" s="155"/>
    </row>
    <row r="81" spans="13:21" ht="39.950000000000003" customHeight="1">
      <c r="M81" s="123">
        <v>0</v>
      </c>
      <c r="N81" s="129" t="s">
        <v>24</v>
      </c>
      <c r="O81" s="159" t="s">
        <v>192</v>
      </c>
      <c r="P81" s="153"/>
      <c r="Q81" s="153"/>
      <c r="R81" s="154" t="s">
        <v>208</v>
      </c>
      <c r="S81" s="154"/>
      <c r="T81" s="148"/>
      <c r="U81" s="155"/>
    </row>
    <row r="82" spans="13:21" ht="39.950000000000003" customHeight="1">
      <c r="M82" s="123">
        <v>0</v>
      </c>
      <c r="N82" s="139" t="s">
        <v>24</v>
      </c>
      <c r="O82" s="160" t="s">
        <v>195</v>
      </c>
      <c r="P82" s="156"/>
      <c r="Q82" s="156"/>
      <c r="R82" s="157" t="s">
        <v>211</v>
      </c>
      <c r="S82" s="157"/>
      <c r="T82" s="163"/>
      <c r="U82" s="158"/>
    </row>
    <row r="83" spans="13:21" ht="39.950000000000003" customHeight="1">
      <c r="M83" s="123">
        <v>0</v>
      </c>
      <c r="N83" s="124">
        <v>8</v>
      </c>
      <c r="O83" s="125" t="s">
        <v>216</v>
      </c>
      <c r="P83" s="126">
        <f>SUM(P84:P106)</f>
        <v>20</v>
      </c>
      <c r="Q83" s="127">
        <f>P83/P5</f>
        <v>0.23255813953488372</v>
      </c>
      <c r="R83" s="128">
        <f>SUM(R84:R106)</f>
        <v>20</v>
      </c>
      <c r="S83" s="161">
        <f>R83/P5</f>
        <v>0.23255813953488372</v>
      </c>
      <c r="T83" s="165" t="s">
        <v>322</v>
      </c>
      <c r="U83" s="166" t="s">
        <v>137</v>
      </c>
    </row>
    <row r="84" spans="13:21" ht="39.950000000000003" customHeight="1">
      <c r="M84" s="123">
        <v>47</v>
      </c>
      <c r="N84" s="129">
        <v>8</v>
      </c>
      <c r="O84" s="130" t="s">
        <v>126</v>
      </c>
      <c r="P84" s="181">
        <v>1</v>
      </c>
      <c r="Q84" s="167">
        <f t="shared" ref="Q84:Q106" si="3">IF(R84=0,0,R84)</f>
        <v>1</v>
      </c>
      <c r="R84" s="131">
        <v>1</v>
      </c>
      <c r="S84" s="132" t="s">
        <v>140</v>
      </c>
      <c r="T84" s="164"/>
      <c r="U84" s="133"/>
    </row>
    <row r="85" spans="13:21" ht="39.950000000000003" customHeight="1">
      <c r="M85" s="123">
        <v>48</v>
      </c>
      <c r="N85" s="129">
        <v>8</v>
      </c>
      <c r="O85" s="130" t="s">
        <v>217</v>
      </c>
      <c r="P85" s="181">
        <v>1</v>
      </c>
      <c r="Q85" s="167">
        <f t="shared" si="3"/>
        <v>1</v>
      </c>
      <c r="R85" s="131">
        <v>1</v>
      </c>
      <c r="S85" s="132" t="s">
        <v>140</v>
      </c>
      <c r="T85" s="164"/>
      <c r="U85" s="133"/>
    </row>
    <row r="86" spans="13:21" ht="39.950000000000003" customHeight="1">
      <c r="M86" s="123">
        <v>49</v>
      </c>
      <c r="N86" s="129">
        <v>8</v>
      </c>
      <c r="O86" s="130" t="s">
        <v>218</v>
      </c>
      <c r="P86" s="181">
        <v>1</v>
      </c>
      <c r="Q86" s="167">
        <f t="shared" si="3"/>
        <v>1</v>
      </c>
      <c r="R86" s="131">
        <v>1</v>
      </c>
      <c r="S86" s="135" t="s">
        <v>148</v>
      </c>
      <c r="T86" s="164"/>
      <c r="U86" s="133"/>
    </row>
    <row r="87" spans="13:21" ht="39.950000000000003" customHeight="1">
      <c r="M87" s="123">
        <v>50</v>
      </c>
      <c r="N87" s="129">
        <v>8</v>
      </c>
      <c r="O87" s="130" t="s">
        <v>219</v>
      </c>
      <c r="P87" s="181">
        <v>1</v>
      </c>
      <c r="Q87" s="167">
        <f t="shared" si="3"/>
        <v>1</v>
      </c>
      <c r="R87" s="131">
        <v>1</v>
      </c>
      <c r="S87" s="132" t="s">
        <v>140</v>
      </c>
      <c r="T87" s="164"/>
      <c r="U87" s="133"/>
    </row>
    <row r="88" spans="13:21" ht="39.950000000000003" customHeight="1">
      <c r="M88" s="123">
        <v>51</v>
      </c>
      <c r="N88" s="129">
        <v>8</v>
      </c>
      <c r="O88" s="130" t="s">
        <v>220</v>
      </c>
      <c r="P88" s="181">
        <v>1</v>
      </c>
      <c r="Q88" s="167">
        <f t="shared" si="3"/>
        <v>1</v>
      </c>
      <c r="R88" s="131">
        <v>1</v>
      </c>
      <c r="S88" s="134" t="s">
        <v>142</v>
      </c>
      <c r="T88" s="164"/>
      <c r="U88" s="133"/>
    </row>
    <row r="89" spans="13:21" ht="39.950000000000003" customHeight="1">
      <c r="M89" s="123">
        <v>52</v>
      </c>
      <c r="N89" s="129">
        <v>8</v>
      </c>
      <c r="O89" s="130" t="s">
        <v>221</v>
      </c>
      <c r="P89" s="181">
        <v>1</v>
      </c>
      <c r="Q89" s="167">
        <f t="shared" si="3"/>
        <v>1</v>
      </c>
      <c r="R89" s="131">
        <v>1</v>
      </c>
      <c r="S89" s="134" t="s">
        <v>142</v>
      </c>
      <c r="T89" s="164"/>
      <c r="U89" s="133"/>
    </row>
    <row r="90" spans="13:21" ht="39.950000000000003" customHeight="1">
      <c r="M90" s="123">
        <v>53</v>
      </c>
      <c r="N90" s="129">
        <v>8</v>
      </c>
      <c r="O90" s="130" t="s">
        <v>222</v>
      </c>
      <c r="P90" s="181">
        <v>1</v>
      </c>
      <c r="Q90" s="167">
        <f t="shared" si="3"/>
        <v>1</v>
      </c>
      <c r="R90" s="131">
        <v>1</v>
      </c>
      <c r="S90" s="132" t="s">
        <v>140</v>
      </c>
      <c r="T90" s="164"/>
      <c r="U90" s="133"/>
    </row>
    <row r="91" spans="13:21" ht="39.950000000000003" customHeight="1">
      <c r="M91" s="123">
        <v>54</v>
      </c>
      <c r="N91" s="129">
        <v>8</v>
      </c>
      <c r="O91" s="130" t="s">
        <v>223</v>
      </c>
      <c r="P91" s="181">
        <v>1</v>
      </c>
      <c r="Q91" s="167">
        <f t="shared" si="3"/>
        <v>1</v>
      </c>
      <c r="R91" s="131">
        <v>1</v>
      </c>
      <c r="S91" s="135" t="s">
        <v>148</v>
      </c>
      <c r="T91" s="164"/>
      <c r="U91" s="133"/>
    </row>
    <row r="92" spans="13:21" ht="39.950000000000003" customHeight="1">
      <c r="M92" s="123">
        <v>55</v>
      </c>
      <c r="N92" s="129">
        <v>8</v>
      </c>
      <c r="O92" s="130" t="s">
        <v>224</v>
      </c>
      <c r="P92" s="181">
        <v>1</v>
      </c>
      <c r="Q92" s="167">
        <f t="shared" si="3"/>
        <v>1</v>
      </c>
      <c r="R92" s="131">
        <v>1</v>
      </c>
      <c r="S92" s="134" t="s">
        <v>142</v>
      </c>
      <c r="T92" s="164"/>
      <c r="U92" s="133"/>
    </row>
    <row r="93" spans="13:21" ht="39.950000000000003" customHeight="1">
      <c r="M93" s="123">
        <v>56</v>
      </c>
      <c r="N93" s="129">
        <v>8</v>
      </c>
      <c r="O93" s="130" t="s">
        <v>225</v>
      </c>
      <c r="P93" s="181">
        <v>1</v>
      </c>
      <c r="Q93" s="167">
        <f t="shared" si="3"/>
        <v>1</v>
      </c>
      <c r="R93" s="131">
        <v>1</v>
      </c>
      <c r="S93" s="134" t="s">
        <v>142</v>
      </c>
      <c r="T93" s="164"/>
      <c r="U93" s="133"/>
    </row>
    <row r="94" spans="13:21" ht="56.25" customHeight="1">
      <c r="M94" s="123">
        <v>57</v>
      </c>
      <c r="N94" s="129">
        <v>8</v>
      </c>
      <c r="O94" s="130" t="s">
        <v>226</v>
      </c>
      <c r="P94" s="181">
        <v>1</v>
      </c>
      <c r="Q94" s="167">
        <f t="shared" si="3"/>
        <v>1</v>
      </c>
      <c r="R94" s="131">
        <v>1</v>
      </c>
      <c r="S94" s="132" t="s">
        <v>140</v>
      </c>
      <c r="T94" s="164"/>
      <c r="U94" s="133"/>
    </row>
    <row r="95" spans="13:21" ht="39.950000000000003" customHeight="1">
      <c r="M95" s="123">
        <v>58</v>
      </c>
      <c r="N95" s="129">
        <v>8</v>
      </c>
      <c r="O95" s="130" t="s">
        <v>227</v>
      </c>
      <c r="P95" s="181">
        <v>1</v>
      </c>
      <c r="Q95" s="167">
        <f t="shared" si="3"/>
        <v>1</v>
      </c>
      <c r="R95" s="131">
        <v>1</v>
      </c>
      <c r="S95" s="132" t="s">
        <v>140</v>
      </c>
      <c r="T95" s="164"/>
      <c r="U95" s="133"/>
    </row>
    <row r="96" spans="13:21" ht="39.950000000000003" customHeight="1">
      <c r="M96" s="123">
        <v>59</v>
      </c>
      <c r="N96" s="129">
        <v>8</v>
      </c>
      <c r="O96" s="130" t="s">
        <v>279</v>
      </c>
      <c r="P96" s="181">
        <v>1</v>
      </c>
      <c r="Q96" s="167">
        <f t="shared" si="3"/>
        <v>1</v>
      </c>
      <c r="R96" s="131">
        <v>1</v>
      </c>
      <c r="S96" s="132" t="s">
        <v>140</v>
      </c>
      <c r="T96" s="164"/>
      <c r="U96" s="133"/>
    </row>
    <row r="97" spans="13:21" ht="39.950000000000003" customHeight="1">
      <c r="M97" s="123">
        <v>60</v>
      </c>
      <c r="N97" s="129">
        <v>8</v>
      </c>
      <c r="O97" s="130" t="s">
        <v>280</v>
      </c>
      <c r="P97" s="181">
        <v>1</v>
      </c>
      <c r="Q97" s="167">
        <f t="shared" si="3"/>
        <v>1</v>
      </c>
      <c r="R97" s="131">
        <v>1</v>
      </c>
      <c r="S97" s="134" t="s">
        <v>142</v>
      </c>
      <c r="T97" s="164"/>
      <c r="U97" s="133"/>
    </row>
    <row r="98" spans="13:21" ht="39.950000000000003" customHeight="1">
      <c r="M98" s="123">
        <v>61</v>
      </c>
      <c r="N98" s="129">
        <v>8</v>
      </c>
      <c r="O98" s="130" t="s">
        <v>281</v>
      </c>
      <c r="P98" s="181">
        <v>1</v>
      </c>
      <c r="Q98" s="167">
        <f t="shared" si="3"/>
        <v>1</v>
      </c>
      <c r="R98" s="131">
        <v>1</v>
      </c>
      <c r="S98" s="132" t="s">
        <v>140</v>
      </c>
      <c r="T98" s="164"/>
      <c r="U98" s="133"/>
    </row>
    <row r="99" spans="13:21" ht="39.950000000000003" customHeight="1">
      <c r="M99" s="123">
        <v>62</v>
      </c>
      <c r="N99" s="129">
        <v>8</v>
      </c>
      <c r="O99" s="130" t="s">
        <v>282</v>
      </c>
      <c r="P99" s="181">
        <v>1</v>
      </c>
      <c r="Q99" s="167">
        <f t="shared" si="3"/>
        <v>1</v>
      </c>
      <c r="R99" s="131">
        <v>1</v>
      </c>
      <c r="S99" s="132" t="s">
        <v>140</v>
      </c>
      <c r="T99" s="164"/>
      <c r="U99" s="133"/>
    </row>
    <row r="100" spans="13:21" ht="39.950000000000003" customHeight="1">
      <c r="M100" s="123">
        <v>63</v>
      </c>
      <c r="N100" s="129">
        <v>8</v>
      </c>
      <c r="O100" s="130" t="s">
        <v>283</v>
      </c>
      <c r="P100" s="181">
        <v>1</v>
      </c>
      <c r="Q100" s="167">
        <f t="shared" si="3"/>
        <v>1</v>
      </c>
      <c r="R100" s="131">
        <v>1</v>
      </c>
      <c r="S100" s="132" t="s">
        <v>140</v>
      </c>
      <c r="T100" s="164"/>
      <c r="U100" s="133"/>
    </row>
    <row r="101" spans="13:21" ht="39.950000000000003" customHeight="1">
      <c r="M101" s="123">
        <v>64</v>
      </c>
      <c r="N101" s="129">
        <v>8</v>
      </c>
      <c r="O101" s="130" t="s">
        <v>284</v>
      </c>
      <c r="P101" s="181">
        <v>1</v>
      </c>
      <c r="Q101" s="167">
        <f t="shared" si="3"/>
        <v>1</v>
      </c>
      <c r="R101" s="131">
        <v>1</v>
      </c>
      <c r="S101" s="135" t="s">
        <v>148</v>
      </c>
      <c r="T101" s="164"/>
      <c r="U101" s="133"/>
    </row>
    <row r="102" spans="13:21" ht="59.25" customHeight="1">
      <c r="M102" s="123">
        <v>65</v>
      </c>
      <c r="N102" s="129">
        <v>8</v>
      </c>
      <c r="O102" s="130" t="s">
        <v>285</v>
      </c>
      <c r="P102" s="181">
        <v>1</v>
      </c>
      <c r="Q102" s="167">
        <f t="shared" si="3"/>
        <v>1</v>
      </c>
      <c r="R102" s="131">
        <v>1</v>
      </c>
      <c r="S102" s="140" t="s">
        <v>286</v>
      </c>
      <c r="T102" s="164"/>
      <c r="U102" s="133"/>
    </row>
    <row r="103" spans="13:21" ht="51.75" customHeight="1">
      <c r="M103" s="123">
        <v>66</v>
      </c>
      <c r="N103" s="129">
        <v>8</v>
      </c>
      <c r="O103" s="130" t="s">
        <v>287</v>
      </c>
      <c r="P103" s="181">
        <v>1</v>
      </c>
      <c r="Q103" s="167">
        <f t="shared" si="3"/>
        <v>1</v>
      </c>
      <c r="R103" s="131">
        <v>1</v>
      </c>
      <c r="S103" s="132" t="s">
        <v>140</v>
      </c>
      <c r="T103" s="164"/>
      <c r="U103" s="133"/>
    </row>
    <row r="104" spans="13:21" ht="50.25" customHeight="1">
      <c r="M104" s="123">
        <v>67</v>
      </c>
      <c r="N104" s="129">
        <v>8</v>
      </c>
      <c r="O104" s="130" t="s">
        <v>330</v>
      </c>
      <c r="P104" s="181"/>
      <c r="Q104" s="167">
        <f t="shared" si="3"/>
        <v>0</v>
      </c>
      <c r="R104" s="131"/>
      <c r="S104" s="132" t="s">
        <v>323</v>
      </c>
      <c r="T104" s="164"/>
      <c r="U104" s="133"/>
    </row>
    <row r="105" spans="13:21" ht="39.950000000000003" customHeight="1">
      <c r="M105" s="123">
        <v>68</v>
      </c>
      <c r="N105" s="129">
        <v>8</v>
      </c>
      <c r="O105" s="130" t="s">
        <v>331</v>
      </c>
      <c r="P105" s="181"/>
      <c r="Q105" s="167">
        <f t="shared" si="3"/>
        <v>0</v>
      </c>
      <c r="R105" s="131"/>
      <c r="S105" s="132" t="s">
        <v>323</v>
      </c>
      <c r="T105" s="164"/>
      <c r="U105" s="133"/>
    </row>
    <row r="106" spans="13:21" ht="39.950000000000003" customHeight="1">
      <c r="M106" s="123">
        <v>69</v>
      </c>
      <c r="N106" s="129">
        <v>8</v>
      </c>
      <c r="O106" s="130" t="s">
        <v>332</v>
      </c>
      <c r="P106" s="181"/>
      <c r="Q106" s="167">
        <f t="shared" si="3"/>
        <v>0</v>
      </c>
      <c r="R106" s="131"/>
      <c r="S106" s="132" t="s">
        <v>323</v>
      </c>
      <c r="T106" s="164"/>
      <c r="U106" s="133"/>
    </row>
    <row r="107" spans="13:21" ht="39.950000000000003" customHeight="1">
      <c r="M107" s="123">
        <v>0</v>
      </c>
      <c r="N107" s="124">
        <v>9</v>
      </c>
      <c r="O107" s="125" t="s">
        <v>288</v>
      </c>
      <c r="P107" s="126">
        <f>SUM(P108:P117)</f>
        <v>7</v>
      </c>
      <c r="Q107" s="127">
        <f>P107/P5</f>
        <v>8.1395348837209308E-2</v>
      </c>
      <c r="R107" s="128">
        <f>SUM(R108:R117)</f>
        <v>7</v>
      </c>
      <c r="S107" s="161">
        <f>R107/P5</f>
        <v>8.1395348837209308E-2</v>
      </c>
      <c r="T107" s="165" t="s">
        <v>322</v>
      </c>
      <c r="U107" s="166" t="s">
        <v>137</v>
      </c>
    </row>
    <row r="108" spans="13:21" ht="39.950000000000003" customHeight="1">
      <c r="M108" s="123">
        <v>70</v>
      </c>
      <c r="N108" s="129">
        <v>9</v>
      </c>
      <c r="O108" s="130" t="s">
        <v>94</v>
      </c>
      <c r="P108" s="181">
        <v>1</v>
      </c>
      <c r="Q108" s="167">
        <f t="shared" ref="Q108:Q117" si="4">IF(R108=0,0,R108)</f>
        <v>1</v>
      </c>
      <c r="R108" s="131">
        <v>1</v>
      </c>
      <c r="S108" s="132" t="s">
        <v>140</v>
      </c>
      <c r="T108" s="164"/>
      <c r="U108" s="133"/>
    </row>
    <row r="109" spans="13:21" ht="39.950000000000003" customHeight="1">
      <c r="M109" s="123">
        <v>71</v>
      </c>
      <c r="N109" s="129">
        <v>9</v>
      </c>
      <c r="O109" s="130" t="s">
        <v>95</v>
      </c>
      <c r="P109" s="181">
        <v>1</v>
      </c>
      <c r="Q109" s="167">
        <f t="shared" si="4"/>
        <v>1</v>
      </c>
      <c r="R109" s="131">
        <v>1</v>
      </c>
      <c r="S109" s="132" t="s">
        <v>140</v>
      </c>
      <c r="T109" s="164"/>
      <c r="U109" s="133"/>
    </row>
    <row r="110" spans="13:21" ht="39.950000000000003" customHeight="1">
      <c r="M110" s="123">
        <v>72</v>
      </c>
      <c r="N110" s="129">
        <v>9</v>
      </c>
      <c r="O110" s="130" t="s">
        <v>96</v>
      </c>
      <c r="P110" s="181">
        <v>1</v>
      </c>
      <c r="Q110" s="167">
        <f t="shared" si="4"/>
        <v>1</v>
      </c>
      <c r="R110" s="131">
        <v>1</v>
      </c>
      <c r="S110" s="132" t="s">
        <v>140</v>
      </c>
      <c r="T110" s="164"/>
      <c r="U110" s="133"/>
    </row>
    <row r="111" spans="13:21" ht="39.950000000000003" customHeight="1">
      <c r="M111" s="123">
        <v>73</v>
      </c>
      <c r="N111" s="129">
        <v>9</v>
      </c>
      <c r="O111" s="130" t="s">
        <v>289</v>
      </c>
      <c r="P111" s="181">
        <v>1</v>
      </c>
      <c r="Q111" s="167">
        <f t="shared" si="4"/>
        <v>1</v>
      </c>
      <c r="R111" s="131">
        <v>1</v>
      </c>
      <c r="S111" s="132" t="s">
        <v>140</v>
      </c>
      <c r="T111" s="164"/>
      <c r="U111" s="133"/>
    </row>
    <row r="112" spans="13:21" ht="39.950000000000003" customHeight="1">
      <c r="M112" s="123">
        <v>74</v>
      </c>
      <c r="N112" s="129">
        <v>9</v>
      </c>
      <c r="O112" s="130" t="s">
        <v>97</v>
      </c>
      <c r="P112" s="181">
        <v>1</v>
      </c>
      <c r="Q112" s="167">
        <f t="shared" si="4"/>
        <v>1</v>
      </c>
      <c r="R112" s="131">
        <v>1</v>
      </c>
      <c r="S112" s="132" t="s">
        <v>140</v>
      </c>
      <c r="T112" s="164"/>
      <c r="U112" s="133"/>
    </row>
    <row r="113" spans="13:21" ht="39.950000000000003" customHeight="1">
      <c r="M113" s="123">
        <v>75</v>
      </c>
      <c r="N113" s="129">
        <v>9</v>
      </c>
      <c r="O113" s="130" t="s">
        <v>290</v>
      </c>
      <c r="P113" s="181">
        <v>1</v>
      </c>
      <c r="Q113" s="167">
        <f t="shared" si="4"/>
        <v>1</v>
      </c>
      <c r="R113" s="131">
        <v>1</v>
      </c>
      <c r="S113" s="132" t="s">
        <v>140</v>
      </c>
      <c r="T113" s="164"/>
      <c r="U113" s="133"/>
    </row>
    <row r="114" spans="13:21" ht="39.950000000000003" customHeight="1">
      <c r="M114" s="123">
        <v>76</v>
      </c>
      <c r="N114" s="129">
        <v>9</v>
      </c>
      <c r="O114" s="130" t="s">
        <v>108</v>
      </c>
      <c r="P114" s="181">
        <v>1</v>
      </c>
      <c r="Q114" s="167">
        <f t="shared" si="4"/>
        <v>1</v>
      </c>
      <c r="R114" s="131">
        <v>1</v>
      </c>
      <c r="S114" s="132" t="s">
        <v>140</v>
      </c>
      <c r="T114" s="164"/>
      <c r="U114" s="133"/>
    </row>
    <row r="115" spans="13:21" ht="39.950000000000003" customHeight="1">
      <c r="M115" s="123">
        <v>77</v>
      </c>
      <c r="N115" s="129">
        <v>9</v>
      </c>
      <c r="O115" s="130" t="s">
        <v>330</v>
      </c>
      <c r="P115" s="181"/>
      <c r="Q115" s="167">
        <f t="shared" si="4"/>
        <v>0</v>
      </c>
      <c r="R115" s="131"/>
      <c r="S115" s="132" t="s">
        <v>323</v>
      </c>
      <c r="T115" s="164"/>
      <c r="U115" s="133"/>
    </row>
    <row r="116" spans="13:21" ht="39.950000000000003" customHeight="1">
      <c r="M116" s="123">
        <v>78</v>
      </c>
      <c r="N116" s="129">
        <v>9</v>
      </c>
      <c r="O116" s="130" t="s">
        <v>331</v>
      </c>
      <c r="P116" s="181"/>
      <c r="Q116" s="167">
        <f t="shared" si="4"/>
        <v>0</v>
      </c>
      <c r="R116" s="131"/>
      <c r="S116" s="132" t="s">
        <v>323</v>
      </c>
      <c r="T116" s="164"/>
      <c r="U116" s="133"/>
    </row>
    <row r="117" spans="13:21" ht="39.950000000000003" customHeight="1">
      <c r="M117" s="123">
        <v>79</v>
      </c>
      <c r="N117" s="129">
        <v>9</v>
      </c>
      <c r="O117" s="130" t="s">
        <v>332</v>
      </c>
      <c r="P117" s="181"/>
      <c r="Q117" s="167">
        <f t="shared" si="4"/>
        <v>0</v>
      </c>
      <c r="R117" s="131"/>
      <c r="S117" s="132" t="s">
        <v>323</v>
      </c>
      <c r="T117" s="164"/>
      <c r="U117" s="133"/>
    </row>
    <row r="118" spans="13:21" ht="39.950000000000003" customHeight="1">
      <c r="M118" s="123">
        <v>0</v>
      </c>
      <c r="N118" s="124">
        <v>10</v>
      </c>
      <c r="O118" s="125" t="s">
        <v>291</v>
      </c>
      <c r="P118" s="126">
        <f>SUM(P119:P123)</f>
        <v>4</v>
      </c>
      <c r="Q118" s="127">
        <f>P118/P5</f>
        <v>4.6511627906976744E-2</v>
      </c>
      <c r="R118" s="128">
        <f>SUM(R119:R123)</f>
        <v>4</v>
      </c>
      <c r="S118" s="161">
        <f>R118/P5</f>
        <v>4.6511627906976744E-2</v>
      </c>
      <c r="T118" s="165" t="s">
        <v>322</v>
      </c>
      <c r="U118" s="166" t="s">
        <v>137</v>
      </c>
    </row>
    <row r="119" spans="13:21" ht="39.950000000000003" customHeight="1">
      <c r="M119" s="123">
        <v>80</v>
      </c>
      <c r="N119" s="129">
        <v>10</v>
      </c>
      <c r="O119" s="130" t="s">
        <v>292</v>
      </c>
      <c r="P119" s="181">
        <v>1</v>
      </c>
      <c r="Q119" s="167">
        <f>IF(R119=0,0,R119)</f>
        <v>1</v>
      </c>
      <c r="R119" s="131">
        <v>1</v>
      </c>
      <c r="S119" s="134" t="s">
        <v>142</v>
      </c>
      <c r="T119" s="164"/>
      <c r="U119" s="133"/>
    </row>
    <row r="120" spans="13:21" ht="39.950000000000003" customHeight="1">
      <c r="M120" s="123">
        <v>81</v>
      </c>
      <c r="N120" s="129">
        <v>10</v>
      </c>
      <c r="O120" s="130" t="s">
        <v>293</v>
      </c>
      <c r="P120" s="181">
        <v>1</v>
      </c>
      <c r="Q120" s="167">
        <f>IF(R120=0,0,R120)</f>
        <v>1</v>
      </c>
      <c r="R120" s="131">
        <v>1</v>
      </c>
      <c r="S120" s="134" t="s">
        <v>142</v>
      </c>
      <c r="T120" s="164"/>
      <c r="U120" s="133"/>
    </row>
    <row r="121" spans="13:21" ht="39.950000000000003" customHeight="1">
      <c r="M121" s="123">
        <v>82</v>
      </c>
      <c r="N121" s="129">
        <v>10</v>
      </c>
      <c r="O121" s="130" t="s">
        <v>294</v>
      </c>
      <c r="P121" s="181">
        <v>1</v>
      </c>
      <c r="Q121" s="167">
        <f>IF(R121=0,0,R121)</f>
        <v>1</v>
      </c>
      <c r="R121" s="131">
        <v>1</v>
      </c>
      <c r="S121" s="132" t="s">
        <v>140</v>
      </c>
      <c r="T121" s="164"/>
      <c r="U121" s="133"/>
    </row>
    <row r="122" spans="13:21" ht="39.950000000000003" customHeight="1">
      <c r="M122" s="123">
        <v>83</v>
      </c>
      <c r="N122" s="129">
        <v>10</v>
      </c>
      <c r="O122" s="130" t="s">
        <v>295</v>
      </c>
      <c r="P122" s="181">
        <v>1</v>
      </c>
      <c r="Q122" s="167">
        <f>IF(R122=0,0,R122)</f>
        <v>1</v>
      </c>
      <c r="R122" s="131">
        <v>1</v>
      </c>
      <c r="S122" s="132" t="s">
        <v>140</v>
      </c>
      <c r="T122" s="164"/>
      <c r="U122" s="133"/>
    </row>
    <row r="123" spans="13:21" ht="39.950000000000003" customHeight="1">
      <c r="M123" s="123">
        <v>84</v>
      </c>
      <c r="N123" s="129">
        <v>10</v>
      </c>
      <c r="O123" s="130" t="s">
        <v>333</v>
      </c>
      <c r="P123" s="181"/>
      <c r="Q123" s="167">
        <f>IF(R123=0,0,R123)</f>
        <v>0</v>
      </c>
      <c r="R123" s="131"/>
      <c r="S123" s="132" t="s">
        <v>323</v>
      </c>
      <c r="T123" s="164"/>
      <c r="U123" s="133"/>
    </row>
    <row r="124" spans="13:21" ht="39.950000000000003" customHeight="1">
      <c r="M124" s="123">
        <v>0</v>
      </c>
      <c r="N124" s="124">
        <v>11</v>
      </c>
      <c r="O124" s="125" t="s">
        <v>296</v>
      </c>
      <c r="P124" s="126">
        <f>SUM(P125:P129)</f>
        <v>4</v>
      </c>
      <c r="Q124" s="127">
        <f>P124/P5</f>
        <v>4.6511627906976744E-2</v>
      </c>
      <c r="R124" s="128">
        <f>SUM(R125:R129)</f>
        <v>4</v>
      </c>
      <c r="S124" s="161">
        <f>R124/P5</f>
        <v>4.6511627906976744E-2</v>
      </c>
      <c r="T124" s="165" t="s">
        <v>322</v>
      </c>
      <c r="U124" s="166" t="s">
        <v>137</v>
      </c>
    </row>
    <row r="125" spans="13:21" ht="39.950000000000003" customHeight="1">
      <c r="M125" s="123">
        <v>85</v>
      </c>
      <c r="N125" s="129">
        <v>11</v>
      </c>
      <c r="O125" s="130" t="s">
        <v>297</v>
      </c>
      <c r="P125" s="181">
        <v>1</v>
      </c>
      <c r="Q125" s="167">
        <f>IF(R125=0,0,R125)</f>
        <v>1</v>
      </c>
      <c r="R125" s="131">
        <v>1</v>
      </c>
      <c r="S125" s="140" t="s">
        <v>286</v>
      </c>
      <c r="T125" s="164"/>
      <c r="U125" s="133"/>
    </row>
    <row r="126" spans="13:21" ht="39.950000000000003" customHeight="1">
      <c r="M126" s="123">
        <v>86</v>
      </c>
      <c r="N126" s="129">
        <v>11</v>
      </c>
      <c r="O126" s="130" t="s">
        <v>298</v>
      </c>
      <c r="P126" s="181">
        <v>1</v>
      </c>
      <c r="Q126" s="167">
        <f>IF(R126=0,0,R126)</f>
        <v>1</v>
      </c>
      <c r="R126" s="131">
        <v>1</v>
      </c>
      <c r="S126" s="132" t="s">
        <v>140</v>
      </c>
      <c r="T126" s="164"/>
      <c r="U126" s="133"/>
    </row>
    <row r="127" spans="13:21" ht="39.950000000000003" customHeight="1">
      <c r="M127" s="123">
        <v>87</v>
      </c>
      <c r="N127" s="129">
        <v>11</v>
      </c>
      <c r="O127" s="130" t="s">
        <v>299</v>
      </c>
      <c r="P127" s="181">
        <v>1</v>
      </c>
      <c r="Q127" s="167">
        <f>IF(R127=0,0,R127)</f>
        <v>1</v>
      </c>
      <c r="R127" s="131">
        <v>1</v>
      </c>
      <c r="S127" s="140" t="s">
        <v>286</v>
      </c>
      <c r="T127" s="164"/>
      <c r="U127" s="133"/>
    </row>
    <row r="128" spans="13:21" ht="39.950000000000003" customHeight="1">
      <c r="M128" s="123">
        <v>88</v>
      </c>
      <c r="N128" s="129">
        <v>11</v>
      </c>
      <c r="O128" s="130" t="s">
        <v>300</v>
      </c>
      <c r="P128" s="181">
        <v>1</v>
      </c>
      <c r="Q128" s="167">
        <f>IF(R128=0,0,R128)</f>
        <v>1</v>
      </c>
      <c r="R128" s="131">
        <v>1</v>
      </c>
      <c r="S128" s="132" t="s">
        <v>140</v>
      </c>
      <c r="T128" s="164"/>
      <c r="U128" s="133"/>
    </row>
    <row r="129" spans="13:21" ht="39.950000000000003" customHeight="1">
      <c r="M129" s="123">
        <v>89</v>
      </c>
      <c r="N129" s="129">
        <v>11</v>
      </c>
      <c r="O129" s="130" t="s">
        <v>334</v>
      </c>
      <c r="P129" s="181"/>
      <c r="Q129" s="167">
        <f>IF(R129=0,0,R129)</f>
        <v>0</v>
      </c>
      <c r="R129" s="131"/>
      <c r="S129" s="132" t="s">
        <v>323</v>
      </c>
      <c r="T129" s="164"/>
      <c r="U129" s="133"/>
    </row>
    <row r="130" spans="13:21" ht="39.950000000000003" customHeight="1">
      <c r="M130" s="123">
        <v>0</v>
      </c>
      <c r="N130" s="124">
        <v>12</v>
      </c>
      <c r="O130" s="125" t="s">
        <v>301</v>
      </c>
      <c r="P130" s="126">
        <f>SUM(P131:P134)</f>
        <v>3</v>
      </c>
      <c r="Q130" s="127">
        <f>P130/P5</f>
        <v>3.4883720930232558E-2</v>
      </c>
      <c r="R130" s="128">
        <f>SUM(R131:R134)</f>
        <v>3</v>
      </c>
      <c r="S130" s="161">
        <f>R130/P5</f>
        <v>3.4883720930232558E-2</v>
      </c>
      <c r="T130" s="165" t="s">
        <v>322</v>
      </c>
      <c r="U130" s="166" t="s">
        <v>137</v>
      </c>
    </row>
    <row r="131" spans="13:21" ht="39.950000000000003" customHeight="1">
      <c r="M131" s="123">
        <v>90</v>
      </c>
      <c r="N131" s="129">
        <v>12</v>
      </c>
      <c r="O131" s="130" t="s">
        <v>302</v>
      </c>
      <c r="P131" s="181">
        <v>1</v>
      </c>
      <c r="Q131" s="167">
        <f>IF(R131=0,0,R131)</f>
        <v>1</v>
      </c>
      <c r="R131" s="131">
        <v>1</v>
      </c>
      <c r="S131" s="134" t="s">
        <v>142</v>
      </c>
      <c r="T131" s="164"/>
      <c r="U131" s="133"/>
    </row>
    <row r="132" spans="13:21" ht="39.950000000000003" customHeight="1">
      <c r="M132" s="123">
        <v>91</v>
      </c>
      <c r="N132" s="129">
        <v>12</v>
      </c>
      <c r="O132" s="130" t="s">
        <v>303</v>
      </c>
      <c r="P132" s="181">
        <v>1</v>
      </c>
      <c r="Q132" s="167">
        <f>IF(R132=0,0,R132)</f>
        <v>1</v>
      </c>
      <c r="R132" s="131">
        <v>1</v>
      </c>
      <c r="S132" s="132" t="s">
        <v>140</v>
      </c>
      <c r="T132" s="164"/>
      <c r="U132" s="133"/>
    </row>
    <row r="133" spans="13:21" ht="39.950000000000003" customHeight="1">
      <c r="M133" s="123">
        <v>92</v>
      </c>
      <c r="N133" s="129">
        <v>12</v>
      </c>
      <c r="O133" s="130" t="s">
        <v>304</v>
      </c>
      <c r="P133" s="181">
        <v>1</v>
      </c>
      <c r="Q133" s="167">
        <f>IF(R133=0,0,R133)</f>
        <v>1</v>
      </c>
      <c r="R133" s="131">
        <v>1</v>
      </c>
      <c r="S133" s="132" t="s">
        <v>140</v>
      </c>
      <c r="T133" s="164"/>
      <c r="U133" s="133"/>
    </row>
    <row r="134" spans="13:21" ht="39.950000000000003" customHeight="1">
      <c r="M134" s="123">
        <v>93</v>
      </c>
      <c r="N134" s="129">
        <v>12</v>
      </c>
      <c r="O134" s="130" t="s">
        <v>335</v>
      </c>
      <c r="P134" s="181"/>
      <c r="Q134" s="167">
        <f>IF(R134=0,0,R134)</f>
        <v>0</v>
      </c>
      <c r="R134" s="131"/>
      <c r="S134" s="132" t="s">
        <v>323</v>
      </c>
      <c r="T134" s="164"/>
      <c r="U134" s="133"/>
    </row>
    <row r="135" spans="13:21" ht="39.950000000000003" customHeight="1">
      <c r="M135" s="123">
        <v>0</v>
      </c>
      <c r="N135" s="124">
        <v>13</v>
      </c>
      <c r="O135" s="125" t="s">
        <v>98</v>
      </c>
      <c r="P135" s="126">
        <f>SUM(P136:P139)</f>
        <v>3</v>
      </c>
      <c r="Q135" s="127">
        <f>P135/P5</f>
        <v>3.4883720930232558E-2</v>
      </c>
      <c r="R135" s="128">
        <f>SUM(R136:R139)</f>
        <v>3</v>
      </c>
      <c r="S135" s="161">
        <f>R135/P5</f>
        <v>3.4883720930232558E-2</v>
      </c>
      <c r="T135" s="165" t="s">
        <v>322</v>
      </c>
      <c r="U135" s="166" t="s">
        <v>137</v>
      </c>
    </row>
    <row r="136" spans="13:21" ht="39.950000000000003" customHeight="1">
      <c r="M136" s="123">
        <v>94</v>
      </c>
      <c r="N136" s="129">
        <v>13</v>
      </c>
      <c r="O136" s="130" t="s">
        <v>305</v>
      </c>
      <c r="P136" s="181">
        <v>1</v>
      </c>
      <c r="Q136" s="167">
        <f>IF(R136=0,0,R136)</f>
        <v>1</v>
      </c>
      <c r="R136" s="131">
        <v>1</v>
      </c>
      <c r="S136" s="134" t="s">
        <v>142</v>
      </c>
      <c r="T136" s="164"/>
      <c r="U136" s="133"/>
    </row>
    <row r="137" spans="13:21" ht="39.950000000000003" customHeight="1">
      <c r="M137" s="123">
        <v>95</v>
      </c>
      <c r="N137" s="129">
        <v>13</v>
      </c>
      <c r="O137" s="130" t="s">
        <v>306</v>
      </c>
      <c r="P137" s="181">
        <v>1</v>
      </c>
      <c r="Q137" s="167">
        <f>IF(R137=0,0,R137)</f>
        <v>1</v>
      </c>
      <c r="R137" s="131">
        <v>1</v>
      </c>
      <c r="S137" s="140" t="s">
        <v>286</v>
      </c>
      <c r="T137" s="164"/>
      <c r="U137" s="133"/>
    </row>
    <row r="138" spans="13:21" ht="39.950000000000003" customHeight="1">
      <c r="M138" s="123">
        <v>96</v>
      </c>
      <c r="N138" s="129">
        <v>13</v>
      </c>
      <c r="O138" s="130" t="s">
        <v>307</v>
      </c>
      <c r="P138" s="181">
        <v>1</v>
      </c>
      <c r="Q138" s="167">
        <f>IF(R138=0,0,R138)</f>
        <v>1</v>
      </c>
      <c r="R138" s="131">
        <v>1</v>
      </c>
      <c r="S138" s="132" t="s">
        <v>140</v>
      </c>
      <c r="T138" s="164"/>
      <c r="U138" s="133"/>
    </row>
    <row r="139" spans="13:21" ht="39.950000000000003" customHeight="1">
      <c r="M139" s="123">
        <v>97</v>
      </c>
      <c r="N139" s="129">
        <v>13</v>
      </c>
      <c r="O139" s="130" t="s">
        <v>336</v>
      </c>
      <c r="P139" s="181"/>
      <c r="Q139" s="167">
        <f>IF(R139=0,0,R139)</f>
        <v>0</v>
      </c>
      <c r="R139" s="131"/>
      <c r="S139" s="132" t="s">
        <v>323</v>
      </c>
      <c r="T139" s="164"/>
      <c r="U139" s="133"/>
    </row>
    <row r="140" spans="13:21" ht="39.950000000000003" customHeight="1">
      <c r="M140" s="123">
        <v>0</v>
      </c>
      <c r="N140" s="124">
        <v>14</v>
      </c>
      <c r="O140" s="125" t="s">
        <v>308</v>
      </c>
      <c r="P140" s="126">
        <f>SUM(P141:P144)</f>
        <v>3</v>
      </c>
      <c r="Q140" s="127">
        <f>P140/P5</f>
        <v>3.4883720930232558E-2</v>
      </c>
      <c r="R140" s="128">
        <f>SUM(R141:R144)</f>
        <v>4</v>
      </c>
      <c r="S140" s="161">
        <f>R140/P5</f>
        <v>4.6511627906976744E-2</v>
      </c>
      <c r="T140" s="165" t="s">
        <v>322</v>
      </c>
      <c r="U140" s="166" t="s">
        <v>137</v>
      </c>
    </row>
    <row r="141" spans="13:21" ht="39.950000000000003" customHeight="1">
      <c r="M141" s="123">
        <v>98</v>
      </c>
      <c r="N141" s="129">
        <v>14</v>
      </c>
      <c r="O141" s="130" t="s">
        <v>309</v>
      </c>
      <c r="P141" s="181">
        <v>1</v>
      </c>
      <c r="Q141" s="167">
        <f>IF(R141=0,0,R141)</f>
        <v>1</v>
      </c>
      <c r="R141" s="131">
        <v>1</v>
      </c>
      <c r="S141" s="134" t="s">
        <v>142</v>
      </c>
      <c r="T141" s="164"/>
      <c r="U141" s="133"/>
    </row>
    <row r="142" spans="13:21" ht="39.950000000000003" customHeight="1">
      <c r="M142" s="123">
        <v>99</v>
      </c>
      <c r="N142" s="129">
        <v>14</v>
      </c>
      <c r="O142" s="130" t="s">
        <v>310</v>
      </c>
      <c r="P142" s="181">
        <v>1</v>
      </c>
      <c r="Q142" s="167">
        <f>IF(R142=0,0,R142)</f>
        <v>1</v>
      </c>
      <c r="R142" s="131">
        <v>1</v>
      </c>
      <c r="S142" s="140" t="s">
        <v>286</v>
      </c>
      <c r="T142" s="164"/>
      <c r="U142" s="133"/>
    </row>
    <row r="143" spans="13:21" ht="39.950000000000003" customHeight="1">
      <c r="M143" s="123">
        <v>100</v>
      </c>
      <c r="N143" s="129">
        <v>14</v>
      </c>
      <c r="O143" s="130" t="s">
        <v>311</v>
      </c>
      <c r="P143" s="181">
        <v>1</v>
      </c>
      <c r="Q143" s="167">
        <f>IF(R143=0,0,R143)</f>
        <v>1</v>
      </c>
      <c r="R143" s="131">
        <v>1</v>
      </c>
      <c r="S143" s="132" t="s">
        <v>140</v>
      </c>
      <c r="T143" s="164"/>
      <c r="U143" s="133"/>
    </row>
    <row r="144" spans="13:21" ht="39.950000000000003" customHeight="1">
      <c r="M144" s="123">
        <v>101</v>
      </c>
      <c r="N144" s="129">
        <v>14</v>
      </c>
      <c r="O144" s="130" t="s">
        <v>337</v>
      </c>
      <c r="P144" s="181"/>
      <c r="Q144" s="167">
        <f>IF(R144=0,0,R144)</f>
        <v>1</v>
      </c>
      <c r="R144" s="131">
        <v>1</v>
      </c>
      <c r="S144" s="132" t="s">
        <v>323</v>
      </c>
      <c r="T144" s="164"/>
      <c r="U144" s="133"/>
    </row>
    <row r="145" spans="13:21" ht="39.950000000000003" customHeight="1">
      <c r="M145" s="123">
        <v>0</v>
      </c>
      <c r="N145" s="124">
        <v>15</v>
      </c>
      <c r="O145" s="125" t="s">
        <v>312</v>
      </c>
      <c r="P145" s="126">
        <f>SUM(P146:P148)</f>
        <v>2</v>
      </c>
      <c r="Q145" s="127">
        <f>P145/P5</f>
        <v>2.3255813953488372E-2</v>
      </c>
      <c r="R145" s="128">
        <f>SUM(R146:R148)</f>
        <v>2</v>
      </c>
      <c r="S145" s="161">
        <f>R145/P5</f>
        <v>2.3255813953488372E-2</v>
      </c>
      <c r="T145" s="165" t="s">
        <v>322</v>
      </c>
      <c r="U145" s="166" t="s">
        <v>137</v>
      </c>
    </row>
    <row r="146" spans="13:21" ht="39.950000000000003" customHeight="1">
      <c r="M146" s="123">
        <v>102</v>
      </c>
      <c r="N146" s="129">
        <v>15</v>
      </c>
      <c r="O146" s="130" t="s">
        <v>313</v>
      </c>
      <c r="P146" s="181">
        <v>1</v>
      </c>
      <c r="Q146" s="167">
        <f>IF(R146=0,0,R146)</f>
        <v>1</v>
      </c>
      <c r="R146" s="131">
        <v>1</v>
      </c>
      <c r="S146" s="134" t="s">
        <v>142</v>
      </c>
      <c r="T146" s="164"/>
      <c r="U146" s="133"/>
    </row>
    <row r="147" spans="13:21" ht="39.950000000000003" customHeight="1">
      <c r="M147" s="123">
        <v>103</v>
      </c>
      <c r="N147" s="129">
        <v>15</v>
      </c>
      <c r="O147" s="130" t="s">
        <v>314</v>
      </c>
      <c r="P147" s="181">
        <v>1</v>
      </c>
      <c r="Q147" s="167">
        <f>IF(R147=0,0,R147)</f>
        <v>1</v>
      </c>
      <c r="R147" s="131">
        <v>1</v>
      </c>
      <c r="S147" s="140" t="s">
        <v>286</v>
      </c>
      <c r="T147" s="164"/>
      <c r="U147" s="133"/>
    </row>
    <row r="148" spans="13:21" ht="39.950000000000003" customHeight="1">
      <c r="M148" s="123">
        <v>104</v>
      </c>
      <c r="N148" s="129">
        <v>15</v>
      </c>
      <c r="O148" s="130" t="s">
        <v>338</v>
      </c>
      <c r="P148" s="181"/>
      <c r="Q148" s="167">
        <f>IF(R148=0,0,R148)</f>
        <v>0</v>
      </c>
      <c r="R148" s="131"/>
      <c r="S148" s="132" t="s">
        <v>323</v>
      </c>
      <c r="T148" s="164"/>
      <c r="U148" s="133"/>
    </row>
    <row r="149" spans="13:21" ht="39.950000000000003" customHeight="1">
      <c r="M149" s="123">
        <v>0</v>
      </c>
      <c r="N149" s="124">
        <v>16</v>
      </c>
      <c r="O149" s="125" t="s">
        <v>315</v>
      </c>
      <c r="P149" s="126">
        <f>SUM(P150:P155)</f>
        <v>2</v>
      </c>
      <c r="Q149" s="127">
        <f>P149/P5</f>
        <v>2.3255813953488372E-2</v>
      </c>
      <c r="R149" s="128">
        <f>SUM(R150:R155)</f>
        <v>2</v>
      </c>
      <c r="S149" s="161">
        <f>R149/P5</f>
        <v>2.3255813953488372E-2</v>
      </c>
      <c r="T149" s="165" t="s">
        <v>322</v>
      </c>
      <c r="U149" s="166" t="s">
        <v>137</v>
      </c>
    </row>
    <row r="150" spans="13:21" ht="39.950000000000003" customHeight="1">
      <c r="M150" s="123">
        <v>105</v>
      </c>
      <c r="N150" s="129">
        <v>16</v>
      </c>
      <c r="O150" s="130" t="s">
        <v>316</v>
      </c>
      <c r="P150" s="181">
        <v>1</v>
      </c>
      <c r="Q150" s="167">
        <f t="shared" ref="Q150:Q155" si="5">IF(R150=0,0,R150)</f>
        <v>1</v>
      </c>
      <c r="R150" s="131">
        <v>1</v>
      </c>
      <c r="S150" s="140" t="s">
        <v>286</v>
      </c>
      <c r="T150" s="164"/>
      <c r="U150" s="133"/>
    </row>
    <row r="151" spans="13:21" ht="39.950000000000003" customHeight="1">
      <c r="M151" s="123">
        <v>106</v>
      </c>
      <c r="N151" s="129">
        <v>16</v>
      </c>
      <c r="O151" s="130" t="s">
        <v>317</v>
      </c>
      <c r="P151" s="181">
        <v>1</v>
      </c>
      <c r="Q151" s="167">
        <f t="shared" si="5"/>
        <v>1</v>
      </c>
      <c r="R151" s="131">
        <v>1</v>
      </c>
      <c r="S151" s="132" t="s">
        <v>140</v>
      </c>
      <c r="T151" s="164"/>
      <c r="U151" s="133"/>
    </row>
    <row r="152" spans="13:21" ht="39.950000000000003" customHeight="1">
      <c r="M152" s="123">
        <v>107</v>
      </c>
      <c r="N152" s="129">
        <v>16</v>
      </c>
      <c r="O152" s="130" t="s">
        <v>330</v>
      </c>
      <c r="P152" s="181"/>
      <c r="Q152" s="167">
        <f t="shared" si="5"/>
        <v>0</v>
      </c>
      <c r="R152" s="131"/>
      <c r="S152" s="132" t="s">
        <v>323</v>
      </c>
      <c r="T152" s="164"/>
      <c r="U152" s="133"/>
    </row>
    <row r="153" spans="13:21" ht="39.950000000000003" customHeight="1">
      <c r="M153" s="123">
        <v>108</v>
      </c>
      <c r="N153" s="129">
        <v>16</v>
      </c>
      <c r="O153" s="130" t="s">
        <v>331</v>
      </c>
      <c r="P153" s="181"/>
      <c r="Q153" s="167">
        <f t="shared" si="5"/>
        <v>0</v>
      </c>
      <c r="R153" s="131"/>
      <c r="S153" s="132" t="s">
        <v>323</v>
      </c>
      <c r="T153" s="164"/>
      <c r="U153" s="133"/>
    </row>
    <row r="154" spans="13:21" ht="39.950000000000003" customHeight="1">
      <c r="M154" s="123">
        <v>109</v>
      </c>
      <c r="N154" s="129">
        <v>16</v>
      </c>
      <c r="O154" s="130" t="s">
        <v>332</v>
      </c>
      <c r="P154" s="181"/>
      <c r="Q154" s="167">
        <f t="shared" si="5"/>
        <v>0</v>
      </c>
      <c r="R154" s="131"/>
      <c r="S154" s="132" t="s">
        <v>323</v>
      </c>
      <c r="T154" s="164"/>
      <c r="U154" s="133"/>
    </row>
    <row r="155" spans="13:21" ht="39.950000000000003" customHeight="1">
      <c r="M155" s="123">
        <v>110</v>
      </c>
      <c r="N155" s="129">
        <v>16</v>
      </c>
      <c r="O155" s="130" t="s">
        <v>339</v>
      </c>
      <c r="P155" s="181"/>
      <c r="Q155" s="167">
        <f t="shared" si="5"/>
        <v>0</v>
      </c>
      <c r="R155" s="131"/>
      <c r="S155" s="132" t="s">
        <v>323</v>
      </c>
      <c r="T155" s="164"/>
      <c r="U155" s="133"/>
    </row>
    <row r="156" spans="13:21" ht="39.950000000000003" customHeight="1">
      <c r="M156" s="141">
        <v>0</v>
      </c>
      <c r="N156" s="142"/>
      <c r="O156" s="143" t="s">
        <v>340</v>
      </c>
      <c r="P156" s="144"/>
      <c r="Q156" s="145"/>
      <c r="R156" s="144"/>
      <c r="S156" s="145"/>
      <c r="T156" s="145"/>
      <c r="U156" s="145"/>
    </row>
    <row r="157" spans="13:21" ht="39.950000000000003" customHeight="1"/>
    <row r="158" spans="13:21" ht="39.950000000000003" customHeight="1"/>
    <row r="159" spans="13:21" ht="39.950000000000003" customHeight="1"/>
    <row r="160" spans="13:21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</sheetData>
  <mergeCells count="32">
    <mergeCell ref="T8:T9"/>
    <mergeCell ref="U8:U9"/>
    <mergeCell ref="O11:U11"/>
    <mergeCell ref="N3:S3"/>
    <mergeCell ref="P8:P9"/>
    <mergeCell ref="R8:R9"/>
    <mergeCell ref="S8:S9"/>
    <mergeCell ref="I40:J40"/>
    <mergeCell ref="I42:J42"/>
    <mergeCell ref="I43:J43"/>
    <mergeCell ref="D6:K6"/>
    <mergeCell ref="D39:E39"/>
    <mergeCell ref="A5:A6"/>
    <mergeCell ref="I37:J37"/>
    <mergeCell ref="I38:J38"/>
    <mergeCell ref="I39:J39"/>
    <mergeCell ref="J2:K2"/>
    <mergeCell ref="C3:H4"/>
    <mergeCell ref="C5:C6"/>
    <mergeCell ref="D37:E37"/>
    <mergeCell ref="D7:K7"/>
    <mergeCell ref="D5:K5"/>
    <mergeCell ref="H52:K54"/>
    <mergeCell ref="D53:F53"/>
    <mergeCell ref="E48:F48"/>
    <mergeCell ref="E52:F52"/>
    <mergeCell ref="I44:J44"/>
    <mergeCell ref="D49:F49"/>
    <mergeCell ref="D51:F51"/>
    <mergeCell ref="E50:F50"/>
    <mergeCell ref="D46:F46"/>
    <mergeCell ref="D47:F47"/>
  </mergeCells>
  <phoneticPr fontId="2" type="noConversion"/>
  <printOptions horizontalCentered="1"/>
  <pageMargins left="0.59055118110236227" right="0" top="0.19685039370078741" bottom="0" header="0" footer="0"/>
  <pageSetup paperSize="9" scale="36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U235"/>
  <sheetViews>
    <sheetView zoomScale="50" zoomScaleNormal="50" workbookViewId="0">
      <selection activeCell="J2" sqref="J2:K2"/>
    </sheetView>
  </sheetViews>
  <sheetFormatPr baseColWidth="10" defaultRowHeight="12.75"/>
  <cols>
    <col min="1" max="1" width="10.140625" style="14" customWidth="1"/>
    <col min="2" max="2" width="2.28515625" style="14" customWidth="1"/>
    <col min="3" max="3" width="8.5703125" style="14" customWidth="1"/>
    <col min="4" max="4" width="86.85546875" style="14" customWidth="1"/>
    <col min="5" max="5" width="17.140625" style="14" customWidth="1"/>
    <col min="6" max="6" width="17.85546875" style="14" customWidth="1"/>
    <col min="7" max="7" width="3" style="14" customWidth="1"/>
    <col min="8" max="8" width="8.5703125" style="14" customWidth="1"/>
    <col min="9" max="9" width="86.85546875" style="14" customWidth="1"/>
    <col min="10" max="10" width="15.85546875" style="14" customWidth="1"/>
    <col min="11" max="11" width="18.28515625" style="14" customWidth="1"/>
    <col min="12" max="12" width="2.140625" style="14" customWidth="1"/>
    <col min="13" max="13" width="10.5703125" customWidth="1"/>
    <col min="14" max="14" width="8.5703125" customWidth="1"/>
    <col min="15" max="15" width="86.85546875" customWidth="1"/>
    <col min="16" max="16" width="16.7109375" customWidth="1"/>
    <col min="17" max="17" width="13.28515625" customWidth="1"/>
    <col min="18" max="18" width="18.42578125" customWidth="1"/>
    <col min="19" max="20" width="19.5703125" customWidth="1"/>
    <col min="21" max="21" width="51.5703125" customWidth="1"/>
    <col min="22" max="16384" width="11.42578125" style="14"/>
  </cols>
  <sheetData>
    <row r="1" spans="1:21" s="5" customFormat="1" ht="25.5" customHeight="1" thickBot="1">
      <c r="A1" s="1">
        <f>ROW()</f>
        <v>1</v>
      </c>
      <c r="B1" s="2"/>
      <c r="C1" s="3">
        <v>7.86</v>
      </c>
      <c r="D1" s="3">
        <v>86.14</v>
      </c>
      <c r="E1" s="3"/>
      <c r="F1" s="3">
        <v>16</v>
      </c>
      <c r="G1" s="4">
        <v>5.71</v>
      </c>
      <c r="H1" s="3">
        <v>7.86</v>
      </c>
      <c r="I1" s="3">
        <v>25.29</v>
      </c>
      <c r="J1" s="3"/>
      <c r="K1" s="3">
        <v>17.57</v>
      </c>
      <c r="M1" s="118"/>
      <c r="N1" s="3">
        <v>7.86</v>
      </c>
      <c r="O1" s="3">
        <v>86.14</v>
      </c>
      <c r="P1" s="3">
        <v>16</v>
      </c>
      <c r="Q1" s="3">
        <v>7.57</v>
      </c>
      <c r="R1" s="3">
        <v>16</v>
      </c>
      <c r="S1" s="3">
        <v>14</v>
      </c>
      <c r="T1" s="3"/>
      <c r="U1" s="3">
        <v>51</v>
      </c>
    </row>
    <row r="2" spans="1:21" s="5" customFormat="1" ht="37.5" customHeight="1">
      <c r="A2" s="1">
        <f>ROW()</f>
        <v>2</v>
      </c>
      <c r="B2" s="2"/>
      <c r="C2" s="6"/>
      <c r="D2" s="7" t="s">
        <v>17</v>
      </c>
      <c r="E2" s="7"/>
      <c r="F2" s="8"/>
      <c r="G2" s="9"/>
      <c r="H2" s="6"/>
      <c r="I2" s="10"/>
      <c r="J2" s="366">
        <f ca="1">NOW()</f>
        <v>43869.528000115744</v>
      </c>
      <c r="K2" s="367"/>
      <c r="M2" s="118"/>
      <c r="N2" s="190"/>
      <c r="O2" s="173" t="s">
        <v>343</v>
      </c>
      <c r="P2" s="174"/>
      <c r="Q2" s="174"/>
      <c r="R2" s="174"/>
      <c r="S2" s="175"/>
      <c r="T2" s="175"/>
      <c r="U2" s="176"/>
    </row>
    <row r="3" spans="1:21" ht="51.75" customHeight="1">
      <c r="A3" s="1">
        <f>ROW()</f>
        <v>3</v>
      </c>
      <c r="B3" s="2"/>
      <c r="C3" s="368" t="s">
        <v>18</v>
      </c>
      <c r="D3" s="369"/>
      <c r="E3" s="369"/>
      <c r="F3" s="369"/>
      <c r="G3" s="369"/>
      <c r="H3" s="369"/>
      <c r="I3" s="11">
        <f>F37</f>
        <v>95</v>
      </c>
      <c r="J3" s="12" t="s">
        <v>19</v>
      </c>
      <c r="K3" s="13"/>
      <c r="M3" s="118"/>
      <c r="N3" s="394" t="s">
        <v>129</v>
      </c>
      <c r="O3" s="395"/>
      <c r="P3" s="395"/>
      <c r="Q3" s="395"/>
      <c r="R3" s="395"/>
      <c r="S3" s="395"/>
      <c r="T3" s="196">
        <f>P4</f>
        <v>95</v>
      </c>
      <c r="U3" s="197" t="s">
        <v>130</v>
      </c>
    </row>
    <row r="4" spans="1:21" ht="53.25" customHeight="1">
      <c r="A4" s="1">
        <f>ROW()</f>
        <v>4</v>
      </c>
      <c r="B4" s="2"/>
      <c r="C4" s="370"/>
      <c r="D4" s="371"/>
      <c r="E4" s="371"/>
      <c r="F4" s="371"/>
      <c r="G4" s="371"/>
      <c r="H4" s="371"/>
      <c r="I4" s="15">
        <f>K46</f>
        <v>44</v>
      </c>
      <c r="J4" s="16" t="s">
        <v>20</v>
      </c>
      <c r="K4" s="17"/>
      <c r="M4" s="118"/>
      <c r="N4" s="179"/>
      <c r="O4" s="180" t="s">
        <v>132</v>
      </c>
      <c r="P4" s="204">
        <f>F37</f>
        <v>95</v>
      </c>
      <c r="Q4" s="171"/>
      <c r="R4" s="177"/>
      <c r="S4" s="178" t="s">
        <v>133</v>
      </c>
      <c r="T4" s="204">
        <f>K51</f>
        <v>13</v>
      </c>
      <c r="U4" s="172">
        <f>P4/T4</f>
        <v>7.3076923076923075</v>
      </c>
    </row>
    <row r="5" spans="1:21" ht="40.5" customHeight="1">
      <c r="A5" s="402">
        <v>5</v>
      </c>
      <c r="B5" s="2"/>
      <c r="C5" s="372" t="s">
        <v>21</v>
      </c>
      <c r="D5" s="377" t="s">
        <v>62</v>
      </c>
      <c r="E5" s="377"/>
      <c r="F5" s="377"/>
      <c r="G5" s="377"/>
      <c r="H5" s="377"/>
      <c r="I5" s="377"/>
      <c r="J5" s="377"/>
      <c r="K5" s="378"/>
      <c r="M5" s="118"/>
      <c r="N5" s="179"/>
      <c r="O5" s="198" t="s">
        <v>134</v>
      </c>
      <c r="P5" s="199">
        <f>SUM(P12,P18,P25,P32,P38,P43,P48,P83,P107,P118,P124,P130,P135,P140,P145,P149)</f>
        <v>86</v>
      </c>
      <c r="Q5" s="200">
        <f>SUM(Q12,Q18,Q25,Q32,Q38,Q43,Q48,Q83,Q107,Q118,Q124,Q130,Q135,Q140,Q145,Q149)</f>
        <v>0.99999999999999989</v>
      </c>
      <c r="R5" s="201"/>
      <c r="S5" s="147" t="s">
        <v>342</v>
      </c>
      <c r="T5" s="199">
        <f>SUM(R12,R18,R25,R32,R38,R43,R48,R83,R107,R118,R124,R130,R135,R140,R145,R149)</f>
        <v>88</v>
      </c>
      <c r="U5" s="202" t="s">
        <v>136</v>
      </c>
    </row>
    <row r="6" spans="1:21" ht="40.5" customHeight="1" thickBot="1">
      <c r="A6" s="403"/>
      <c r="B6" s="2"/>
      <c r="C6" s="373"/>
      <c r="D6" s="381" t="s">
        <v>100</v>
      </c>
      <c r="E6" s="381"/>
      <c r="F6" s="381"/>
      <c r="G6" s="381"/>
      <c r="H6" s="381"/>
      <c r="I6" s="381"/>
      <c r="J6" s="381"/>
      <c r="K6" s="382"/>
      <c r="M6" s="118"/>
      <c r="N6" s="203"/>
      <c r="O6" s="195"/>
      <c r="P6" s="195"/>
      <c r="Q6" s="191"/>
      <c r="R6" s="191"/>
      <c r="S6" s="192" t="str">
        <f>IF(T3&gt;T5,"il MANQUE",IF(T5&gt;T3,"EN TROP",IF(T3=T5,"programmation de repas correcte")))</f>
        <v>il MANQUE</v>
      </c>
      <c r="T6" s="193">
        <f>IF(T3&gt;T5,T3-T5,IF(T5&gt;T3,T5-T3,IF(T3=T5,0)))</f>
        <v>7</v>
      </c>
      <c r="U6" s="194" t="s">
        <v>136</v>
      </c>
    </row>
    <row r="7" spans="1:21" ht="16.5" customHeight="1" thickBot="1">
      <c r="A7" s="1">
        <f>ROW()</f>
        <v>7</v>
      </c>
      <c r="B7" s="2"/>
      <c r="C7" s="18"/>
      <c r="D7" s="375" t="str">
        <f ca="1">CELL("nomfichier")</f>
        <v>E:\0-UPRT\1-UPRT.FR-SITE-WEB\me-menus\menus-festivals\[me-ventilation_saisonniere.xls]Mode d'emploi</v>
      </c>
      <c r="E7" s="375"/>
      <c r="F7" s="375"/>
      <c r="G7" s="375"/>
      <c r="H7" s="375"/>
      <c r="I7" s="375"/>
      <c r="J7" s="375"/>
      <c r="K7" s="376"/>
      <c r="M7" s="118"/>
      <c r="N7" s="182"/>
      <c r="O7" s="183" t="str">
        <f ca="1">CELL("nomfichier")</f>
        <v>E:\0-UPRT\1-UPRT.FR-SITE-WEB\me-menus\menus-festivals\[me-ventilation_saisonniere.xls]Mode d'emploi</v>
      </c>
      <c r="P7" s="184"/>
      <c r="Q7" s="185"/>
      <c r="R7" s="186"/>
      <c r="S7" s="187"/>
      <c r="T7" s="184"/>
      <c r="U7" s="188"/>
    </row>
    <row r="8" spans="1:21" ht="54.75" customHeight="1">
      <c r="A8" s="1">
        <f>ROW()</f>
        <v>8</v>
      </c>
      <c r="B8" s="2"/>
      <c r="C8" s="19" t="s">
        <v>24</v>
      </c>
      <c r="D8" s="32" t="s">
        <v>32</v>
      </c>
      <c r="E8" s="33"/>
      <c r="F8" s="34">
        <f>SUM(F10:F16)</f>
        <v>0</v>
      </c>
      <c r="G8" s="22"/>
      <c r="H8" s="19" t="s">
        <v>25</v>
      </c>
      <c r="I8" s="23" t="s">
        <v>123</v>
      </c>
      <c r="J8" s="20"/>
      <c r="K8" s="21">
        <f>SUM(K10:K16)</f>
        <v>0</v>
      </c>
      <c r="M8" s="119"/>
      <c r="N8" s="189"/>
      <c r="O8" s="120" t="s">
        <v>131</v>
      </c>
      <c r="P8" s="396" t="s">
        <v>134</v>
      </c>
      <c r="Q8" s="146"/>
      <c r="R8" s="398" t="s">
        <v>320</v>
      </c>
      <c r="S8" s="400" t="s">
        <v>135</v>
      </c>
      <c r="T8" s="388" t="s">
        <v>319</v>
      </c>
      <c r="U8" s="390" t="s">
        <v>137</v>
      </c>
    </row>
    <row r="9" spans="1:21" ht="35.1" customHeight="1">
      <c r="A9" s="1">
        <f>ROW()</f>
        <v>9</v>
      </c>
      <c r="B9" s="2"/>
      <c r="C9" s="24" t="s">
        <v>24</v>
      </c>
      <c r="D9" s="26" t="s">
        <v>26</v>
      </c>
      <c r="E9" s="27">
        <f>IF(F8=0,0,F9/K$51)</f>
        <v>0</v>
      </c>
      <c r="F9" s="28">
        <f>IF(F8=0,0,A28/F8)</f>
        <v>0</v>
      </c>
      <c r="G9" s="25"/>
      <c r="H9" s="24" t="s">
        <v>25</v>
      </c>
      <c r="I9" s="26" t="s">
        <v>26</v>
      </c>
      <c r="J9" s="27">
        <f>IF(K8=0,0,K9/K$51)</f>
        <v>0</v>
      </c>
      <c r="K9" s="28">
        <f>IF(K8=0,0,F37/K8)</f>
        <v>0</v>
      </c>
      <c r="M9" s="119"/>
      <c r="N9" s="18"/>
      <c r="O9" s="121">
        <f>LARGE(M12:M156,1)</f>
        <v>110</v>
      </c>
      <c r="P9" s="397"/>
      <c r="Q9" s="147"/>
      <c r="R9" s="399"/>
      <c r="S9" s="401"/>
      <c r="T9" s="389"/>
      <c r="U9" s="391"/>
    </row>
    <row r="10" spans="1:21" ht="39.75" customHeight="1">
      <c r="A10" s="1">
        <f>ROW()</f>
        <v>10</v>
      </c>
      <c r="B10" s="2"/>
      <c r="C10" s="24" t="s">
        <v>24</v>
      </c>
      <c r="D10" s="29" t="s">
        <v>34</v>
      </c>
      <c r="E10" s="29"/>
      <c r="F10" s="30"/>
      <c r="G10" s="25"/>
      <c r="H10" s="24" t="s">
        <v>25</v>
      </c>
      <c r="I10" s="29"/>
      <c r="J10" s="29"/>
      <c r="K10" s="30"/>
      <c r="M10" s="122"/>
      <c r="N10" s="18"/>
      <c r="O10" s="168" t="str">
        <f ca="1">CELL("nomfichier")</f>
        <v>E:\0-UPRT\1-UPRT.FR-SITE-WEB\me-menus\menus-festivals\[me-ventilation_saisonniere.xls]Mode d'emploi</v>
      </c>
      <c r="P10" s="169"/>
      <c r="Q10" s="169"/>
      <c r="R10" s="169"/>
      <c r="S10" s="169"/>
      <c r="T10" s="169"/>
      <c r="U10" s="170"/>
    </row>
    <row r="11" spans="1:21" ht="39.950000000000003" customHeight="1">
      <c r="A11" s="1">
        <f>ROW()</f>
        <v>11</v>
      </c>
      <c r="B11" s="2"/>
      <c r="C11" s="24" t="s">
        <v>24</v>
      </c>
      <c r="D11" s="29" t="s">
        <v>36</v>
      </c>
      <c r="E11" s="29"/>
      <c r="F11" s="30"/>
      <c r="G11" s="25"/>
      <c r="H11" s="24" t="s">
        <v>25</v>
      </c>
      <c r="I11" s="29"/>
      <c r="J11" s="29"/>
      <c r="K11" s="30"/>
      <c r="M11" s="122"/>
      <c r="N11" s="18"/>
      <c r="O11" s="392" t="s">
        <v>341</v>
      </c>
      <c r="P11" s="392"/>
      <c r="Q11" s="392"/>
      <c r="R11" s="392"/>
      <c r="S11" s="392"/>
      <c r="T11" s="392"/>
      <c r="U11" s="393"/>
    </row>
    <row r="12" spans="1:21" ht="39.950000000000003" customHeight="1">
      <c r="A12" s="1">
        <f>ROW()</f>
        <v>12</v>
      </c>
      <c r="B12" s="2"/>
      <c r="C12" s="24" t="s">
        <v>24</v>
      </c>
      <c r="D12" s="29" t="s">
        <v>37</v>
      </c>
      <c r="E12" s="29"/>
      <c r="F12" s="30"/>
      <c r="G12" s="25"/>
      <c r="H12" s="24" t="s">
        <v>25</v>
      </c>
      <c r="I12" s="29"/>
      <c r="J12" s="29"/>
      <c r="K12" s="30"/>
      <c r="M12" s="123">
        <v>0</v>
      </c>
      <c r="N12" s="124">
        <v>1</v>
      </c>
      <c r="O12" s="125" t="s">
        <v>138</v>
      </c>
      <c r="P12" s="126">
        <f>SUM(P13:P17)</f>
        <v>4</v>
      </c>
      <c r="Q12" s="127">
        <f>P12/P5</f>
        <v>4.6511627906976744E-2</v>
      </c>
      <c r="R12" s="128">
        <f>SUM(Q13:Q17)</f>
        <v>5</v>
      </c>
      <c r="S12" s="161">
        <f>R12/P5</f>
        <v>5.8139534883720929E-2</v>
      </c>
      <c r="T12" s="165" t="s">
        <v>322</v>
      </c>
      <c r="U12" s="166" t="s">
        <v>137</v>
      </c>
    </row>
    <row r="13" spans="1:21" ht="39.75" customHeight="1">
      <c r="A13" s="1">
        <f>ROW()</f>
        <v>13</v>
      </c>
      <c r="B13" s="2"/>
      <c r="C13" s="24" t="s">
        <v>24</v>
      </c>
      <c r="D13" s="29" t="s">
        <v>38</v>
      </c>
      <c r="E13" s="29"/>
      <c r="F13" s="30"/>
      <c r="G13" s="25"/>
      <c r="H13" s="24" t="s">
        <v>25</v>
      </c>
      <c r="I13" s="29"/>
      <c r="J13" s="29"/>
      <c r="K13" s="30"/>
      <c r="M13" s="123">
        <v>1</v>
      </c>
      <c r="N13" s="129">
        <v>1</v>
      </c>
      <c r="O13" s="130" t="s">
        <v>139</v>
      </c>
      <c r="P13" s="181">
        <v>1</v>
      </c>
      <c r="Q13" s="167">
        <f>IF(R13=0,0,R13)</f>
        <v>2</v>
      </c>
      <c r="R13" s="131">
        <v>2</v>
      </c>
      <c r="S13" s="132" t="s">
        <v>140</v>
      </c>
      <c r="T13" s="164" t="s">
        <v>321</v>
      </c>
      <c r="U13" s="133">
        <v>41207</v>
      </c>
    </row>
    <row r="14" spans="1:21" ht="39.950000000000003" customHeight="1">
      <c r="A14" s="1">
        <f>ROW()</f>
        <v>14</v>
      </c>
      <c r="B14" s="2"/>
      <c r="C14" s="24" t="s">
        <v>24</v>
      </c>
      <c r="D14" s="29"/>
      <c r="E14" s="29"/>
      <c r="F14" s="30"/>
      <c r="G14" s="25"/>
      <c r="H14" s="24" t="s">
        <v>25</v>
      </c>
      <c r="I14" s="29"/>
      <c r="J14" s="29"/>
      <c r="K14" s="30"/>
      <c r="M14" s="123">
        <v>2</v>
      </c>
      <c r="N14" s="129">
        <v>1</v>
      </c>
      <c r="O14" s="130" t="s">
        <v>141</v>
      </c>
      <c r="P14" s="181">
        <v>1</v>
      </c>
      <c r="Q14" s="167">
        <f>IF(R14=0,0,R14)</f>
        <v>1</v>
      </c>
      <c r="R14" s="131">
        <v>1</v>
      </c>
      <c r="S14" s="134" t="s">
        <v>142</v>
      </c>
      <c r="T14" s="164"/>
      <c r="U14" s="133"/>
    </row>
    <row r="15" spans="1:21" ht="39.950000000000003" customHeight="1">
      <c r="A15" s="1">
        <f>ROW()</f>
        <v>15</v>
      </c>
      <c r="B15" s="2"/>
      <c r="C15" s="24" t="s">
        <v>24</v>
      </c>
      <c r="D15" s="29"/>
      <c r="E15" s="29"/>
      <c r="F15" s="30"/>
      <c r="G15" s="25"/>
      <c r="H15" s="24" t="s">
        <v>25</v>
      </c>
      <c r="I15" s="29"/>
      <c r="J15" s="29"/>
      <c r="K15" s="30"/>
      <c r="M15" s="123">
        <v>3</v>
      </c>
      <c r="N15" s="129">
        <v>1</v>
      </c>
      <c r="O15" s="130" t="s">
        <v>143</v>
      </c>
      <c r="P15" s="181">
        <v>1</v>
      </c>
      <c r="Q15" s="167">
        <f>IF(R15=0,0,R15)</f>
        <v>1</v>
      </c>
      <c r="R15" s="131">
        <v>1</v>
      </c>
      <c r="S15" s="132" t="s">
        <v>140</v>
      </c>
      <c r="T15" s="164"/>
      <c r="U15" s="133"/>
    </row>
    <row r="16" spans="1:21" ht="39.950000000000003" customHeight="1">
      <c r="A16" s="1">
        <f>ROW()</f>
        <v>16</v>
      </c>
      <c r="B16" s="2"/>
      <c r="C16" s="68" t="s">
        <v>24</v>
      </c>
      <c r="D16" s="29"/>
      <c r="E16" s="29"/>
      <c r="F16" s="30"/>
      <c r="G16" s="25"/>
      <c r="H16" s="24" t="s">
        <v>25</v>
      </c>
      <c r="I16" s="29"/>
      <c r="J16" s="29"/>
      <c r="K16" s="30"/>
      <c r="M16" s="123">
        <v>4</v>
      </c>
      <c r="N16" s="129">
        <v>1</v>
      </c>
      <c r="O16" s="130" t="s">
        <v>144</v>
      </c>
      <c r="P16" s="181">
        <v>1</v>
      </c>
      <c r="Q16" s="167">
        <f>IF(R16=0,0,R16)</f>
        <v>1</v>
      </c>
      <c r="R16" s="131">
        <v>1</v>
      </c>
      <c r="S16" s="132" t="s">
        <v>140</v>
      </c>
      <c r="T16" s="164"/>
      <c r="U16" s="133"/>
    </row>
    <row r="17" spans="1:21" ht="36.75" customHeight="1">
      <c r="A17" s="1">
        <f>ROW()</f>
        <v>17</v>
      </c>
      <c r="B17" s="2"/>
      <c r="C17" s="31" t="s">
        <v>29</v>
      </c>
      <c r="D17" s="32" t="s">
        <v>30</v>
      </c>
      <c r="E17" s="33"/>
      <c r="F17" s="34">
        <f>SUM(F19:F25)</f>
        <v>4</v>
      </c>
      <c r="G17" s="25"/>
      <c r="H17" s="31" t="s">
        <v>31</v>
      </c>
      <c r="I17" s="32" t="s">
        <v>274</v>
      </c>
      <c r="J17" s="33"/>
      <c r="K17" s="34">
        <f>F37-J19</f>
        <v>85</v>
      </c>
      <c r="M17" s="123">
        <v>5</v>
      </c>
      <c r="N17" s="129">
        <v>1</v>
      </c>
      <c r="O17" s="130" t="s">
        <v>324</v>
      </c>
      <c r="P17" s="181"/>
      <c r="Q17" s="167">
        <f>IF(R17=0,0,R17)</f>
        <v>0</v>
      </c>
      <c r="R17" s="131"/>
      <c r="S17" s="132" t="s">
        <v>323</v>
      </c>
      <c r="T17" s="164"/>
      <c r="U17" s="133"/>
    </row>
    <row r="18" spans="1:21" ht="35.1" customHeight="1">
      <c r="A18" s="1">
        <f>ROW()</f>
        <v>18</v>
      </c>
      <c r="B18" s="2"/>
      <c r="C18" s="24" t="s">
        <v>29</v>
      </c>
      <c r="D18" s="26" t="s">
        <v>26</v>
      </c>
      <c r="E18" s="27">
        <f>IF(F17=0,0,F18/K$51)</f>
        <v>1.8269230769230769</v>
      </c>
      <c r="F18" s="28">
        <f>IF(F17=0,0,F37/F17)</f>
        <v>23.75</v>
      </c>
      <c r="G18" s="35"/>
      <c r="H18" s="24" t="s">
        <v>31</v>
      </c>
      <c r="I18" s="313" t="s">
        <v>43</v>
      </c>
      <c r="J18" s="314">
        <f>F37</f>
        <v>95</v>
      </c>
      <c r="K18" s="315"/>
      <c r="M18" s="123">
        <v>0</v>
      </c>
      <c r="N18" s="124">
        <v>2</v>
      </c>
      <c r="O18" s="125" t="s">
        <v>145</v>
      </c>
      <c r="P18" s="126">
        <f>SUM(P19:P24)</f>
        <v>5</v>
      </c>
      <c r="Q18" s="127">
        <f>P18/P5</f>
        <v>5.8139534883720929E-2</v>
      </c>
      <c r="R18" s="128">
        <f>SUM(R19:R24)</f>
        <v>5</v>
      </c>
      <c r="S18" s="161">
        <f>R18/P5</f>
        <v>5.8139534883720929E-2</v>
      </c>
      <c r="T18" s="165" t="s">
        <v>322</v>
      </c>
      <c r="U18" s="166" t="s">
        <v>137</v>
      </c>
    </row>
    <row r="19" spans="1:21" ht="39.950000000000003" customHeight="1">
      <c r="A19" s="1">
        <f>ROW()</f>
        <v>19</v>
      </c>
      <c r="B19" s="2"/>
      <c r="C19" s="24" t="s">
        <v>29</v>
      </c>
      <c r="D19" s="29" t="s">
        <v>95</v>
      </c>
      <c r="E19" s="29"/>
      <c r="F19" s="30">
        <v>2</v>
      </c>
      <c r="G19" s="25"/>
      <c r="H19" s="24" t="s">
        <v>31</v>
      </c>
      <c r="I19" s="310" t="s">
        <v>120</v>
      </c>
      <c r="J19" s="311">
        <f>F8+K8+F17+F26</f>
        <v>10</v>
      </c>
      <c r="K19" s="312">
        <f>SUM(K21:K35)</f>
        <v>41</v>
      </c>
      <c r="M19" s="123">
        <v>6</v>
      </c>
      <c r="N19" s="129">
        <v>2</v>
      </c>
      <c r="O19" s="130" t="s">
        <v>146</v>
      </c>
      <c r="P19" s="181">
        <v>1</v>
      </c>
      <c r="Q19" s="167">
        <f t="shared" ref="Q19:Q24" si="0">IF(R19=0,0,R19)</f>
        <v>1</v>
      </c>
      <c r="R19" s="131">
        <v>1</v>
      </c>
      <c r="S19" s="132" t="s">
        <v>140</v>
      </c>
      <c r="T19" s="164"/>
      <c r="U19" s="133"/>
    </row>
    <row r="20" spans="1:21" ht="39.950000000000003" customHeight="1">
      <c r="A20" s="1">
        <f>ROW()</f>
        <v>20</v>
      </c>
      <c r="B20" s="2"/>
      <c r="C20" s="24" t="s">
        <v>29</v>
      </c>
      <c r="D20" s="29" t="s">
        <v>94</v>
      </c>
      <c r="E20" s="29"/>
      <c r="F20" s="30">
        <v>2</v>
      </c>
      <c r="G20" s="25"/>
      <c r="H20" s="24" t="s">
        <v>31</v>
      </c>
      <c r="I20" s="285" t="s">
        <v>121</v>
      </c>
      <c r="J20" s="115">
        <f>K17-K19</f>
        <v>44</v>
      </c>
      <c r="K20" s="116" t="str">
        <f>IF(K17=K19,"OK","")</f>
        <v/>
      </c>
      <c r="M20" s="123">
        <v>7</v>
      </c>
      <c r="N20" s="129">
        <v>2</v>
      </c>
      <c r="O20" s="130" t="s">
        <v>147</v>
      </c>
      <c r="P20" s="181">
        <v>1</v>
      </c>
      <c r="Q20" s="167">
        <f t="shared" si="0"/>
        <v>1</v>
      </c>
      <c r="R20" s="131">
        <v>1</v>
      </c>
      <c r="S20" s="135" t="s">
        <v>148</v>
      </c>
      <c r="T20" s="164"/>
      <c r="U20" s="133"/>
    </row>
    <row r="21" spans="1:21" ht="39.950000000000003" customHeight="1">
      <c r="A21" s="1">
        <f>ROW()</f>
        <v>21</v>
      </c>
      <c r="B21" s="2"/>
      <c r="C21" s="24" t="s">
        <v>29</v>
      </c>
      <c r="D21" s="29"/>
      <c r="E21" s="29"/>
      <c r="F21" s="30"/>
      <c r="G21" s="25"/>
      <c r="H21" s="24" t="s">
        <v>31</v>
      </c>
      <c r="I21" s="29" t="s">
        <v>114</v>
      </c>
      <c r="J21" s="29"/>
      <c r="K21" s="30">
        <v>3</v>
      </c>
      <c r="M21" s="123">
        <v>8</v>
      </c>
      <c r="N21" s="129">
        <v>2</v>
      </c>
      <c r="O21" s="130" t="s">
        <v>149</v>
      </c>
      <c r="P21" s="181">
        <v>1</v>
      </c>
      <c r="Q21" s="167">
        <f t="shared" si="0"/>
        <v>1</v>
      </c>
      <c r="R21" s="131">
        <v>1</v>
      </c>
      <c r="S21" s="132" t="s">
        <v>140</v>
      </c>
      <c r="T21" s="164"/>
      <c r="U21" s="133"/>
    </row>
    <row r="22" spans="1:21" ht="39.950000000000003" customHeight="1">
      <c r="A22" s="1">
        <f>ROW()</f>
        <v>22</v>
      </c>
      <c r="B22" s="2"/>
      <c r="C22" s="24" t="s">
        <v>29</v>
      </c>
      <c r="D22" s="29"/>
      <c r="E22" s="29"/>
      <c r="F22" s="30"/>
      <c r="G22" s="25"/>
      <c r="H22" s="24" t="s">
        <v>31</v>
      </c>
      <c r="I22" s="29" t="s">
        <v>113</v>
      </c>
      <c r="J22" s="29"/>
      <c r="K22" s="30">
        <v>5</v>
      </c>
      <c r="M22" s="123">
        <v>9</v>
      </c>
      <c r="N22" s="129">
        <v>2</v>
      </c>
      <c r="O22" s="130" t="s">
        <v>150</v>
      </c>
      <c r="P22" s="181">
        <v>1</v>
      </c>
      <c r="Q22" s="167">
        <f t="shared" si="0"/>
        <v>1</v>
      </c>
      <c r="R22" s="131">
        <v>1</v>
      </c>
      <c r="S22" s="132" t="s">
        <v>140</v>
      </c>
      <c r="T22" s="164"/>
      <c r="U22" s="133"/>
    </row>
    <row r="23" spans="1:21" ht="39.950000000000003" customHeight="1">
      <c r="A23" s="1">
        <f>ROW()</f>
        <v>23</v>
      </c>
      <c r="B23" s="2"/>
      <c r="C23" s="24" t="s">
        <v>29</v>
      </c>
      <c r="D23" s="29"/>
      <c r="E23" s="29"/>
      <c r="F23" s="30"/>
      <c r="G23" s="25"/>
      <c r="H23" s="24" t="s">
        <v>31</v>
      </c>
      <c r="I23" s="29" t="s">
        <v>101</v>
      </c>
      <c r="J23" s="29"/>
      <c r="K23" s="30">
        <v>5</v>
      </c>
      <c r="M23" s="123">
        <v>10</v>
      </c>
      <c r="N23" s="129">
        <v>2</v>
      </c>
      <c r="O23" s="130" t="s">
        <v>151</v>
      </c>
      <c r="P23" s="181">
        <v>1</v>
      </c>
      <c r="Q23" s="167">
        <f t="shared" si="0"/>
        <v>1</v>
      </c>
      <c r="R23" s="131">
        <v>1</v>
      </c>
      <c r="S23" s="132" t="s">
        <v>140</v>
      </c>
      <c r="T23" s="164"/>
      <c r="U23" s="133"/>
    </row>
    <row r="24" spans="1:21" ht="39.75" customHeight="1">
      <c r="A24" s="1">
        <f>ROW()</f>
        <v>24</v>
      </c>
      <c r="B24" s="2"/>
      <c r="C24" s="24" t="s">
        <v>29</v>
      </c>
      <c r="D24" s="29"/>
      <c r="E24" s="29"/>
      <c r="F24" s="30"/>
      <c r="G24" s="25"/>
      <c r="H24" s="24" t="s">
        <v>31</v>
      </c>
      <c r="I24" s="29" t="s">
        <v>115</v>
      </c>
      <c r="J24" s="29"/>
      <c r="K24" s="30">
        <v>0</v>
      </c>
      <c r="M24" s="123">
        <v>11</v>
      </c>
      <c r="N24" s="129">
        <v>2</v>
      </c>
      <c r="O24" s="130" t="s">
        <v>325</v>
      </c>
      <c r="P24" s="181"/>
      <c r="Q24" s="167">
        <f t="shared" si="0"/>
        <v>0</v>
      </c>
      <c r="R24" s="131"/>
      <c r="S24" s="132" t="s">
        <v>323</v>
      </c>
      <c r="T24" s="164"/>
      <c r="U24" s="133"/>
    </row>
    <row r="25" spans="1:21" ht="39.950000000000003" customHeight="1">
      <c r="A25" s="1">
        <f>ROW()</f>
        <v>25</v>
      </c>
      <c r="B25" s="2"/>
      <c r="C25" s="24" t="s">
        <v>29</v>
      </c>
      <c r="D25" s="29"/>
      <c r="E25" s="29"/>
      <c r="F25" s="30"/>
      <c r="G25" s="25"/>
      <c r="H25" s="24" t="s">
        <v>31</v>
      </c>
      <c r="I25" s="29" t="s">
        <v>102</v>
      </c>
      <c r="J25" s="29"/>
      <c r="K25" s="30">
        <v>5</v>
      </c>
      <c r="M25" s="123">
        <v>0</v>
      </c>
      <c r="N25" s="124">
        <v>3</v>
      </c>
      <c r="O25" s="125" t="s">
        <v>91</v>
      </c>
      <c r="P25" s="126">
        <f>SUM(P26:P31)</f>
        <v>5</v>
      </c>
      <c r="Q25" s="127">
        <f>P25/P5</f>
        <v>5.8139534883720929E-2</v>
      </c>
      <c r="R25" s="128">
        <f>SUM(R26:R31)</f>
        <v>5</v>
      </c>
      <c r="S25" s="161">
        <f>R25/P5</f>
        <v>5.8139534883720929E-2</v>
      </c>
      <c r="T25" s="165" t="s">
        <v>322</v>
      </c>
      <c r="U25" s="166" t="s">
        <v>137</v>
      </c>
    </row>
    <row r="26" spans="1:21" ht="39.950000000000003" customHeight="1">
      <c r="A26" s="1">
        <f>ROW()</f>
        <v>26</v>
      </c>
      <c r="B26" s="2"/>
      <c r="C26" s="31" t="s">
        <v>39</v>
      </c>
      <c r="D26" s="32" t="s">
        <v>122</v>
      </c>
      <c r="E26" s="33"/>
      <c r="F26" s="34">
        <f>SUM(F28:F35)</f>
        <v>6</v>
      </c>
      <c r="G26" s="25"/>
      <c r="H26" s="24" t="s">
        <v>31</v>
      </c>
      <c r="I26" s="29" t="s">
        <v>116</v>
      </c>
      <c r="J26" s="29"/>
      <c r="K26" s="30">
        <v>3</v>
      </c>
      <c r="M26" s="123">
        <v>12</v>
      </c>
      <c r="N26" s="129">
        <v>3</v>
      </c>
      <c r="O26" s="130" t="s">
        <v>152</v>
      </c>
      <c r="P26" s="181">
        <v>1</v>
      </c>
      <c r="Q26" s="167">
        <f t="shared" ref="Q26:Q31" si="1">IF(R26=0,0,R26)</f>
        <v>1</v>
      </c>
      <c r="R26" s="131">
        <v>1</v>
      </c>
      <c r="S26" s="132" t="s">
        <v>140</v>
      </c>
      <c r="T26" s="164"/>
      <c r="U26" s="133"/>
    </row>
    <row r="27" spans="1:21" ht="35.1" customHeight="1">
      <c r="A27" s="1">
        <f>ROW()</f>
        <v>27</v>
      </c>
      <c r="B27" s="2"/>
      <c r="C27" s="24" t="s">
        <v>39</v>
      </c>
      <c r="D27" s="36" t="s">
        <v>26</v>
      </c>
      <c r="E27" s="27">
        <f>IF(F26=0,0,F27/K$51)</f>
        <v>1.2179487179487181</v>
      </c>
      <c r="F27" s="28">
        <f>IF(F26=0,0,F37/F26)</f>
        <v>15.833333333333334</v>
      </c>
      <c r="G27" s="25"/>
      <c r="H27" s="24" t="s">
        <v>31</v>
      </c>
      <c r="I27" s="29" t="s">
        <v>103</v>
      </c>
      <c r="J27" s="29"/>
      <c r="K27" s="30">
        <v>3</v>
      </c>
      <c r="M27" s="123">
        <v>13</v>
      </c>
      <c r="N27" s="129">
        <v>3</v>
      </c>
      <c r="O27" s="130" t="s">
        <v>153</v>
      </c>
      <c r="P27" s="181">
        <v>1</v>
      </c>
      <c r="Q27" s="167">
        <f t="shared" si="1"/>
        <v>1</v>
      </c>
      <c r="R27" s="131">
        <v>1</v>
      </c>
      <c r="S27" s="135" t="s">
        <v>148</v>
      </c>
      <c r="T27" s="164"/>
      <c r="U27" s="133"/>
    </row>
    <row r="28" spans="1:21" ht="39.950000000000003" customHeight="1">
      <c r="A28" s="1">
        <f>ROW()</f>
        <v>28</v>
      </c>
      <c r="B28" s="2"/>
      <c r="C28" s="24" t="s">
        <v>39</v>
      </c>
      <c r="D28" s="29" t="s">
        <v>372</v>
      </c>
      <c r="E28" s="29"/>
      <c r="F28" s="30">
        <v>1</v>
      </c>
      <c r="G28" s="25"/>
      <c r="H28" s="24" t="s">
        <v>31</v>
      </c>
      <c r="I28" s="29" t="s">
        <v>112</v>
      </c>
      <c r="J28" s="29"/>
      <c r="K28" s="30">
        <v>3</v>
      </c>
      <c r="M28" s="123">
        <v>14</v>
      </c>
      <c r="N28" s="129">
        <v>3</v>
      </c>
      <c r="O28" s="130" t="s">
        <v>154</v>
      </c>
      <c r="P28" s="181">
        <v>1</v>
      </c>
      <c r="Q28" s="167">
        <f t="shared" si="1"/>
        <v>1</v>
      </c>
      <c r="R28" s="131">
        <v>1</v>
      </c>
      <c r="S28" s="132" t="s">
        <v>140</v>
      </c>
      <c r="T28" s="164"/>
      <c r="U28" s="133"/>
    </row>
    <row r="29" spans="1:21" ht="39.950000000000003" customHeight="1">
      <c r="A29" s="1">
        <f>ROW()</f>
        <v>29</v>
      </c>
      <c r="B29" s="2"/>
      <c r="C29" s="24" t="s">
        <v>39</v>
      </c>
      <c r="D29" s="37" t="s">
        <v>41</v>
      </c>
      <c r="E29" s="29"/>
      <c r="F29" s="30"/>
      <c r="G29" s="25"/>
      <c r="H29" s="24" t="s">
        <v>31</v>
      </c>
      <c r="I29" s="29" t="s">
        <v>104</v>
      </c>
      <c r="J29" s="29"/>
      <c r="K29" s="30">
        <v>1</v>
      </c>
      <c r="M29" s="123">
        <v>15</v>
      </c>
      <c r="N29" s="129">
        <v>3</v>
      </c>
      <c r="O29" s="130" t="s">
        <v>155</v>
      </c>
      <c r="P29" s="181">
        <v>1</v>
      </c>
      <c r="Q29" s="167">
        <f t="shared" si="1"/>
        <v>1</v>
      </c>
      <c r="R29" s="131">
        <v>1</v>
      </c>
      <c r="S29" s="132" t="s">
        <v>140</v>
      </c>
      <c r="T29" s="164"/>
      <c r="U29" s="133"/>
    </row>
    <row r="30" spans="1:21" ht="39.950000000000003" customHeight="1">
      <c r="A30" s="1">
        <f>ROW()</f>
        <v>30</v>
      </c>
      <c r="B30" s="2"/>
      <c r="C30" s="24" t="s">
        <v>39</v>
      </c>
      <c r="D30" s="29" t="s">
        <v>375</v>
      </c>
      <c r="E30" s="29"/>
      <c r="F30" s="30">
        <v>5</v>
      </c>
      <c r="G30" s="25"/>
      <c r="H30" s="24" t="s">
        <v>31</v>
      </c>
      <c r="I30" s="29" t="s">
        <v>369</v>
      </c>
      <c r="J30" s="29"/>
      <c r="K30" s="30">
        <v>1</v>
      </c>
      <c r="M30" s="123">
        <v>16</v>
      </c>
      <c r="N30" s="129">
        <v>3</v>
      </c>
      <c r="O30" s="130" t="s">
        <v>156</v>
      </c>
      <c r="P30" s="181">
        <v>1</v>
      </c>
      <c r="Q30" s="167">
        <f t="shared" si="1"/>
        <v>1</v>
      </c>
      <c r="R30" s="131">
        <v>1</v>
      </c>
      <c r="S30" s="132" t="s">
        <v>140</v>
      </c>
      <c r="T30" s="164"/>
      <c r="U30" s="133"/>
    </row>
    <row r="31" spans="1:21" ht="39.75" customHeight="1">
      <c r="A31" s="1">
        <f>ROW()</f>
        <v>31</v>
      </c>
      <c r="B31" s="2"/>
      <c r="C31" s="24" t="s">
        <v>39</v>
      </c>
      <c r="D31" s="29"/>
      <c r="E31" s="29"/>
      <c r="F31" s="30"/>
      <c r="G31" s="25"/>
      <c r="H31" s="24" t="s">
        <v>31</v>
      </c>
      <c r="I31" s="29" t="s">
        <v>370</v>
      </c>
      <c r="J31" s="29"/>
      <c r="K31" s="30"/>
      <c r="M31" s="123">
        <v>17</v>
      </c>
      <c r="N31" s="129">
        <v>3</v>
      </c>
      <c r="O31" s="130" t="s">
        <v>326</v>
      </c>
      <c r="P31" s="181"/>
      <c r="Q31" s="167">
        <f t="shared" si="1"/>
        <v>0</v>
      </c>
      <c r="R31" s="131"/>
      <c r="S31" s="132" t="s">
        <v>323</v>
      </c>
      <c r="T31" s="164"/>
      <c r="U31" s="133"/>
    </row>
    <row r="32" spans="1:21" ht="39.950000000000003" customHeight="1">
      <c r="A32" s="1">
        <f>ROW()</f>
        <v>32</v>
      </c>
      <c r="B32" s="2"/>
      <c r="C32" s="24" t="s">
        <v>39</v>
      </c>
      <c r="D32" s="29"/>
      <c r="E32" s="29"/>
      <c r="F32" s="30"/>
      <c r="G32" s="25"/>
      <c r="H32" s="24" t="s">
        <v>31</v>
      </c>
      <c r="I32" s="29" t="s">
        <v>105</v>
      </c>
      <c r="J32" s="29"/>
      <c r="K32" s="30"/>
      <c r="M32" s="123">
        <v>0</v>
      </c>
      <c r="N32" s="124">
        <v>4</v>
      </c>
      <c r="O32" s="125" t="s">
        <v>157</v>
      </c>
      <c r="P32" s="126">
        <f>SUM(P33:P37)</f>
        <v>4</v>
      </c>
      <c r="Q32" s="127">
        <f>P32/P5</f>
        <v>4.6511627906976744E-2</v>
      </c>
      <c r="R32" s="128">
        <f>SUM(R33:R37)</f>
        <v>4</v>
      </c>
      <c r="S32" s="161">
        <f>R32/P5</f>
        <v>4.6511627906976744E-2</v>
      </c>
      <c r="T32" s="165" t="s">
        <v>322</v>
      </c>
      <c r="U32" s="166" t="s">
        <v>137</v>
      </c>
    </row>
    <row r="33" spans="1:21" ht="39.950000000000003" customHeight="1">
      <c r="A33" s="1">
        <f>ROW()</f>
        <v>33</v>
      </c>
      <c r="B33" s="2"/>
      <c r="C33" s="24" t="s">
        <v>39</v>
      </c>
      <c r="D33" s="29"/>
      <c r="E33" s="29"/>
      <c r="F33" s="30"/>
      <c r="G33" s="25"/>
      <c r="H33" s="24" t="s">
        <v>31</v>
      </c>
      <c r="I33" s="29" t="s">
        <v>106</v>
      </c>
      <c r="J33" s="29"/>
      <c r="K33" s="30">
        <v>8</v>
      </c>
      <c r="M33" s="123">
        <v>18</v>
      </c>
      <c r="N33" s="129">
        <v>4</v>
      </c>
      <c r="O33" s="130" t="s">
        <v>158</v>
      </c>
      <c r="P33" s="181">
        <v>1</v>
      </c>
      <c r="Q33" s="167">
        <f>IF(R33=0,0,R33)</f>
        <v>1</v>
      </c>
      <c r="R33" s="131">
        <v>1</v>
      </c>
      <c r="S33" s="132" t="s">
        <v>140</v>
      </c>
      <c r="T33" s="164"/>
      <c r="U33" s="133"/>
    </row>
    <row r="34" spans="1:21" ht="39.950000000000003" customHeight="1">
      <c r="A34" s="1">
        <f>ROW()</f>
        <v>34</v>
      </c>
      <c r="B34" s="2"/>
      <c r="C34" s="24" t="s">
        <v>39</v>
      </c>
      <c r="D34" s="29"/>
      <c r="E34" s="29"/>
      <c r="F34" s="30"/>
      <c r="G34" s="25"/>
      <c r="H34" s="24" t="s">
        <v>31</v>
      </c>
      <c r="I34" s="29" t="s">
        <v>117</v>
      </c>
      <c r="J34" s="29"/>
      <c r="K34" s="30">
        <v>4</v>
      </c>
      <c r="M34" s="123">
        <v>19</v>
      </c>
      <c r="N34" s="129">
        <v>4</v>
      </c>
      <c r="O34" s="130" t="s">
        <v>159</v>
      </c>
      <c r="P34" s="181">
        <v>1</v>
      </c>
      <c r="Q34" s="167">
        <f>IF(R34=0,0,R34)</f>
        <v>1</v>
      </c>
      <c r="R34" s="131">
        <v>1</v>
      </c>
      <c r="S34" s="132" t="s">
        <v>140</v>
      </c>
      <c r="T34" s="164"/>
      <c r="U34" s="133"/>
    </row>
    <row r="35" spans="1:21" ht="39.950000000000003" customHeight="1">
      <c r="A35" s="1">
        <f>ROW()</f>
        <v>35</v>
      </c>
      <c r="B35" s="2"/>
      <c r="C35" s="38" t="s">
        <v>39</v>
      </c>
      <c r="D35" s="39"/>
      <c r="E35" s="39"/>
      <c r="F35" s="40"/>
      <c r="G35" s="25"/>
      <c r="H35" s="38" t="s">
        <v>31</v>
      </c>
      <c r="I35" s="39" t="s">
        <v>107</v>
      </c>
      <c r="J35" s="39"/>
      <c r="K35" s="40"/>
      <c r="M35" s="123">
        <v>20</v>
      </c>
      <c r="N35" s="129">
        <v>4</v>
      </c>
      <c r="O35" s="130" t="s">
        <v>160</v>
      </c>
      <c r="P35" s="181">
        <v>1</v>
      </c>
      <c r="Q35" s="167">
        <f>IF(R35=0,0,R35)</f>
        <v>1</v>
      </c>
      <c r="R35" s="131">
        <v>1</v>
      </c>
      <c r="S35" s="132" t="s">
        <v>140</v>
      </c>
      <c r="T35" s="164"/>
      <c r="U35" s="133"/>
    </row>
    <row r="36" spans="1:21" ht="21" customHeight="1">
      <c r="A36" s="1">
        <f>ROW()</f>
        <v>36</v>
      </c>
      <c r="F36" s="287" t="s">
        <v>245</v>
      </c>
      <c r="M36" s="123">
        <v>21</v>
      </c>
      <c r="N36" s="129">
        <v>4</v>
      </c>
      <c r="O36" s="130" t="s">
        <v>161</v>
      </c>
      <c r="P36" s="181">
        <v>1</v>
      </c>
      <c r="Q36" s="167">
        <f>IF(R36=0,0,R36)</f>
        <v>1</v>
      </c>
      <c r="R36" s="131">
        <v>1</v>
      </c>
      <c r="S36" s="132" t="s">
        <v>140</v>
      </c>
      <c r="T36" s="164"/>
      <c r="U36" s="133"/>
    </row>
    <row r="37" spans="1:21" ht="57.75" customHeight="1">
      <c r="A37" s="1">
        <f>ROW()</f>
        <v>37</v>
      </c>
      <c r="B37" s="2"/>
      <c r="C37" s="41" t="s">
        <v>42</v>
      </c>
      <c r="D37" s="374" t="s">
        <v>43</v>
      </c>
      <c r="E37" s="374"/>
      <c r="F37" s="288">
        <f>SUM(F40:F44)</f>
        <v>95</v>
      </c>
      <c r="G37" s="42"/>
      <c r="H37" s="41" t="s">
        <v>44</v>
      </c>
      <c r="I37" s="386" t="s">
        <v>247</v>
      </c>
      <c r="J37" s="386"/>
      <c r="K37" s="43">
        <f>SUM(K38:K40)</f>
        <v>17</v>
      </c>
      <c r="M37" s="123">
        <v>22</v>
      </c>
      <c r="N37" s="129">
        <v>4</v>
      </c>
      <c r="O37" s="130" t="s">
        <v>327</v>
      </c>
      <c r="P37" s="181"/>
      <c r="Q37" s="167">
        <f>IF(R37=0,0,R37)</f>
        <v>0</v>
      </c>
      <c r="R37" s="131"/>
      <c r="S37" s="132" t="s">
        <v>323</v>
      </c>
      <c r="T37" s="164"/>
      <c r="U37" s="133"/>
    </row>
    <row r="38" spans="1:21" ht="45.75" customHeight="1">
      <c r="A38" s="1">
        <f>ROW()</f>
        <v>38</v>
      </c>
      <c r="B38" s="2"/>
      <c r="C38" s="44"/>
      <c r="D38" s="45" t="s">
        <v>239</v>
      </c>
      <c r="E38" s="45"/>
      <c r="F38" s="46"/>
      <c r="G38" s="47"/>
      <c r="H38" s="24" t="s">
        <v>44</v>
      </c>
      <c r="I38" s="379" t="s">
        <v>259</v>
      </c>
      <c r="J38" s="379"/>
      <c r="K38" s="30">
        <v>8</v>
      </c>
      <c r="M38" s="123">
        <v>0</v>
      </c>
      <c r="N38" s="124">
        <v>5</v>
      </c>
      <c r="O38" s="125" t="s">
        <v>368</v>
      </c>
      <c r="P38" s="126">
        <f>SUM(P39:P42)</f>
        <v>3</v>
      </c>
      <c r="Q38" s="127">
        <f>P38/P5</f>
        <v>3.4883720930232558E-2</v>
      </c>
      <c r="R38" s="128">
        <f>SUM(R39:R42)</f>
        <v>3</v>
      </c>
      <c r="S38" s="161">
        <f>R38/P5</f>
        <v>3.4883720930232558E-2</v>
      </c>
      <c r="T38" s="165" t="s">
        <v>322</v>
      </c>
      <c r="U38" s="166" t="s">
        <v>137</v>
      </c>
    </row>
    <row r="39" spans="1:21" ht="39.950000000000003" customHeight="1">
      <c r="A39" s="1">
        <f>ROW()</f>
        <v>39</v>
      </c>
      <c r="B39" s="2"/>
      <c r="C39" s="48"/>
      <c r="D39" s="383" t="s">
        <v>45</v>
      </c>
      <c r="E39" s="383"/>
      <c r="F39" s="49"/>
      <c r="G39" s="42"/>
      <c r="H39" s="24" t="s">
        <v>44</v>
      </c>
      <c r="I39" s="379" t="s">
        <v>263</v>
      </c>
      <c r="J39" s="379"/>
      <c r="K39" s="30">
        <v>9</v>
      </c>
      <c r="M39" s="123">
        <v>23</v>
      </c>
      <c r="N39" s="129">
        <v>5</v>
      </c>
      <c r="O39" s="130" t="s">
        <v>162</v>
      </c>
      <c r="P39" s="181">
        <v>1</v>
      </c>
      <c r="Q39" s="167">
        <f>IF(R39=0,0,R39)</f>
        <v>1</v>
      </c>
      <c r="R39" s="131">
        <v>1</v>
      </c>
      <c r="S39" s="132" t="s">
        <v>140</v>
      </c>
      <c r="T39" s="164"/>
      <c r="U39" s="133"/>
    </row>
    <row r="40" spans="1:21" ht="39.950000000000003" customHeight="1">
      <c r="A40" s="1">
        <f>ROW()</f>
        <v>40</v>
      </c>
      <c r="B40" s="2"/>
      <c r="C40" s="50" t="s">
        <v>46</v>
      </c>
      <c r="D40" s="305"/>
      <c r="E40" s="305" t="s">
        <v>258</v>
      </c>
      <c r="F40" s="52">
        <v>42</v>
      </c>
      <c r="G40" s="42"/>
      <c r="H40" s="24" t="s">
        <v>44</v>
      </c>
      <c r="I40" s="379"/>
      <c r="J40" s="379"/>
      <c r="K40" s="30"/>
      <c r="M40" s="123">
        <v>24</v>
      </c>
      <c r="N40" s="129">
        <v>5</v>
      </c>
      <c r="O40" s="130" t="s">
        <v>163</v>
      </c>
      <c r="P40" s="181">
        <v>1</v>
      </c>
      <c r="Q40" s="167">
        <f>IF(R40=0,0,R40)</f>
        <v>1</v>
      </c>
      <c r="R40" s="131">
        <v>1</v>
      </c>
      <c r="S40" s="132" t="s">
        <v>140</v>
      </c>
      <c r="T40" s="164"/>
      <c r="U40" s="133"/>
    </row>
    <row r="41" spans="1:21" ht="39.950000000000003" customHeight="1">
      <c r="A41" s="1">
        <f>ROW()</f>
        <v>41</v>
      </c>
      <c r="B41" s="2"/>
      <c r="C41" s="50" t="s">
        <v>47</v>
      </c>
      <c r="D41" s="53"/>
      <c r="E41" s="53" t="s">
        <v>243</v>
      </c>
      <c r="F41" s="30">
        <v>10</v>
      </c>
      <c r="G41" s="42"/>
      <c r="H41" s="50" t="s">
        <v>48</v>
      </c>
      <c r="I41" s="54" t="s">
        <v>49</v>
      </c>
      <c r="J41" s="54"/>
      <c r="K41" s="55">
        <f>SUM(K42:K44)</f>
        <v>6</v>
      </c>
      <c r="M41" s="123">
        <v>25</v>
      </c>
      <c r="N41" s="129">
        <v>5</v>
      </c>
      <c r="O41" s="130" t="s">
        <v>164</v>
      </c>
      <c r="P41" s="181">
        <v>1</v>
      </c>
      <c r="Q41" s="167">
        <f>IF(R41=0,0,R41)</f>
        <v>1</v>
      </c>
      <c r="R41" s="131">
        <v>1</v>
      </c>
      <c r="S41" s="135" t="s">
        <v>148</v>
      </c>
      <c r="T41" s="164"/>
      <c r="U41" s="133"/>
    </row>
    <row r="42" spans="1:21" ht="39.75" customHeight="1">
      <c r="A42" s="1">
        <f>ROW()</f>
        <v>42</v>
      </c>
      <c r="B42" s="2"/>
      <c r="C42" s="50" t="s">
        <v>50</v>
      </c>
      <c r="D42" s="53"/>
      <c r="E42" s="53" t="s">
        <v>246</v>
      </c>
      <c r="F42" s="30">
        <v>17</v>
      </c>
      <c r="G42" s="42"/>
      <c r="H42" s="24" t="s">
        <v>48</v>
      </c>
      <c r="I42" s="379" t="s">
        <v>260</v>
      </c>
      <c r="J42" s="379"/>
      <c r="K42" s="56">
        <v>1</v>
      </c>
      <c r="M42" s="123">
        <v>26</v>
      </c>
      <c r="N42" s="129">
        <v>5</v>
      </c>
      <c r="O42" s="130" t="s">
        <v>328</v>
      </c>
      <c r="P42" s="181"/>
      <c r="Q42" s="167">
        <f>IF(R42=0,0,R42)</f>
        <v>0</v>
      </c>
      <c r="R42" s="131"/>
      <c r="S42" s="132" t="s">
        <v>323</v>
      </c>
      <c r="T42" s="164"/>
      <c r="U42" s="133"/>
    </row>
    <row r="43" spans="1:21" ht="39.950000000000003" customHeight="1">
      <c r="A43" s="1">
        <f>ROW()</f>
        <v>43</v>
      </c>
      <c r="B43" s="2"/>
      <c r="C43" s="50" t="s">
        <v>52</v>
      </c>
      <c r="D43" s="53"/>
      <c r="E43" s="53" t="s">
        <v>237</v>
      </c>
      <c r="F43" s="30">
        <v>13</v>
      </c>
      <c r="G43" s="42"/>
      <c r="H43" s="24" t="s">
        <v>48</v>
      </c>
      <c r="I43" s="379" t="s">
        <v>261</v>
      </c>
      <c r="J43" s="379"/>
      <c r="K43" s="30">
        <v>2</v>
      </c>
      <c r="M43" s="123">
        <v>0</v>
      </c>
      <c r="N43" s="124">
        <v>6</v>
      </c>
      <c r="O43" s="125" t="s">
        <v>92</v>
      </c>
      <c r="P43" s="126">
        <f>SUM(P44:P47)</f>
        <v>3</v>
      </c>
      <c r="Q43" s="127">
        <f>P43/P5</f>
        <v>3.4883720930232558E-2</v>
      </c>
      <c r="R43" s="128">
        <f>SUM(R44:R47)</f>
        <v>3</v>
      </c>
      <c r="S43" s="161">
        <f>R43/P5</f>
        <v>3.4883720930232558E-2</v>
      </c>
      <c r="T43" s="165" t="s">
        <v>322</v>
      </c>
      <c r="U43" s="166" t="s">
        <v>137</v>
      </c>
    </row>
    <row r="44" spans="1:21" ht="39.950000000000003" customHeight="1">
      <c r="A44" s="1">
        <f>ROW()</f>
        <v>44</v>
      </c>
      <c r="B44" s="2"/>
      <c r="C44" s="50" t="s">
        <v>53</v>
      </c>
      <c r="D44" s="53"/>
      <c r="E44" s="53" t="s">
        <v>238</v>
      </c>
      <c r="F44" s="30">
        <v>13</v>
      </c>
      <c r="G44" s="42"/>
      <c r="H44" s="38" t="s">
        <v>48</v>
      </c>
      <c r="I44" s="404" t="s">
        <v>262</v>
      </c>
      <c r="J44" s="404"/>
      <c r="K44" s="40">
        <v>3</v>
      </c>
      <c r="M44" s="123">
        <v>27</v>
      </c>
      <c r="N44" s="129">
        <v>6</v>
      </c>
      <c r="O44" s="130" t="s">
        <v>165</v>
      </c>
      <c r="P44" s="181">
        <v>1</v>
      </c>
      <c r="Q44" s="167">
        <f>IF(R44=0,0,R44)</f>
        <v>1</v>
      </c>
      <c r="R44" s="131">
        <v>1</v>
      </c>
      <c r="S44" s="132" t="s">
        <v>140</v>
      </c>
      <c r="T44" s="164"/>
      <c r="U44" s="133"/>
    </row>
    <row r="45" spans="1:21" ht="28.5" customHeight="1">
      <c r="A45" s="1">
        <f>ROW()</f>
        <v>45</v>
      </c>
      <c r="D45" s="286"/>
      <c r="F45" s="306" t="s">
        <v>265</v>
      </c>
      <c r="M45" s="123">
        <v>28</v>
      </c>
      <c r="N45" s="129">
        <v>6</v>
      </c>
      <c r="O45" s="130" t="s">
        <v>93</v>
      </c>
      <c r="P45" s="181">
        <v>1</v>
      </c>
      <c r="Q45" s="167">
        <f>IF(R45=0,0,R45)</f>
        <v>1</v>
      </c>
      <c r="R45" s="131">
        <v>1</v>
      </c>
      <c r="S45" s="132" t="s">
        <v>140</v>
      </c>
      <c r="T45" s="164"/>
      <c r="U45" s="133"/>
    </row>
    <row r="46" spans="1:21" ht="55.5" customHeight="1">
      <c r="A46" s="1">
        <f>ROW()</f>
        <v>46</v>
      </c>
      <c r="B46" s="2"/>
      <c r="C46" s="19" t="s">
        <v>367</v>
      </c>
      <c r="D46" s="364" t="s">
        <v>99</v>
      </c>
      <c r="E46" s="364"/>
      <c r="F46" s="365"/>
      <c r="G46" s="42"/>
      <c r="H46" s="41" t="s">
        <v>54</v>
      </c>
      <c r="I46" s="57"/>
      <c r="J46" s="114" t="s">
        <v>56</v>
      </c>
      <c r="K46" s="58">
        <f>K48-K47</f>
        <v>44</v>
      </c>
      <c r="M46" s="123">
        <v>29</v>
      </c>
      <c r="N46" s="129">
        <v>6</v>
      </c>
      <c r="O46" s="130" t="s">
        <v>166</v>
      </c>
      <c r="P46" s="181">
        <v>1</v>
      </c>
      <c r="Q46" s="167">
        <f>IF(R46=0,0,R46)</f>
        <v>1</v>
      </c>
      <c r="R46" s="131">
        <v>1</v>
      </c>
      <c r="S46" s="132" t="s">
        <v>140</v>
      </c>
      <c r="T46" s="164"/>
      <c r="U46" s="133"/>
    </row>
    <row r="47" spans="1:21" ht="50.25" customHeight="1">
      <c r="A47" s="1">
        <f>ROW()</f>
        <v>47</v>
      </c>
      <c r="B47" s="2"/>
      <c r="C47" s="24" t="s">
        <v>367</v>
      </c>
      <c r="D47" s="362" t="s">
        <v>80</v>
      </c>
      <c r="E47" s="362"/>
      <c r="F47" s="363"/>
      <c r="G47" s="42"/>
      <c r="H47" s="44"/>
      <c r="I47" s="59"/>
      <c r="J47" s="60" t="s">
        <v>55</v>
      </c>
      <c r="K47" s="61">
        <f>SUM(F8,F17,F26,K8,K19)</f>
        <v>51</v>
      </c>
      <c r="M47" s="123">
        <v>30</v>
      </c>
      <c r="N47" s="129">
        <v>6</v>
      </c>
      <c r="O47" s="130" t="s">
        <v>329</v>
      </c>
      <c r="P47" s="181"/>
      <c r="Q47" s="167">
        <f>IF(R47=0,0,R47)</f>
        <v>0</v>
      </c>
      <c r="R47" s="131"/>
      <c r="S47" s="132" t="s">
        <v>323</v>
      </c>
      <c r="T47" s="164"/>
      <c r="U47" s="133"/>
    </row>
    <row r="48" spans="1:21" ht="50.25" customHeight="1">
      <c r="A48" s="1">
        <f>ROW()</f>
        <v>48</v>
      </c>
      <c r="B48" s="2"/>
      <c r="C48" s="24" t="s">
        <v>367</v>
      </c>
      <c r="D48" s="70" t="s">
        <v>82</v>
      </c>
      <c r="E48" s="359"/>
      <c r="F48" s="360"/>
      <c r="G48" s="42"/>
      <c r="H48" s="44"/>
      <c r="I48" s="59"/>
      <c r="J48" s="60" t="s">
        <v>43</v>
      </c>
      <c r="K48" s="62">
        <f>F37</f>
        <v>95</v>
      </c>
      <c r="M48" s="123">
        <v>0</v>
      </c>
      <c r="N48" s="124">
        <v>7</v>
      </c>
      <c r="O48" s="125" t="s">
        <v>167</v>
      </c>
      <c r="P48" s="126">
        <f>SUM(P49:P64)</f>
        <v>14</v>
      </c>
      <c r="Q48" s="127">
        <f>P48/P5</f>
        <v>0.16279069767441862</v>
      </c>
      <c r="R48" s="128">
        <f>SUM(R49:R64)</f>
        <v>14</v>
      </c>
      <c r="S48" s="161">
        <f>R48/P5</f>
        <v>0.16279069767441862</v>
      </c>
      <c r="T48" s="165" t="s">
        <v>322</v>
      </c>
      <c r="U48" s="166" t="s">
        <v>137</v>
      </c>
    </row>
    <row r="49" spans="1:21" ht="45.75" customHeight="1">
      <c r="A49" s="1">
        <f>ROW()</f>
        <v>49</v>
      </c>
      <c r="B49" s="2"/>
      <c r="C49" s="24" t="s">
        <v>367</v>
      </c>
      <c r="D49" s="362" t="s">
        <v>84</v>
      </c>
      <c r="E49" s="362"/>
      <c r="F49" s="363"/>
      <c r="G49" s="42"/>
      <c r="H49" s="50" t="s">
        <v>57</v>
      </c>
      <c r="I49" s="59"/>
      <c r="J49" s="60" t="s">
        <v>240</v>
      </c>
      <c r="K49" s="63">
        <f>SUM(F41:F44)</f>
        <v>53</v>
      </c>
      <c r="M49" s="123">
        <v>31</v>
      </c>
      <c r="N49" s="129">
        <v>7</v>
      </c>
      <c r="O49" s="130" t="s">
        <v>168</v>
      </c>
      <c r="P49" s="181">
        <v>1</v>
      </c>
      <c r="Q49" s="167">
        <f t="shared" ref="Q49:Q64" si="2">IF(R49=0,0,R49)</f>
        <v>1</v>
      </c>
      <c r="R49" s="131">
        <v>1</v>
      </c>
      <c r="S49" s="134" t="s">
        <v>142</v>
      </c>
      <c r="T49" s="164"/>
      <c r="U49" s="133"/>
    </row>
    <row r="50" spans="1:21" ht="45.75" customHeight="1">
      <c r="A50" s="1">
        <f>ROW()</f>
        <v>50</v>
      </c>
      <c r="B50" s="2"/>
      <c r="C50" s="24" t="s">
        <v>367</v>
      </c>
      <c r="D50" s="70" t="s">
        <v>86</v>
      </c>
      <c r="E50" s="359"/>
      <c r="F50" s="360"/>
      <c r="G50" s="42"/>
      <c r="H50" s="44"/>
      <c r="I50" s="59"/>
      <c r="J50" s="60" t="s">
        <v>241</v>
      </c>
      <c r="K50" s="62">
        <f>F37-K49</f>
        <v>42</v>
      </c>
      <c r="M50" s="123">
        <v>32</v>
      </c>
      <c r="N50" s="129">
        <v>7</v>
      </c>
      <c r="O50" s="130" t="s">
        <v>169</v>
      </c>
      <c r="P50" s="181">
        <v>1</v>
      </c>
      <c r="Q50" s="167">
        <f t="shared" si="2"/>
        <v>1</v>
      </c>
      <c r="R50" s="131">
        <v>1</v>
      </c>
      <c r="S50" s="132" t="s">
        <v>140</v>
      </c>
      <c r="T50" s="164"/>
      <c r="U50" s="133"/>
    </row>
    <row r="51" spans="1:21" ht="50.25" customHeight="1">
      <c r="A51" s="1">
        <f>ROW()</f>
        <v>51</v>
      </c>
      <c r="B51" s="2"/>
      <c r="C51" s="24" t="s">
        <v>367</v>
      </c>
      <c r="D51" s="362" t="s">
        <v>88</v>
      </c>
      <c r="E51" s="362"/>
      <c r="F51" s="363"/>
      <c r="G51" s="42"/>
      <c r="H51" s="44"/>
      <c r="I51" s="59"/>
      <c r="J51" s="60" t="s">
        <v>249</v>
      </c>
      <c r="K51" s="289">
        <v>13</v>
      </c>
      <c r="M51" s="123">
        <v>33</v>
      </c>
      <c r="N51" s="129">
        <v>7</v>
      </c>
      <c r="O51" s="130" t="s">
        <v>170</v>
      </c>
      <c r="P51" s="181">
        <v>1</v>
      </c>
      <c r="Q51" s="167">
        <f t="shared" si="2"/>
        <v>1</v>
      </c>
      <c r="R51" s="131">
        <v>1</v>
      </c>
      <c r="S51" s="135" t="s">
        <v>148</v>
      </c>
      <c r="T51" s="164"/>
      <c r="U51" s="133"/>
    </row>
    <row r="52" spans="1:21" ht="47.25" customHeight="1">
      <c r="A52" s="1">
        <f>ROW()</f>
        <v>52</v>
      </c>
      <c r="B52" s="2"/>
      <c r="C52" s="24" t="s">
        <v>367</v>
      </c>
      <c r="D52" s="70" t="s">
        <v>90</v>
      </c>
      <c r="E52" s="359"/>
      <c r="F52" s="360"/>
      <c r="G52" s="42"/>
      <c r="H52" s="348" t="s">
        <v>64</v>
      </c>
      <c r="I52" s="349"/>
      <c r="J52" s="349"/>
      <c r="K52" s="350"/>
      <c r="M52" s="123">
        <v>34</v>
      </c>
      <c r="N52" s="129">
        <v>7</v>
      </c>
      <c r="O52" s="130" t="s">
        <v>171</v>
      </c>
      <c r="P52" s="181">
        <v>1</v>
      </c>
      <c r="Q52" s="167">
        <f t="shared" si="2"/>
        <v>1</v>
      </c>
      <c r="R52" s="131">
        <v>1</v>
      </c>
      <c r="S52" s="132" t="s">
        <v>140</v>
      </c>
      <c r="T52" s="164"/>
      <c r="U52" s="133"/>
    </row>
    <row r="53" spans="1:21" ht="47.25" customHeight="1">
      <c r="A53" s="1">
        <f>ROW()</f>
        <v>53</v>
      </c>
      <c r="B53" s="2"/>
      <c r="C53" s="24" t="s">
        <v>367</v>
      </c>
      <c r="D53" s="117" t="s">
        <v>110</v>
      </c>
      <c r="E53" s="359" t="s">
        <v>109</v>
      </c>
      <c r="F53" s="360"/>
      <c r="G53" s="42"/>
      <c r="H53" s="351"/>
      <c r="I53" s="352"/>
      <c r="J53" s="352"/>
      <c r="K53" s="353"/>
      <c r="M53" s="123">
        <v>35</v>
      </c>
      <c r="N53" s="129">
        <v>7</v>
      </c>
      <c r="O53" s="130" t="s">
        <v>172</v>
      </c>
      <c r="P53" s="181">
        <v>1</v>
      </c>
      <c r="Q53" s="167">
        <f t="shared" si="2"/>
        <v>1</v>
      </c>
      <c r="R53" s="131">
        <v>1</v>
      </c>
      <c r="S53" s="132" t="s">
        <v>140</v>
      </c>
      <c r="T53" s="164"/>
      <c r="U53" s="133"/>
    </row>
    <row r="54" spans="1:21" ht="39.950000000000003" customHeight="1">
      <c r="A54" s="1">
        <f>ROW()</f>
        <v>54</v>
      </c>
      <c r="B54" s="2"/>
      <c r="C54" s="64" t="s">
        <v>57</v>
      </c>
      <c r="D54" s="284" t="s">
        <v>248</v>
      </c>
      <c r="E54" s="65"/>
      <c r="F54" s="66"/>
      <c r="G54" s="42"/>
      <c r="H54" s="354"/>
      <c r="I54" s="355"/>
      <c r="J54" s="355"/>
      <c r="K54" s="356"/>
      <c r="M54" s="123">
        <v>36</v>
      </c>
      <c r="N54" s="129">
        <v>7</v>
      </c>
      <c r="O54" s="130" t="s">
        <v>173</v>
      </c>
      <c r="P54" s="181">
        <v>1</v>
      </c>
      <c r="Q54" s="167">
        <f t="shared" si="2"/>
        <v>1</v>
      </c>
      <c r="R54" s="131">
        <v>1</v>
      </c>
      <c r="S54" s="132" t="s">
        <v>140</v>
      </c>
      <c r="T54" s="164"/>
      <c r="U54" s="133"/>
    </row>
    <row r="55" spans="1:21" ht="18.75" customHeight="1">
      <c r="L55" s="67"/>
      <c r="M55" s="123">
        <v>37</v>
      </c>
      <c r="N55" s="129">
        <v>7</v>
      </c>
      <c r="O55" s="130" t="s">
        <v>174</v>
      </c>
      <c r="P55" s="181">
        <v>1</v>
      </c>
      <c r="Q55" s="167">
        <f t="shared" si="2"/>
        <v>1</v>
      </c>
      <c r="R55" s="131">
        <v>1</v>
      </c>
      <c r="S55" s="132" t="s">
        <v>140</v>
      </c>
      <c r="T55" s="164"/>
      <c r="U55" s="133"/>
    </row>
    <row r="56" spans="1:21" ht="39.950000000000003" customHeight="1">
      <c r="M56" s="123">
        <v>38</v>
      </c>
      <c r="N56" s="129">
        <v>7</v>
      </c>
      <c r="O56" s="130" t="s">
        <v>175</v>
      </c>
      <c r="P56" s="181">
        <v>1</v>
      </c>
      <c r="Q56" s="167">
        <f t="shared" si="2"/>
        <v>1</v>
      </c>
      <c r="R56" s="131">
        <v>1</v>
      </c>
      <c r="S56" s="135" t="s">
        <v>148</v>
      </c>
      <c r="T56" s="164"/>
      <c r="U56" s="133"/>
    </row>
    <row r="57" spans="1:21" ht="39.950000000000003" customHeight="1">
      <c r="M57" s="123">
        <v>39</v>
      </c>
      <c r="N57" s="129">
        <v>7</v>
      </c>
      <c r="O57" s="130" t="s">
        <v>176</v>
      </c>
      <c r="P57" s="181">
        <v>1</v>
      </c>
      <c r="Q57" s="167">
        <f t="shared" si="2"/>
        <v>1</v>
      </c>
      <c r="R57" s="131">
        <v>1</v>
      </c>
      <c r="S57" s="132" t="s">
        <v>140</v>
      </c>
      <c r="T57" s="164"/>
      <c r="U57" s="133"/>
    </row>
    <row r="58" spans="1:21" ht="39.950000000000003" customHeight="1">
      <c r="M58" s="123">
        <v>40</v>
      </c>
      <c r="N58" s="129">
        <v>7</v>
      </c>
      <c r="O58" s="130" t="s">
        <v>177</v>
      </c>
      <c r="P58" s="181">
        <v>1</v>
      </c>
      <c r="Q58" s="167">
        <f t="shared" si="2"/>
        <v>1</v>
      </c>
      <c r="R58" s="131">
        <v>1</v>
      </c>
      <c r="S58" s="132" t="s">
        <v>140</v>
      </c>
      <c r="T58" s="164"/>
      <c r="U58" s="133"/>
    </row>
    <row r="59" spans="1:21" ht="39.950000000000003" customHeight="1">
      <c r="M59" s="123">
        <v>41</v>
      </c>
      <c r="N59" s="129">
        <v>7</v>
      </c>
      <c r="O59" s="130" t="s">
        <v>178</v>
      </c>
      <c r="P59" s="181">
        <v>1</v>
      </c>
      <c r="Q59" s="167">
        <f t="shared" si="2"/>
        <v>1</v>
      </c>
      <c r="R59" s="131">
        <v>1</v>
      </c>
      <c r="S59" s="132" t="s">
        <v>140</v>
      </c>
      <c r="T59" s="164"/>
      <c r="U59" s="133"/>
    </row>
    <row r="60" spans="1:21" ht="39.950000000000003" customHeight="1">
      <c r="M60" s="123">
        <v>42</v>
      </c>
      <c r="N60" s="129">
        <v>7</v>
      </c>
      <c r="O60" s="130" t="s">
        <v>179</v>
      </c>
      <c r="P60" s="181">
        <v>1</v>
      </c>
      <c r="Q60" s="167">
        <f t="shared" si="2"/>
        <v>1</v>
      </c>
      <c r="R60" s="131">
        <v>1</v>
      </c>
      <c r="S60" s="132" t="s">
        <v>140</v>
      </c>
      <c r="T60" s="164"/>
      <c r="U60" s="133"/>
    </row>
    <row r="61" spans="1:21" ht="39.950000000000003" customHeight="1">
      <c r="M61" s="123">
        <v>43</v>
      </c>
      <c r="N61" s="129">
        <v>7</v>
      </c>
      <c r="O61" s="130" t="s">
        <v>180</v>
      </c>
      <c r="P61" s="181">
        <v>1</v>
      </c>
      <c r="Q61" s="167">
        <f t="shared" si="2"/>
        <v>1</v>
      </c>
      <c r="R61" s="131">
        <v>1</v>
      </c>
      <c r="S61" s="132" t="s">
        <v>140</v>
      </c>
      <c r="T61" s="164"/>
      <c r="U61" s="133"/>
    </row>
    <row r="62" spans="1:21" ht="39.950000000000003" customHeight="1">
      <c r="M62" s="123">
        <v>44</v>
      </c>
      <c r="N62" s="129">
        <v>7</v>
      </c>
      <c r="O62" s="130" t="s">
        <v>181</v>
      </c>
      <c r="P62" s="181">
        <v>1</v>
      </c>
      <c r="Q62" s="167">
        <f t="shared" si="2"/>
        <v>1</v>
      </c>
      <c r="R62" s="131">
        <v>1</v>
      </c>
      <c r="S62" s="134" t="s">
        <v>142</v>
      </c>
      <c r="T62" s="164"/>
      <c r="U62" s="133"/>
    </row>
    <row r="63" spans="1:21" ht="39.950000000000003" customHeight="1">
      <c r="M63" s="123">
        <v>45</v>
      </c>
      <c r="N63" s="129">
        <v>7</v>
      </c>
      <c r="O63" s="130" t="s">
        <v>330</v>
      </c>
      <c r="P63" s="181"/>
      <c r="Q63" s="167">
        <f t="shared" si="2"/>
        <v>0</v>
      </c>
      <c r="R63" s="131"/>
      <c r="S63" s="132" t="s">
        <v>323</v>
      </c>
      <c r="T63" s="164"/>
      <c r="U63" s="133"/>
    </row>
    <row r="64" spans="1:21" ht="39.950000000000003" customHeight="1">
      <c r="M64" s="123">
        <v>46</v>
      </c>
      <c r="N64" s="129">
        <v>7</v>
      </c>
      <c r="O64" s="130" t="s">
        <v>331</v>
      </c>
      <c r="P64" s="181"/>
      <c r="Q64" s="167">
        <f t="shared" si="2"/>
        <v>0</v>
      </c>
      <c r="R64" s="131"/>
      <c r="S64" s="132" t="s">
        <v>323</v>
      </c>
      <c r="T64" s="164"/>
      <c r="U64" s="133"/>
    </row>
    <row r="65" spans="13:21" ht="39.950000000000003" customHeight="1">
      <c r="M65" s="123">
        <v>0</v>
      </c>
      <c r="N65" s="124" t="s">
        <v>24</v>
      </c>
      <c r="O65" s="136" t="s">
        <v>318</v>
      </c>
      <c r="P65" s="137"/>
      <c r="Q65" s="137"/>
      <c r="R65" s="137"/>
      <c r="S65" s="137"/>
      <c r="T65" s="137"/>
      <c r="U65" s="138"/>
    </row>
    <row r="66" spans="13:21" ht="39.950000000000003" customHeight="1">
      <c r="M66" s="123">
        <v>0</v>
      </c>
      <c r="N66" s="129" t="s">
        <v>24</v>
      </c>
      <c r="O66" s="149" t="s">
        <v>182</v>
      </c>
      <c r="P66" s="150"/>
      <c r="Q66" s="150"/>
      <c r="R66" s="151" t="s">
        <v>198</v>
      </c>
      <c r="S66" s="151"/>
      <c r="T66" s="162"/>
      <c r="U66" s="152"/>
    </row>
    <row r="67" spans="13:21" ht="39.950000000000003" customHeight="1">
      <c r="M67" s="123">
        <v>0</v>
      </c>
      <c r="N67" s="129" t="s">
        <v>24</v>
      </c>
      <c r="O67" s="159" t="s">
        <v>185</v>
      </c>
      <c r="P67" s="153"/>
      <c r="Q67" s="153"/>
      <c r="R67" s="154" t="s">
        <v>201</v>
      </c>
      <c r="S67" s="154"/>
      <c r="T67" s="148"/>
      <c r="U67" s="155"/>
    </row>
    <row r="68" spans="13:21" ht="39.950000000000003" customHeight="1">
      <c r="M68" s="123">
        <v>0</v>
      </c>
      <c r="N68" s="129" t="s">
        <v>24</v>
      </c>
      <c r="O68" s="159" t="s">
        <v>188</v>
      </c>
      <c r="P68" s="153"/>
      <c r="Q68" s="153"/>
      <c r="R68" s="154" t="s">
        <v>204</v>
      </c>
      <c r="S68" s="154"/>
      <c r="T68" s="148"/>
      <c r="U68" s="155"/>
    </row>
    <row r="69" spans="13:21" ht="39.950000000000003" customHeight="1">
      <c r="M69" s="123">
        <v>0</v>
      </c>
      <c r="N69" s="129" t="s">
        <v>24</v>
      </c>
      <c r="O69" s="159" t="s">
        <v>191</v>
      </c>
      <c r="P69" s="153"/>
      <c r="Q69" s="153"/>
      <c r="R69" s="154" t="s">
        <v>207</v>
      </c>
      <c r="S69" s="154"/>
      <c r="T69" s="148"/>
      <c r="U69" s="155"/>
    </row>
    <row r="70" spans="13:21" ht="39.950000000000003" customHeight="1">
      <c r="M70" s="123">
        <v>0</v>
      </c>
      <c r="N70" s="129" t="s">
        <v>24</v>
      </c>
      <c r="O70" s="159" t="s">
        <v>194</v>
      </c>
      <c r="P70" s="153"/>
      <c r="Q70" s="153"/>
      <c r="R70" s="154" t="s">
        <v>210</v>
      </c>
      <c r="S70" s="154"/>
      <c r="T70" s="148"/>
      <c r="U70" s="155"/>
    </row>
    <row r="71" spans="13:21" ht="39.950000000000003" customHeight="1">
      <c r="M71" s="123">
        <v>0</v>
      </c>
      <c r="N71" s="129" t="s">
        <v>24</v>
      </c>
      <c r="O71" s="159" t="s">
        <v>197</v>
      </c>
      <c r="P71" s="153"/>
      <c r="Q71" s="153"/>
      <c r="R71" s="154" t="s">
        <v>213</v>
      </c>
      <c r="S71" s="154"/>
      <c r="T71" s="148"/>
      <c r="U71" s="155"/>
    </row>
    <row r="72" spans="13:21" ht="39.950000000000003" customHeight="1">
      <c r="M72" s="123">
        <v>0</v>
      </c>
      <c r="N72" s="129" t="s">
        <v>24</v>
      </c>
      <c r="O72" s="159" t="s">
        <v>200</v>
      </c>
      <c r="P72" s="153"/>
      <c r="Q72" s="153"/>
      <c r="R72" s="154" t="s">
        <v>215</v>
      </c>
      <c r="S72" s="154"/>
      <c r="T72" s="148"/>
      <c r="U72" s="155"/>
    </row>
    <row r="73" spans="13:21" ht="39.950000000000003" customHeight="1">
      <c r="M73" s="123">
        <v>0</v>
      </c>
      <c r="N73" s="129" t="s">
        <v>24</v>
      </c>
      <c r="O73" s="159" t="s">
        <v>203</v>
      </c>
      <c r="P73" s="153"/>
      <c r="Q73" s="153"/>
      <c r="R73" s="154" t="s">
        <v>184</v>
      </c>
      <c r="S73" s="154"/>
      <c r="T73" s="148"/>
      <c r="U73" s="155"/>
    </row>
    <row r="74" spans="13:21" ht="39.950000000000003" customHeight="1">
      <c r="M74" s="123">
        <v>0</v>
      </c>
      <c r="N74" s="129" t="s">
        <v>24</v>
      </c>
      <c r="O74" s="159" t="s">
        <v>206</v>
      </c>
      <c r="P74" s="153"/>
      <c r="Q74" s="153"/>
      <c r="R74" s="154" t="s">
        <v>187</v>
      </c>
      <c r="S74" s="154"/>
      <c r="T74" s="148"/>
      <c r="U74" s="155"/>
    </row>
    <row r="75" spans="13:21" ht="39.950000000000003" customHeight="1">
      <c r="M75" s="123">
        <v>0</v>
      </c>
      <c r="N75" s="129" t="s">
        <v>24</v>
      </c>
      <c r="O75" s="159" t="s">
        <v>209</v>
      </c>
      <c r="P75" s="153"/>
      <c r="Q75" s="153"/>
      <c r="R75" s="154" t="s">
        <v>190</v>
      </c>
      <c r="S75" s="154"/>
      <c r="T75" s="148"/>
      <c r="U75" s="155"/>
    </row>
    <row r="76" spans="13:21" ht="39.950000000000003" customHeight="1">
      <c r="M76" s="123">
        <v>0</v>
      </c>
      <c r="N76" s="129" t="s">
        <v>24</v>
      </c>
      <c r="O76" s="159" t="s">
        <v>212</v>
      </c>
      <c r="P76" s="153"/>
      <c r="Q76" s="153"/>
      <c r="R76" s="154" t="s">
        <v>193</v>
      </c>
      <c r="S76" s="154"/>
      <c r="T76" s="148"/>
      <c r="U76" s="155"/>
    </row>
    <row r="77" spans="13:21" ht="39.950000000000003" customHeight="1">
      <c r="M77" s="123">
        <v>0</v>
      </c>
      <c r="N77" s="129" t="s">
        <v>24</v>
      </c>
      <c r="O77" s="159" t="s">
        <v>214</v>
      </c>
      <c r="P77" s="153"/>
      <c r="Q77" s="153"/>
      <c r="R77" s="154" t="s">
        <v>196</v>
      </c>
      <c r="S77" s="154"/>
      <c r="T77" s="148"/>
      <c r="U77" s="155"/>
    </row>
    <row r="78" spans="13:21" ht="39.950000000000003" customHeight="1">
      <c r="M78" s="123">
        <v>0</v>
      </c>
      <c r="N78" s="129" t="s">
        <v>24</v>
      </c>
      <c r="O78" s="159" t="s">
        <v>183</v>
      </c>
      <c r="P78" s="153"/>
      <c r="Q78" s="153"/>
      <c r="R78" s="154" t="s">
        <v>199</v>
      </c>
      <c r="S78" s="154"/>
      <c r="T78" s="148"/>
      <c r="U78" s="155"/>
    </row>
    <row r="79" spans="13:21" ht="39.950000000000003" customHeight="1">
      <c r="M79" s="123">
        <v>0</v>
      </c>
      <c r="N79" s="129" t="s">
        <v>24</v>
      </c>
      <c r="O79" s="159" t="s">
        <v>186</v>
      </c>
      <c r="P79" s="153"/>
      <c r="Q79" s="153"/>
      <c r="R79" s="154" t="s">
        <v>202</v>
      </c>
      <c r="S79" s="154"/>
      <c r="T79" s="148"/>
      <c r="U79" s="155"/>
    </row>
    <row r="80" spans="13:21" ht="39.950000000000003" customHeight="1">
      <c r="M80" s="123">
        <v>0</v>
      </c>
      <c r="N80" s="129" t="s">
        <v>24</v>
      </c>
      <c r="O80" s="159" t="s">
        <v>189</v>
      </c>
      <c r="P80" s="153"/>
      <c r="Q80" s="153"/>
      <c r="R80" s="154" t="s">
        <v>205</v>
      </c>
      <c r="S80" s="154"/>
      <c r="T80" s="148"/>
      <c r="U80" s="155"/>
    </row>
    <row r="81" spans="13:21" ht="39.950000000000003" customHeight="1">
      <c r="M81" s="123">
        <v>0</v>
      </c>
      <c r="N81" s="129" t="s">
        <v>24</v>
      </c>
      <c r="O81" s="159" t="s">
        <v>192</v>
      </c>
      <c r="P81" s="153"/>
      <c r="Q81" s="153"/>
      <c r="R81" s="154" t="s">
        <v>208</v>
      </c>
      <c r="S81" s="154"/>
      <c r="T81" s="148"/>
      <c r="U81" s="155"/>
    </row>
    <row r="82" spans="13:21" ht="39.950000000000003" customHeight="1">
      <c r="M82" s="123">
        <v>0</v>
      </c>
      <c r="N82" s="139" t="s">
        <v>24</v>
      </c>
      <c r="O82" s="160" t="s">
        <v>195</v>
      </c>
      <c r="P82" s="156"/>
      <c r="Q82" s="156"/>
      <c r="R82" s="157" t="s">
        <v>211</v>
      </c>
      <c r="S82" s="157"/>
      <c r="T82" s="163"/>
      <c r="U82" s="158"/>
    </row>
    <row r="83" spans="13:21" ht="39.950000000000003" customHeight="1">
      <c r="M83" s="123">
        <v>0</v>
      </c>
      <c r="N83" s="124">
        <v>8</v>
      </c>
      <c r="O83" s="125" t="s">
        <v>216</v>
      </c>
      <c r="P83" s="126">
        <f>SUM(P84:P106)</f>
        <v>20</v>
      </c>
      <c r="Q83" s="127">
        <f>P83/P5</f>
        <v>0.23255813953488372</v>
      </c>
      <c r="R83" s="128">
        <f>SUM(R84:R106)</f>
        <v>20</v>
      </c>
      <c r="S83" s="161">
        <f>R83/P5</f>
        <v>0.23255813953488372</v>
      </c>
      <c r="T83" s="165" t="s">
        <v>322</v>
      </c>
      <c r="U83" s="166" t="s">
        <v>137</v>
      </c>
    </row>
    <row r="84" spans="13:21" ht="39.950000000000003" customHeight="1">
      <c r="M84" s="123">
        <v>47</v>
      </c>
      <c r="N84" s="129">
        <v>8</v>
      </c>
      <c r="O84" s="130" t="s">
        <v>126</v>
      </c>
      <c r="P84" s="181">
        <v>1</v>
      </c>
      <c r="Q84" s="167">
        <f t="shared" ref="Q84:Q106" si="3">IF(R84=0,0,R84)</f>
        <v>1</v>
      </c>
      <c r="R84" s="131">
        <v>1</v>
      </c>
      <c r="S84" s="132" t="s">
        <v>140</v>
      </c>
      <c r="T84" s="164"/>
      <c r="U84" s="133"/>
    </row>
    <row r="85" spans="13:21" ht="39.950000000000003" customHeight="1">
      <c r="M85" s="123">
        <v>48</v>
      </c>
      <c r="N85" s="129">
        <v>8</v>
      </c>
      <c r="O85" s="130" t="s">
        <v>217</v>
      </c>
      <c r="P85" s="181">
        <v>1</v>
      </c>
      <c r="Q85" s="167">
        <f t="shared" si="3"/>
        <v>1</v>
      </c>
      <c r="R85" s="131">
        <v>1</v>
      </c>
      <c r="S85" s="132" t="s">
        <v>140</v>
      </c>
      <c r="T85" s="164"/>
      <c r="U85" s="133"/>
    </row>
    <row r="86" spans="13:21" ht="39.950000000000003" customHeight="1">
      <c r="M86" s="123">
        <v>49</v>
      </c>
      <c r="N86" s="129">
        <v>8</v>
      </c>
      <c r="O86" s="130" t="s">
        <v>218</v>
      </c>
      <c r="P86" s="181">
        <v>1</v>
      </c>
      <c r="Q86" s="167">
        <f t="shared" si="3"/>
        <v>1</v>
      </c>
      <c r="R86" s="131">
        <v>1</v>
      </c>
      <c r="S86" s="135" t="s">
        <v>148</v>
      </c>
      <c r="T86" s="164"/>
      <c r="U86" s="133"/>
    </row>
    <row r="87" spans="13:21" ht="39.950000000000003" customHeight="1">
      <c r="M87" s="123">
        <v>50</v>
      </c>
      <c r="N87" s="129">
        <v>8</v>
      </c>
      <c r="O87" s="130" t="s">
        <v>219</v>
      </c>
      <c r="P87" s="181">
        <v>1</v>
      </c>
      <c r="Q87" s="167">
        <f t="shared" si="3"/>
        <v>1</v>
      </c>
      <c r="R87" s="131">
        <v>1</v>
      </c>
      <c r="S87" s="132" t="s">
        <v>140</v>
      </c>
      <c r="T87" s="164"/>
      <c r="U87" s="133"/>
    </row>
    <row r="88" spans="13:21" ht="39.950000000000003" customHeight="1">
      <c r="M88" s="123">
        <v>51</v>
      </c>
      <c r="N88" s="129">
        <v>8</v>
      </c>
      <c r="O88" s="130" t="s">
        <v>220</v>
      </c>
      <c r="P88" s="181">
        <v>1</v>
      </c>
      <c r="Q88" s="167">
        <f t="shared" si="3"/>
        <v>1</v>
      </c>
      <c r="R88" s="131">
        <v>1</v>
      </c>
      <c r="S88" s="134" t="s">
        <v>142</v>
      </c>
      <c r="T88" s="164"/>
      <c r="U88" s="133"/>
    </row>
    <row r="89" spans="13:21" ht="39.950000000000003" customHeight="1">
      <c r="M89" s="123">
        <v>52</v>
      </c>
      <c r="N89" s="129">
        <v>8</v>
      </c>
      <c r="O89" s="130" t="s">
        <v>221</v>
      </c>
      <c r="P89" s="181">
        <v>1</v>
      </c>
      <c r="Q89" s="167">
        <f t="shared" si="3"/>
        <v>1</v>
      </c>
      <c r="R89" s="131">
        <v>1</v>
      </c>
      <c r="S89" s="134" t="s">
        <v>142</v>
      </c>
      <c r="T89" s="164"/>
      <c r="U89" s="133"/>
    </row>
    <row r="90" spans="13:21" ht="39.950000000000003" customHeight="1">
      <c r="M90" s="123">
        <v>53</v>
      </c>
      <c r="N90" s="129">
        <v>8</v>
      </c>
      <c r="O90" s="130" t="s">
        <v>222</v>
      </c>
      <c r="P90" s="181">
        <v>1</v>
      </c>
      <c r="Q90" s="167">
        <f t="shared" si="3"/>
        <v>1</v>
      </c>
      <c r="R90" s="131">
        <v>1</v>
      </c>
      <c r="S90" s="132" t="s">
        <v>140</v>
      </c>
      <c r="T90" s="164"/>
      <c r="U90" s="133"/>
    </row>
    <row r="91" spans="13:21" ht="39.950000000000003" customHeight="1">
      <c r="M91" s="123">
        <v>54</v>
      </c>
      <c r="N91" s="129">
        <v>8</v>
      </c>
      <c r="O91" s="130" t="s">
        <v>223</v>
      </c>
      <c r="P91" s="181">
        <v>1</v>
      </c>
      <c r="Q91" s="167">
        <f t="shared" si="3"/>
        <v>1</v>
      </c>
      <c r="R91" s="131">
        <v>1</v>
      </c>
      <c r="S91" s="135" t="s">
        <v>148</v>
      </c>
      <c r="T91" s="164"/>
      <c r="U91" s="133"/>
    </row>
    <row r="92" spans="13:21" ht="39.950000000000003" customHeight="1">
      <c r="M92" s="123">
        <v>55</v>
      </c>
      <c r="N92" s="129">
        <v>8</v>
      </c>
      <c r="O92" s="130" t="s">
        <v>224</v>
      </c>
      <c r="P92" s="181">
        <v>1</v>
      </c>
      <c r="Q92" s="167">
        <f t="shared" si="3"/>
        <v>1</v>
      </c>
      <c r="R92" s="131">
        <v>1</v>
      </c>
      <c r="S92" s="134" t="s">
        <v>142</v>
      </c>
      <c r="T92" s="164"/>
      <c r="U92" s="133"/>
    </row>
    <row r="93" spans="13:21" ht="39.950000000000003" customHeight="1">
      <c r="M93" s="123">
        <v>56</v>
      </c>
      <c r="N93" s="129">
        <v>8</v>
      </c>
      <c r="O93" s="130" t="s">
        <v>225</v>
      </c>
      <c r="P93" s="181">
        <v>1</v>
      </c>
      <c r="Q93" s="167">
        <f t="shared" si="3"/>
        <v>1</v>
      </c>
      <c r="R93" s="131">
        <v>1</v>
      </c>
      <c r="S93" s="134" t="s">
        <v>142</v>
      </c>
      <c r="T93" s="164"/>
      <c r="U93" s="133"/>
    </row>
    <row r="94" spans="13:21" ht="39.950000000000003" customHeight="1">
      <c r="M94" s="123">
        <v>57</v>
      </c>
      <c r="N94" s="129">
        <v>8</v>
      </c>
      <c r="O94" s="130" t="s">
        <v>226</v>
      </c>
      <c r="P94" s="181">
        <v>1</v>
      </c>
      <c r="Q94" s="167">
        <f t="shared" si="3"/>
        <v>1</v>
      </c>
      <c r="R94" s="131">
        <v>1</v>
      </c>
      <c r="S94" s="132" t="s">
        <v>140</v>
      </c>
      <c r="T94" s="164"/>
      <c r="U94" s="133"/>
    </row>
    <row r="95" spans="13:21" ht="39.950000000000003" customHeight="1">
      <c r="M95" s="123">
        <v>58</v>
      </c>
      <c r="N95" s="129">
        <v>8</v>
      </c>
      <c r="O95" s="130" t="s">
        <v>227</v>
      </c>
      <c r="P95" s="181">
        <v>1</v>
      </c>
      <c r="Q95" s="167">
        <f t="shared" si="3"/>
        <v>1</v>
      </c>
      <c r="R95" s="131">
        <v>1</v>
      </c>
      <c r="S95" s="132" t="s">
        <v>140</v>
      </c>
      <c r="T95" s="164"/>
      <c r="U95" s="133"/>
    </row>
    <row r="96" spans="13:21" ht="39.950000000000003" customHeight="1">
      <c r="M96" s="123">
        <v>59</v>
      </c>
      <c r="N96" s="129">
        <v>8</v>
      </c>
      <c r="O96" s="130" t="s">
        <v>279</v>
      </c>
      <c r="P96" s="181">
        <v>1</v>
      </c>
      <c r="Q96" s="167">
        <f t="shared" si="3"/>
        <v>1</v>
      </c>
      <c r="R96" s="131">
        <v>1</v>
      </c>
      <c r="S96" s="132" t="s">
        <v>140</v>
      </c>
      <c r="T96" s="164"/>
      <c r="U96" s="133"/>
    </row>
    <row r="97" spans="13:21" ht="39.950000000000003" customHeight="1">
      <c r="M97" s="123">
        <v>60</v>
      </c>
      <c r="N97" s="129">
        <v>8</v>
      </c>
      <c r="O97" s="130" t="s">
        <v>280</v>
      </c>
      <c r="P97" s="181">
        <v>1</v>
      </c>
      <c r="Q97" s="167">
        <f t="shared" si="3"/>
        <v>1</v>
      </c>
      <c r="R97" s="131">
        <v>1</v>
      </c>
      <c r="S97" s="134" t="s">
        <v>142</v>
      </c>
      <c r="T97" s="164"/>
      <c r="U97" s="133"/>
    </row>
    <row r="98" spans="13:21" ht="39.950000000000003" customHeight="1">
      <c r="M98" s="123">
        <v>61</v>
      </c>
      <c r="N98" s="129">
        <v>8</v>
      </c>
      <c r="O98" s="130" t="s">
        <v>281</v>
      </c>
      <c r="P98" s="181">
        <v>1</v>
      </c>
      <c r="Q98" s="167">
        <f t="shared" si="3"/>
        <v>1</v>
      </c>
      <c r="R98" s="131">
        <v>1</v>
      </c>
      <c r="S98" s="132" t="s">
        <v>140</v>
      </c>
      <c r="T98" s="164"/>
      <c r="U98" s="133"/>
    </row>
    <row r="99" spans="13:21" ht="39.950000000000003" customHeight="1">
      <c r="M99" s="123">
        <v>62</v>
      </c>
      <c r="N99" s="129">
        <v>8</v>
      </c>
      <c r="O99" s="130" t="s">
        <v>282</v>
      </c>
      <c r="P99" s="181">
        <v>1</v>
      </c>
      <c r="Q99" s="167">
        <f t="shared" si="3"/>
        <v>1</v>
      </c>
      <c r="R99" s="131">
        <v>1</v>
      </c>
      <c r="S99" s="132" t="s">
        <v>140</v>
      </c>
      <c r="T99" s="164"/>
      <c r="U99" s="133"/>
    </row>
    <row r="100" spans="13:21" ht="39.950000000000003" customHeight="1">
      <c r="M100" s="123">
        <v>63</v>
      </c>
      <c r="N100" s="129">
        <v>8</v>
      </c>
      <c r="O100" s="130" t="s">
        <v>283</v>
      </c>
      <c r="P100" s="181">
        <v>1</v>
      </c>
      <c r="Q100" s="167">
        <f t="shared" si="3"/>
        <v>1</v>
      </c>
      <c r="R100" s="131">
        <v>1</v>
      </c>
      <c r="S100" s="132" t="s">
        <v>140</v>
      </c>
      <c r="T100" s="164"/>
      <c r="U100" s="133"/>
    </row>
    <row r="101" spans="13:21" ht="39.950000000000003" customHeight="1">
      <c r="M101" s="123">
        <v>64</v>
      </c>
      <c r="N101" s="129">
        <v>8</v>
      </c>
      <c r="O101" s="130" t="s">
        <v>284</v>
      </c>
      <c r="P101" s="181">
        <v>1</v>
      </c>
      <c r="Q101" s="167">
        <f t="shared" si="3"/>
        <v>1</v>
      </c>
      <c r="R101" s="131">
        <v>1</v>
      </c>
      <c r="S101" s="135" t="s">
        <v>148</v>
      </c>
      <c r="T101" s="164"/>
      <c r="U101" s="133"/>
    </row>
    <row r="102" spans="13:21" ht="39.950000000000003" customHeight="1">
      <c r="M102" s="123">
        <v>65</v>
      </c>
      <c r="N102" s="129">
        <v>8</v>
      </c>
      <c r="O102" s="130" t="s">
        <v>285</v>
      </c>
      <c r="P102" s="181">
        <v>1</v>
      </c>
      <c r="Q102" s="167">
        <f t="shared" si="3"/>
        <v>1</v>
      </c>
      <c r="R102" s="131">
        <v>1</v>
      </c>
      <c r="S102" s="140" t="s">
        <v>286</v>
      </c>
      <c r="T102" s="164"/>
      <c r="U102" s="133"/>
    </row>
    <row r="103" spans="13:21" ht="39.950000000000003" customHeight="1">
      <c r="M103" s="123">
        <v>66</v>
      </c>
      <c r="N103" s="129">
        <v>8</v>
      </c>
      <c r="O103" s="130" t="s">
        <v>287</v>
      </c>
      <c r="P103" s="181">
        <v>1</v>
      </c>
      <c r="Q103" s="167">
        <f t="shared" si="3"/>
        <v>1</v>
      </c>
      <c r="R103" s="131">
        <v>1</v>
      </c>
      <c r="S103" s="132" t="s">
        <v>140</v>
      </c>
      <c r="T103" s="164"/>
      <c r="U103" s="133"/>
    </row>
    <row r="104" spans="13:21" ht="39.950000000000003" customHeight="1">
      <c r="M104" s="123">
        <v>67</v>
      </c>
      <c r="N104" s="129">
        <v>8</v>
      </c>
      <c r="O104" s="130" t="s">
        <v>330</v>
      </c>
      <c r="P104" s="181"/>
      <c r="Q104" s="167">
        <f t="shared" si="3"/>
        <v>0</v>
      </c>
      <c r="R104" s="131"/>
      <c r="S104" s="132" t="s">
        <v>323</v>
      </c>
      <c r="T104" s="164"/>
      <c r="U104" s="133"/>
    </row>
    <row r="105" spans="13:21" ht="39.950000000000003" customHeight="1">
      <c r="M105" s="123">
        <v>68</v>
      </c>
      <c r="N105" s="129">
        <v>8</v>
      </c>
      <c r="O105" s="130" t="s">
        <v>331</v>
      </c>
      <c r="P105" s="181"/>
      <c r="Q105" s="167">
        <f t="shared" si="3"/>
        <v>0</v>
      </c>
      <c r="R105" s="131"/>
      <c r="S105" s="132" t="s">
        <v>323</v>
      </c>
      <c r="T105" s="164"/>
      <c r="U105" s="133"/>
    </row>
    <row r="106" spans="13:21" ht="39.950000000000003" customHeight="1">
      <c r="M106" s="123">
        <v>69</v>
      </c>
      <c r="N106" s="129">
        <v>8</v>
      </c>
      <c r="O106" s="130" t="s">
        <v>332</v>
      </c>
      <c r="P106" s="181"/>
      <c r="Q106" s="167">
        <f t="shared" si="3"/>
        <v>0</v>
      </c>
      <c r="R106" s="131"/>
      <c r="S106" s="132" t="s">
        <v>323</v>
      </c>
      <c r="T106" s="164"/>
      <c r="U106" s="133"/>
    </row>
    <row r="107" spans="13:21" ht="39.950000000000003" customHeight="1">
      <c r="M107" s="123">
        <v>0</v>
      </c>
      <c r="N107" s="124">
        <v>9</v>
      </c>
      <c r="O107" s="125" t="s">
        <v>288</v>
      </c>
      <c r="P107" s="126">
        <f>SUM(P108:P117)</f>
        <v>7</v>
      </c>
      <c r="Q107" s="127">
        <f>P107/P5</f>
        <v>8.1395348837209308E-2</v>
      </c>
      <c r="R107" s="128">
        <f>SUM(R108:R117)</f>
        <v>7</v>
      </c>
      <c r="S107" s="161">
        <f>R107/P5</f>
        <v>8.1395348837209308E-2</v>
      </c>
      <c r="T107" s="165" t="s">
        <v>322</v>
      </c>
      <c r="U107" s="166" t="s">
        <v>137</v>
      </c>
    </row>
    <row r="108" spans="13:21" ht="39.950000000000003" customHeight="1">
      <c r="M108" s="123">
        <v>70</v>
      </c>
      <c r="N108" s="129">
        <v>9</v>
      </c>
      <c r="O108" s="130" t="s">
        <v>94</v>
      </c>
      <c r="P108" s="181">
        <v>1</v>
      </c>
      <c r="Q108" s="167">
        <f t="shared" ref="Q108:Q117" si="4">IF(R108=0,0,R108)</f>
        <v>1</v>
      </c>
      <c r="R108" s="131">
        <v>1</v>
      </c>
      <c r="S108" s="132" t="s">
        <v>140</v>
      </c>
      <c r="T108" s="164"/>
      <c r="U108" s="133"/>
    </row>
    <row r="109" spans="13:21" ht="39.950000000000003" customHeight="1">
      <c r="M109" s="123">
        <v>71</v>
      </c>
      <c r="N109" s="129">
        <v>9</v>
      </c>
      <c r="O109" s="130" t="s">
        <v>95</v>
      </c>
      <c r="P109" s="181">
        <v>1</v>
      </c>
      <c r="Q109" s="167">
        <f t="shared" si="4"/>
        <v>1</v>
      </c>
      <c r="R109" s="131">
        <v>1</v>
      </c>
      <c r="S109" s="132" t="s">
        <v>140</v>
      </c>
      <c r="T109" s="164"/>
      <c r="U109" s="133"/>
    </row>
    <row r="110" spans="13:21" ht="39.950000000000003" customHeight="1">
      <c r="M110" s="123">
        <v>72</v>
      </c>
      <c r="N110" s="129">
        <v>9</v>
      </c>
      <c r="O110" s="130" t="s">
        <v>96</v>
      </c>
      <c r="P110" s="181">
        <v>1</v>
      </c>
      <c r="Q110" s="167">
        <f t="shared" si="4"/>
        <v>1</v>
      </c>
      <c r="R110" s="131">
        <v>1</v>
      </c>
      <c r="S110" s="132" t="s">
        <v>140</v>
      </c>
      <c r="T110" s="164"/>
      <c r="U110" s="133"/>
    </row>
    <row r="111" spans="13:21" ht="39.950000000000003" customHeight="1">
      <c r="M111" s="123">
        <v>73</v>
      </c>
      <c r="N111" s="129">
        <v>9</v>
      </c>
      <c r="O111" s="130" t="s">
        <v>289</v>
      </c>
      <c r="P111" s="181">
        <v>1</v>
      </c>
      <c r="Q111" s="167">
        <f t="shared" si="4"/>
        <v>1</v>
      </c>
      <c r="R111" s="131">
        <v>1</v>
      </c>
      <c r="S111" s="132" t="s">
        <v>140</v>
      </c>
      <c r="T111" s="164"/>
      <c r="U111" s="133"/>
    </row>
    <row r="112" spans="13:21" ht="39.950000000000003" customHeight="1">
      <c r="M112" s="123">
        <v>74</v>
      </c>
      <c r="N112" s="129">
        <v>9</v>
      </c>
      <c r="O112" s="130" t="s">
        <v>97</v>
      </c>
      <c r="P112" s="181">
        <v>1</v>
      </c>
      <c r="Q112" s="167">
        <f t="shared" si="4"/>
        <v>1</v>
      </c>
      <c r="R112" s="131">
        <v>1</v>
      </c>
      <c r="S112" s="132" t="s">
        <v>140</v>
      </c>
      <c r="T112" s="164"/>
      <c r="U112" s="133"/>
    </row>
    <row r="113" spans="13:21" ht="39.950000000000003" customHeight="1">
      <c r="M113" s="123">
        <v>75</v>
      </c>
      <c r="N113" s="129">
        <v>9</v>
      </c>
      <c r="O113" s="130" t="s">
        <v>290</v>
      </c>
      <c r="P113" s="181">
        <v>1</v>
      </c>
      <c r="Q113" s="167">
        <f t="shared" si="4"/>
        <v>1</v>
      </c>
      <c r="R113" s="131">
        <v>1</v>
      </c>
      <c r="S113" s="132" t="s">
        <v>140</v>
      </c>
      <c r="T113" s="164"/>
      <c r="U113" s="133"/>
    </row>
    <row r="114" spans="13:21" ht="39.950000000000003" customHeight="1">
      <c r="M114" s="123">
        <v>76</v>
      </c>
      <c r="N114" s="129">
        <v>9</v>
      </c>
      <c r="O114" s="130" t="s">
        <v>108</v>
      </c>
      <c r="P114" s="181">
        <v>1</v>
      </c>
      <c r="Q114" s="167">
        <f t="shared" si="4"/>
        <v>1</v>
      </c>
      <c r="R114" s="131">
        <v>1</v>
      </c>
      <c r="S114" s="132" t="s">
        <v>140</v>
      </c>
      <c r="T114" s="164"/>
      <c r="U114" s="133"/>
    </row>
    <row r="115" spans="13:21" ht="39.950000000000003" customHeight="1">
      <c r="M115" s="123">
        <v>77</v>
      </c>
      <c r="N115" s="129">
        <v>9</v>
      </c>
      <c r="O115" s="130" t="s">
        <v>330</v>
      </c>
      <c r="P115" s="181"/>
      <c r="Q115" s="167">
        <f t="shared" si="4"/>
        <v>0</v>
      </c>
      <c r="R115" s="131"/>
      <c r="S115" s="132" t="s">
        <v>323</v>
      </c>
      <c r="T115" s="164"/>
      <c r="U115" s="133"/>
    </row>
    <row r="116" spans="13:21" ht="39.950000000000003" customHeight="1">
      <c r="M116" s="123">
        <v>78</v>
      </c>
      <c r="N116" s="129">
        <v>9</v>
      </c>
      <c r="O116" s="130" t="s">
        <v>331</v>
      </c>
      <c r="P116" s="181"/>
      <c r="Q116" s="167">
        <f t="shared" si="4"/>
        <v>0</v>
      </c>
      <c r="R116" s="131"/>
      <c r="S116" s="132" t="s">
        <v>323</v>
      </c>
      <c r="T116" s="164"/>
      <c r="U116" s="133"/>
    </row>
    <row r="117" spans="13:21" ht="39.950000000000003" customHeight="1">
      <c r="M117" s="123">
        <v>79</v>
      </c>
      <c r="N117" s="129">
        <v>9</v>
      </c>
      <c r="O117" s="130" t="s">
        <v>332</v>
      </c>
      <c r="P117" s="181"/>
      <c r="Q117" s="167">
        <f t="shared" si="4"/>
        <v>0</v>
      </c>
      <c r="R117" s="131"/>
      <c r="S117" s="132" t="s">
        <v>323</v>
      </c>
      <c r="T117" s="164"/>
      <c r="U117" s="133"/>
    </row>
    <row r="118" spans="13:21" ht="39.950000000000003" customHeight="1">
      <c r="M118" s="123">
        <v>0</v>
      </c>
      <c r="N118" s="124">
        <v>10</v>
      </c>
      <c r="O118" s="125" t="s">
        <v>291</v>
      </c>
      <c r="P118" s="126">
        <f>SUM(P119:P123)</f>
        <v>4</v>
      </c>
      <c r="Q118" s="127">
        <f>P118/P5</f>
        <v>4.6511627906976744E-2</v>
      </c>
      <c r="R118" s="128">
        <f>SUM(R119:R123)</f>
        <v>4</v>
      </c>
      <c r="S118" s="161">
        <f>R118/P5</f>
        <v>4.6511627906976744E-2</v>
      </c>
      <c r="T118" s="165" t="s">
        <v>322</v>
      </c>
      <c r="U118" s="166" t="s">
        <v>137</v>
      </c>
    </row>
    <row r="119" spans="13:21" ht="39.950000000000003" customHeight="1">
      <c r="M119" s="123">
        <v>80</v>
      </c>
      <c r="N119" s="129">
        <v>10</v>
      </c>
      <c r="O119" s="130" t="s">
        <v>292</v>
      </c>
      <c r="P119" s="181">
        <v>1</v>
      </c>
      <c r="Q119" s="167">
        <f>IF(R119=0,0,R119)</f>
        <v>1</v>
      </c>
      <c r="R119" s="131">
        <v>1</v>
      </c>
      <c r="S119" s="134" t="s">
        <v>142</v>
      </c>
      <c r="T119" s="164"/>
      <c r="U119" s="133"/>
    </row>
    <row r="120" spans="13:21" ht="39.950000000000003" customHeight="1">
      <c r="M120" s="123">
        <v>81</v>
      </c>
      <c r="N120" s="129">
        <v>10</v>
      </c>
      <c r="O120" s="130" t="s">
        <v>293</v>
      </c>
      <c r="P120" s="181">
        <v>1</v>
      </c>
      <c r="Q120" s="167">
        <f>IF(R120=0,0,R120)</f>
        <v>1</v>
      </c>
      <c r="R120" s="131">
        <v>1</v>
      </c>
      <c r="S120" s="134" t="s">
        <v>142</v>
      </c>
      <c r="T120" s="164"/>
      <c r="U120" s="133"/>
    </row>
    <row r="121" spans="13:21" ht="39.950000000000003" customHeight="1">
      <c r="M121" s="123">
        <v>82</v>
      </c>
      <c r="N121" s="129">
        <v>10</v>
      </c>
      <c r="O121" s="130" t="s">
        <v>294</v>
      </c>
      <c r="P121" s="181">
        <v>1</v>
      </c>
      <c r="Q121" s="167">
        <f>IF(R121=0,0,R121)</f>
        <v>1</v>
      </c>
      <c r="R121" s="131">
        <v>1</v>
      </c>
      <c r="S121" s="132" t="s">
        <v>140</v>
      </c>
      <c r="T121" s="164"/>
      <c r="U121" s="133"/>
    </row>
    <row r="122" spans="13:21" ht="39.950000000000003" customHeight="1">
      <c r="M122" s="123">
        <v>83</v>
      </c>
      <c r="N122" s="129">
        <v>10</v>
      </c>
      <c r="O122" s="130" t="s">
        <v>295</v>
      </c>
      <c r="P122" s="181">
        <v>1</v>
      </c>
      <c r="Q122" s="167">
        <f>IF(R122=0,0,R122)</f>
        <v>1</v>
      </c>
      <c r="R122" s="131">
        <v>1</v>
      </c>
      <c r="S122" s="132" t="s">
        <v>140</v>
      </c>
      <c r="T122" s="164"/>
      <c r="U122" s="133"/>
    </row>
    <row r="123" spans="13:21" ht="39.950000000000003" customHeight="1">
      <c r="M123" s="123">
        <v>84</v>
      </c>
      <c r="N123" s="129">
        <v>10</v>
      </c>
      <c r="O123" s="130" t="s">
        <v>333</v>
      </c>
      <c r="P123" s="181"/>
      <c r="Q123" s="167">
        <f>IF(R123=0,0,R123)</f>
        <v>0</v>
      </c>
      <c r="R123" s="131"/>
      <c r="S123" s="132" t="s">
        <v>323</v>
      </c>
      <c r="T123" s="164"/>
      <c r="U123" s="133"/>
    </row>
    <row r="124" spans="13:21" ht="39.950000000000003" customHeight="1">
      <c r="M124" s="123">
        <v>0</v>
      </c>
      <c r="N124" s="124">
        <v>11</v>
      </c>
      <c r="O124" s="125" t="s">
        <v>296</v>
      </c>
      <c r="P124" s="126">
        <f>SUM(P125:P129)</f>
        <v>4</v>
      </c>
      <c r="Q124" s="127">
        <f>P124/P5</f>
        <v>4.6511627906976744E-2</v>
      </c>
      <c r="R124" s="128">
        <f>SUM(R125:R129)</f>
        <v>4</v>
      </c>
      <c r="S124" s="161">
        <f>R124/P5</f>
        <v>4.6511627906976744E-2</v>
      </c>
      <c r="T124" s="165" t="s">
        <v>322</v>
      </c>
      <c r="U124" s="166" t="s">
        <v>137</v>
      </c>
    </row>
    <row r="125" spans="13:21" ht="39.950000000000003" customHeight="1">
      <c r="M125" s="123">
        <v>85</v>
      </c>
      <c r="N125" s="129">
        <v>11</v>
      </c>
      <c r="O125" s="130" t="s">
        <v>297</v>
      </c>
      <c r="P125" s="181">
        <v>1</v>
      </c>
      <c r="Q125" s="167">
        <f>IF(R125=0,0,R125)</f>
        <v>1</v>
      </c>
      <c r="R125" s="131">
        <v>1</v>
      </c>
      <c r="S125" s="140" t="s">
        <v>286</v>
      </c>
      <c r="T125" s="164"/>
      <c r="U125" s="133"/>
    </row>
    <row r="126" spans="13:21" ht="39.950000000000003" customHeight="1">
      <c r="M126" s="123">
        <v>86</v>
      </c>
      <c r="N126" s="129">
        <v>11</v>
      </c>
      <c r="O126" s="130" t="s">
        <v>298</v>
      </c>
      <c r="P126" s="181">
        <v>1</v>
      </c>
      <c r="Q126" s="167">
        <f>IF(R126=0,0,R126)</f>
        <v>1</v>
      </c>
      <c r="R126" s="131">
        <v>1</v>
      </c>
      <c r="S126" s="132" t="s">
        <v>140</v>
      </c>
      <c r="T126" s="164"/>
      <c r="U126" s="133"/>
    </row>
    <row r="127" spans="13:21" ht="39.950000000000003" customHeight="1">
      <c r="M127" s="123">
        <v>87</v>
      </c>
      <c r="N127" s="129">
        <v>11</v>
      </c>
      <c r="O127" s="130" t="s">
        <v>299</v>
      </c>
      <c r="P127" s="181">
        <v>1</v>
      </c>
      <c r="Q127" s="167">
        <f>IF(R127=0,0,R127)</f>
        <v>1</v>
      </c>
      <c r="R127" s="131">
        <v>1</v>
      </c>
      <c r="S127" s="140" t="s">
        <v>286</v>
      </c>
      <c r="T127" s="164"/>
      <c r="U127" s="133"/>
    </row>
    <row r="128" spans="13:21" ht="39.950000000000003" customHeight="1">
      <c r="M128" s="123">
        <v>88</v>
      </c>
      <c r="N128" s="129">
        <v>11</v>
      </c>
      <c r="O128" s="130" t="s">
        <v>300</v>
      </c>
      <c r="P128" s="181">
        <v>1</v>
      </c>
      <c r="Q128" s="167">
        <f>IF(R128=0,0,R128)</f>
        <v>1</v>
      </c>
      <c r="R128" s="131">
        <v>1</v>
      </c>
      <c r="S128" s="132" t="s">
        <v>140</v>
      </c>
      <c r="T128" s="164"/>
      <c r="U128" s="133"/>
    </row>
    <row r="129" spans="13:21" ht="39.950000000000003" customHeight="1">
      <c r="M129" s="123">
        <v>89</v>
      </c>
      <c r="N129" s="129">
        <v>11</v>
      </c>
      <c r="O129" s="130" t="s">
        <v>334</v>
      </c>
      <c r="P129" s="181"/>
      <c r="Q129" s="167">
        <f>IF(R129=0,0,R129)</f>
        <v>0</v>
      </c>
      <c r="R129" s="131"/>
      <c r="S129" s="132" t="s">
        <v>323</v>
      </c>
      <c r="T129" s="164"/>
      <c r="U129" s="133"/>
    </row>
    <row r="130" spans="13:21" ht="39.950000000000003" customHeight="1">
      <c r="M130" s="123">
        <v>0</v>
      </c>
      <c r="N130" s="124">
        <v>12</v>
      </c>
      <c r="O130" s="125" t="s">
        <v>301</v>
      </c>
      <c r="P130" s="126">
        <f>SUM(P131:P134)</f>
        <v>3</v>
      </c>
      <c r="Q130" s="127">
        <f>P130/P5</f>
        <v>3.4883720930232558E-2</v>
      </c>
      <c r="R130" s="128">
        <f>SUM(R131:R134)</f>
        <v>3</v>
      </c>
      <c r="S130" s="161">
        <f>R130/P5</f>
        <v>3.4883720930232558E-2</v>
      </c>
      <c r="T130" s="165" t="s">
        <v>322</v>
      </c>
      <c r="U130" s="166" t="s">
        <v>137</v>
      </c>
    </row>
    <row r="131" spans="13:21" ht="39.950000000000003" customHeight="1">
      <c r="M131" s="123">
        <v>90</v>
      </c>
      <c r="N131" s="129">
        <v>12</v>
      </c>
      <c r="O131" s="130" t="s">
        <v>302</v>
      </c>
      <c r="P131" s="181">
        <v>1</v>
      </c>
      <c r="Q131" s="167">
        <f>IF(R131=0,0,R131)</f>
        <v>1</v>
      </c>
      <c r="R131" s="131">
        <v>1</v>
      </c>
      <c r="S131" s="134" t="s">
        <v>142</v>
      </c>
      <c r="T131" s="164"/>
      <c r="U131" s="133"/>
    </row>
    <row r="132" spans="13:21" ht="39.950000000000003" customHeight="1">
      <c r="M132" s="123">
        <v>91</v>
      </c>
      <c r="N132" s="129">
        <v>12</v>
      </c>
      <c r="O132" s="130" t="s">
        <v>303</v>
      </c>
      <c r="P132" s="181">
        <v>1</v>
      </c>
      <c r="Q132" s="167">
        <f>IF(R132=0,0,R132)</f>
        <v>1</v>
      </c>
      <c r="R132" s="131">
        <v>1</v>
      </c>
      <c r="S132" s="132" t="s">
        <v>140</v>
      </c>
      <c r="T132" s="164"/>
      <c r="U132" s="133"/>
    </row>
    <row r="133" spans="13:21" ht="39.950000000000003" customHeight="1">
      <c r="M133" s="123">
        <v>92</v>
      </c>
      <c r="N133" s="129">
        <v>12</v>
      </c>
      <c r="O133" s="130" t="s">
        <v>304</v>
      </c>
      <c r="P133" s="181">
        <v>1</v>
      </c>
      <c r="Q133" s="167">
        <f>IF(R133=0,0,R133)</f>
        <v>1</v>
      </c>
      <c r="R133" s="131">
        <v>1</v>
      </c>
      <c r="S133" s="132" t="s">
        <v>140</v>
      </c>
      <c r="T133" s="164"/>
      <c r="U133" s="133"/>
    </row>
    <row r="134" spans="13:21" ht="39.950000000000003" customHeight="1">
      <c r="M134" s="123">
        <v>93</v>
      </c>
      <c r="N134" s="129">
        <v>12</v>
      </c>
      <c r="O134" s="130" t="s">
        <v>335</v>
      </c>
      <c r="P134" s="181"/>
      <c r="Q134" s="167">
        <f>IF(R134=0,0,R134)</f>
        <v>0</v>
      </c>
      <c r="R134" s="131"/>
      <c r="S134" s="132" t="s">
        <v>323</v>
      </c>
      <c r="T134" s="164"/>
      <c r="U134" s="133"/>
    </row>
    <row r="135" spans="13:21" ht="39.950000000000003" customHeight="1">
      <c r="M135" s="123">
        <v>0</v>
      </c>
      <c r="N135" s="124">
        <v>13</v>
      </c>
      <c r="O135" s="125" t="s">
        <v>98</v>
      </c>
      <c r="P135" s="126">
        <f>SUM(P136:P139)</f>
        <v>3</v>
      </c>
      <c r="Q135" s="127">
        <f>P135/P5</f>
        <v>3.4883720930232558E-2</v>
      </c>
      <c r="R135" s="128">
        <f>SUM(R136:R139)</f>
        <v>3</v>
      </c>
      <c r="S135" s="161">
        <f>R135/P5</f>
        <v>3.4883720930232558E-2</v>
      </c>
      <c r="T135" s="165" t="s">
        <v>322</v>
      </c>
      <c r="U135" s="166" t="s">
        <v>137</v>
      </c>
    </row>
    <row r="136" spans="13:21" ht="39.950000000000003" customHeight="1">
      <c r="M136" s="123">
        <v>94</v>
      </c>
      <c r="N136" s="129">
        <v>13</v>
      </c>
      <c r="O136" s="130" t="s">
        <v>305</v>
      </c>
      <c r="P136" s="181">
        <v>1</v>
      </c>
      <c r="Q136" s="167">
        <f>IF(R136=0,0,R136)</f>
        <v>1</v>
      </c>
      <c r="R136" s="131">
        <v>1</v>
      </c>
      <c r="S136" s="134" t="s">
        <v>142</v>
      </c>
      <c r="T136" s="164"/>
      <c r="U136" s="133"/>
    </row>
    <row r="137" spans="13:21" ht="39.950000000000003" customHeight="1">
      <c r="M137" s="123">
        <v>95</v>
      </c>
      <c r="N137" s="129">
        <v>13</v>
      </c>
      <c r="O137" s="130" t="s">
        <v>306</v>
      </c>
      <c r="P137" s="181">
        <v>1</v>
      </c>
      <c r="Q137" s="167">
        <f>IF(R137=0,0,R137)</f>
        <v>1</v>
      </c>
      <c r="R137" s="131">
        <v>1</v>
      </c>
      <c r="S137" s="140" t="s">
        <v>286</v>
      </c>
      <c r="T137" s="164"/>
      <c r="U137" s="133"/>
    </row>
    <row r="138" spans="13:21" ht="39.950000000000003" customHeight="1">
      <c r="M138" s="123">
        <v>96</v>
      </c>
      <c r="N138" s="129">
        <v>13</v>
      </c>
      <c r="O138" s="130" t="s">
        <v>307</v>
      </c>
      <c r="P138" s="181">
        <v>1</v>
      </c>
      <c r="Q138" s="167">
        <f>IF(R138=0,0,R138)</f>
        <v>1</v>
      </c>
      <c r="R138" s="131">
        <v>1</v>
      </c>
      <c r="S138" s="132" t="s">
        <v>140</v>
      </c>
      <c r="T138" s="164"/>
      <c r="U138" s="133"/>
    </row>
    <row r="139" spans="13:21" ht="39.950000000000003" customHeight="1">
      <c r="M139" s="123">
        <v>97</v>
      </c>
      <c r="N139" s="129">
        <v>13</v>
      </c>
      <c r="O139" s="130" t="s">
        <v>336</v>
      </c>
      <c r="P139" s="181"/>
      <c r="Q139" s="167">
        <f>IF(R139=0,0,R139)</f>
        <v>0</v>
      </c>
      <c r="R139" s="131"/>
      <c r="S139" s="132" t="s">
        <v>323</v>
      </c>
      <c r="T139" s="164"/>
      <c r="U139" s="133"/>
    </row>
    <row r="140" spans="13:21" ht="39.950000000000003" customHeight="1">
      <c r="M140" s="123">
        <v>0</v>
      </c>
      <c r="N140" s="124">
        <v>14</v>
      </c>
      <c r="O140" s="125" t="s">
        <v>308</v>
      </c>
      <c r="P140" s="126">
        <f>SUM(P141:P144)</f>
        <v>3</v>
      </c>
      <c r="Q140" s="127">
        <f>P140/P5</f>
        <v>3.4883720930232558E-2</v>
      </c>
      <c r="R140" s="128">
        <f>SUM(R141:R144)</f>
        <v>4</v>
      </c>
      <c r="S140" s="161">
        <f>R140/P5</f>
        <v>4.6511627906976744E-2</v>
      </c>
      <c r="T140" s="165" t="s">
        <v>322</v>
      </c>
      <c r="U140" s="166" t="s">
        <v>137</v>
      </c>
    </row>
    <row r="141" spans="13:21" ht="39.950000000000003" customHeight="1">
      <c r="M141" s="123">
        <v>98</v>
      </c>
      <c r="N141" s="129">
        <v>14</v>
      </c>
      <c r="O141" s="130" t="s">
        <v>309</v>
      </c>
      <c r="P141" s="181">
        <v>1</v>
      </c>
      <c r="Q141" s="167">
        <f>IF(R141=0,0,R141)</f>
        <v>1</v>
      </c>
      <c r="R141" s="131">
        <v>1</v>
      </c>
      <c r="S141" s="134" t="s">
        <v>142</v>
      </c>
      <c r="T141" s="164"/>
      <c r="U141" s="133"/>
    </row>
    <row r="142" spans="13:21" ht="39.950000000000003" customHeight="1">
      <c r="M142" s="123">
        <v>99</v>
      </c>
      <c r="N142" s="129">
        <v>14</v>
      </c>
      <c r="O142" s="130" t="s">
        <v>310</v>
      </c>
      <c r="P142" s="181">
        <v>1</v>
      </c>
      <c r="Q142" s="167">
        <f>IF(R142=0,0,R142)</f>
        <v>1</v>
      </c>
      <c r="R142" s="131">
        <v>1</v>
      </c>
      <c r="S142" s="140" t="s">
        <v>286</v>
      </c>
      <c r="T142" s="164"/>
      <c r="U142" s="133"/>
    </row>
    <row r="143" spans="13:21" ht="39.950000000000003" customHeight="1">
      <c r="M143" s="123">
        <v>100</v>
      </c>
      <c r="N143" s="129">
        <v>14</v>
      </c>
      <c r="O143" s="130" t="s">
        <v>311</v>
      </c>
      <c r="P143" s="181">
        <v>1</v>
      </c>
      <c r="Q143" s="167">
        <f>IF(R143=0,0,R143)</f>
        <v>1</v>
      </c>
      <c r="R143" s="131">
        <v>1</v>
      </c>
      <c r="S143" s="132" t="s">
        <v>140</v>
      </c>
      <c r="T143" s="164"/>
      <c r="U143" s="133"/>
    </row>
    <row r="144" spans="13:21" ht="39.950000000000003" customHeight="1">
      <c r="M144" s="123">
        <v>101</v>
      </c>
      <c r="N144" s="129">
        <v>14</v>
      </c>
      <c r="O144" s="130" t="s">
        <v>337</v>
      </c>
      <c r="P144" s="181"/>
      <c r="Q144" s="167">
        <f>IF(R144=0,0,R144)</f>
        <v>1</v>
      </c>
      <c r="R144" s="131">
        <v>1</v>
      </c>
      <c r="S144" s="132" t="s">
        <v>323</v>
      </c>
      <c r="T144" s="164"/>
      <c r="U144" s="133"/>
    </row>
    <row r="145" spans="13:21" ht="39.950000000000003" customHeight="1">
      <c r="M145" s="123">
        <v>0</v>
      </c>
      <c r="N145" s="124">
        <v>15</v>
      </c>
      <c r="O145" s="125" t="s">
        <v>312</v>
      </c>
      <c r="P145" s="126">
        <f>SUM(P146:P148)</f>
        <v>2</v>
      </c>
      <c r="Q145" s="127">
        <f>P145/P5</f>
        <v>2.3255813953488372E-2</v>
      </c>
      <c r="R145" s="128">
        <f>SUM(R146:R148)</f>
        <v>2</v>
      </c>
      <c r="S145" s="161">
        <f>R145/P5</f>
        <v>2.3255813953488372E-2</v>
      </c>
      <c r="T145" s="165" t="s">
        <v>322</v>
      </c>
      <c r="U145" s="166" t="s">
        <v>137</v>
      </c>
    </row>
    <row r="146" spans="13:21" ht="39.950000000000003" customHeight="1">
      <c r="M146" s="123">
        <v>102</v>
      </c>
      <c r="N146" s="129">
        <v>15</v>
      </c>
      <c r="O146" s="130" t="s">
        <v>313</v>
      </c>
      <c r="P146" s="181">
        <v>1</v>
      </c>
      <c r="Q146" s="167">
        <f>IF(R146=0,0,R146)</f>
        <v>1</v>
      </c>
      <c r="R146" s="131">
        <v>1</v>
      </c>
      <c r="S146" s="134" t="s">
        <v>142</v>
      </c>
      <c r="T146" s="164"/>
      <c r="U146" s="133"/>
    </row>
    <row r="147" spans="13:21" ht="39.950000000000003" customHeight="1">
      <c r="M147" s="123">
        <v>103</v>
      </c>
      <c r="N147" s="129">
        <v>15</v>
      </c>
      <c r="O147" s="130" t="s">
        <v>314</v>
      </c>
      <c r="P147" s="181">
        <v>1</v>
      </c>
      <c r="Q147" s="167">
        <f>IF(R147=0,0,R147)</f>
        <v>1</v>
      </c>
      <c r="R147" s="131">
        <v>1</v>
      </c>
      <c r="S147" s="140" t="s">
        <v>286</v>
      </c>
      <c r="T147" s="164"/>
      <c r="U147" s="133"/>
    </row>
    <row r="148" spans="13:21" ht="39.950000000000003" customHeight="1">
      <c r="M148" s="123">
        <v>104</v>
      </c>
      <c r="N148" s="129">
        <v>15</v>
      </c>
      <c r="O148" s="130" t="s">
        <v>338</v>
      </c>
      <c r="P148" s="181"/>
      <c r="Q148" s="167">
        <f>IF(R148=0,0,R148)</f>
        <v>0</v>
      </c>
      <c r="R148" s="131"/>
      <c r="S148" s="132" t="s">
        <v>323</v>
      </c>
      <c r="T148" s="164"/>
      <c r="U148" s="133"/>
    </row>
    <row r="149" spans="13:21" ht="39.950000000000003" customHeight="1">
      <c r="M149" s="123">
        <v>0</v>
      </c>
      <c r="N149" s="124">
        <v>16</v>
      </c>
      <c r="O149" s="125" t="s">
        <v>315</v>
      </c>
      <c r="P149" s="126">
        <f>SUM(P150:P155)</f>
        <v>2</v>
      </c>
      <c r="Q149" s="127">
        <f>P149/P5</f>
        <v>2.3255813953488372E-2</v>
      </c>
      <c r="R149" s="128">
        <f>SUM(R150:R155)</f>
        <v>2</v>
      </c>
      <c r="S149" s="161">
        <f>R149/P5</f>
        <v>2.3255813953488372E-2</v>
      </c>
      <c r="T149" s="165" t="s">
        <v>322</v>
      </c>
      <c r="U149" s="166" t="s">
        <v>137</v>
      </c>
    </row>
    <row r="150" spans="13:21" ht="39.950000000000003" customHeight="1">
      <c r="M150" s="123">
        <v>105</v>
      </c>
      <c r="N150" s="129">
        <v>16</v>
      </c>
      <c r="O150" s="130" t="s">
        <v>316</v>
      </c>
      <c r="P150" s="181">
        <v>1</v>
      </c>
      <c r="Q150" s="167">
        <f t="shared" ref="Q150:Q155" si="5">IF(R150=0,0,R150)</f>
        <v>1</v>
      </c>
      <c r="R150" s="131">
        <v>1</v>
      </c>
      <c r="S150" s="140" t="s">
        <v>286</v>
      </c>
      <c r="T150" s="164"/>
      <c r="U150" s="133"/>
    </row>
    <row r="151" spans="13:21" ht="39.950000000000003" customHeight="1">
      <c r="M151" s="123">
        <v>106</v>
      </c>
      <c r="N151" s="129">
        <v>16</v>
      </c>
      <c r="O151" s="130" t="s">
        <v>317</v>
      </c>
      <c r="P151" s="181">
        <v>1</v>
      </c>
      <c r="Q151" s="167">
        <f t="shared" si="5"/>
        <v>1</v>
      </c>
      <c r="R151" s="131">
        <v>1</v>
      </c>
      <c r="S151" s="132" t="s">
        <v>140</v>
      </c>
      <c r="T151" s="164"/>
      <c r="U151" s="133"/>
    </row>
    <row r="152" spans="13:21" ht="39.950000000000003" customHeight="1">
      <c r="M152" s="123">
        <v>107</v>
      </c>
      <c r="N152" s="129">
        <v>16</v>
      </c>
      <c r="O152" s="130" t="s">
        <v>330</v>
      </c>
      <c r="P152" s="181"/>
      <c r="Q152" s="167">
        <f t="shared" si="5"/>
        <v>0</v>
      </c>
      <c r="R152" s="131"/>
      <c r="S152" s="132" t="s">
        <v>323</v>
      </c>
      <c r="T152" s="164"/>
      <c r="U152" s="133"/>
    </row>
    <row r="153" spans="13:21" ht="39.950000000000003" customHeight="1">
      <c r="M153" s="123">
        <v>108</v>
      </c>
      <c r="N153" s="129">
        <v>16</v>
      </c>
      <c r="O153" s="130" t="s">
        <v>331</v>
      </c>
      <c r="P153" s="181"/>
      <c r="Q153" s="167">
        <f t="shared" si="5"/>
        <v>0</v>
      </c>
      <c r="R153" s="131"/>
      <c r="S153" s="132" t="s">
        <v>323</v>
      </c>
      <c r="T153" s="164"/>
      <c r="U153" s="133"/>
    </row>
    <row r="154" spans="13:21" ht="39.950000000000003" customHeight="1">
      <c r="M154" s="123">
        <v>109</v>
      </c>
      <c r="N154" s="129">
        <v>16</v>
      </c>
      <c r="O154" s="130" t="s">
        <v>332</v>
      </c>
      <c r="P154" s="181"/>
      <c r="Q154" s="167">
        <f t="shared" si="5"/>
        <v>0</v>
      </c>
      <c r="R154" s="131"/>
      <c r="S154" s="132" t="s">
        <v>323</v>
      </c>
      <c r="T154" s="164"/>
      <c r="U154" s="133"/>
    </row>
    <row r="155" spans="13:21" ht="39.950000000000003" customHeight="1">
      <c r="M155" s="123">
        <v>110</v>
      </c>
      <c r="N155" s="129">
        <v>16</v>
      </c>
      <c r="O155" s="130" t="s">
        <v>339</v>
      </c>
      <c r="P155" s="181"/>
      <c r="Q155" s="167">
        <f t="shared" si="5"/>
        <v>0</v>
      </c>
      <c r="R155" s="131"/>
      <c r="S155" s="132" t="s">
        <v>323</v>
      </c>
      <c r="T155" s="164"/>
      <c r="U155" s="133"/>
    </row>
    <row r="156" spans="13:21" ht="39.950000000000003" customHeight="1">
      <c r="M156" s="141">
        <v>0</v>
      </c>
      <c r="N156" s="142"/>
      <c r="O156" s="143" t="s">
        <v>340</v>
      </c>
      <c r="P156" s="144"/>
      <c r="Q156" s="145"/>
      <c r="R156" s="144"/>
      <c r="S156" s="145"/>
      <c r="T156" s="145"/>
      <c r="U156" s="145"/>
    </row>
    <row r="157" spans="13:21" ht="39.950000000000003" customHeight="1"/>
    <row r="158" spans="13:21" ht="39.950000000000003" customHeight="1"/>
    <row r="159" spans="13:21" ht="39.950000000000003" customHeight="1"/>
    <row r="160" spans="13:21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</sheetData>
  <mergeCells count="32">
    <mergeCell ref="T8:T9"/>
    <mergeCell ref="U8:U9"/>
    <mergeCell ref="O11:U11"/>
    <mergeCell ref="N3:S3"/>
    <mergeCell ref="P8:P9"/>
    <mergeCell ref="R8:R9"/>
    <mergeCell ref="S8:S9"/>
    <mergeCell ref="I44:J44"/>
    <mergeCell ref="D49:F49"/>
    <mergeCell ref="D51:F51"/>
    <mergeCell ref="E50:F50"/>
    <mergeCell ref="D46:F46"/>
    <mergeCell ref="D47:F47"/>
    <mergeCell ref="H52:K54"/>
    <mergeCell ref="E48:F48"/>
    <mergeCell ref="E52:F52"/>
    <mergeCell ref="E53:F53"/>
    <mergeCell ref="J2:K2"/>
    <mergeCell ref="C3:H4"/>
    <mergeCell ref="C5:C6"/>
    <mergeCell ref="D37:E37"/>
    <mergeCell ref="D7:K7"/>
    <mergeCell ref="D5:K5"/>
    <mergeCell ref="I43:J43"/>
    <mergeCell ref="D6:K6"/>
    <mergeCell ref="D39:E39"/>
    <mergeCell ref="A5:A6"/>
    <mergeCell ref="I37:J37"/>
    <mergeCell ref="I38:J38"/>
    <mergeCell ref="I39:J39"/>
    <mergeCell ref="I40:J40"/>
    <mergeCell ref="I42:J42"/>
  </mergeCells>
  <phoneticPr fontId="2" type="noConversion"/>
  <printOptions horizontalCentered="1"/>
  <pageMargins left="0.59055118110236227" right="0" top="0.19685039370078741" bottom="0" header="0" footer="0"/>
  <pageSetup paperSize="9" scale="36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U235"/>
  <sheetViews>
    <sheetView zoomScale="50" zoomScaleNormal="50" workbookViewId="0">
      <selection activeCell="J2" sqref="J2:K2"/>
    </sheetView>
  </sheetViews>
  <sheetFormatPr baseColWidth="10" defaultRowHeight="12.75"/>
  <cols>
    <col min="1" max="1" width="10.140625" style="14" customWidth="1"/>
    <col min="2" max="2" width="2.28515625" style="14" customWidth="1"/>
    <col min="3" max="3" width="8.5703125" style="14" customWidth="1"/>
    <col min="4" max="4" width="86.85546875" style="14" customWidth="1"/>
    <col min="5" max="5" width="17.140625" style="14" customWidth="1"/>
    <col min="6" max="6" width="17.85546875" style="14" customWidth="1"/>
    <col min="7" max="7" width="3" style="14" customWidth="1"/>
    <col min="8" max="8" width="8.5703125" style="14" customWidth="1"/>
    <col min="9" max="9" width="86.85546875" style="14" customWidth="1"/>
    <col min="10" max="10" width="15.85546875" style="14" customWidth="1"/>
    <col min="11" max="11" width="18.28515625" style="14" customWidth="1"/>
    <col min="12" max="12" width="2.140625" style="14" customWidth="1"/>
    <col min="13" max="13" width="10.5703125" customWidth="1"/>
    <col min="14" max="14" width="8.5703125" customWidth="1"/>
    <col min="15" max="15" width="86.85546875" customWidth="1"/>
    <col min="16" max="16" width="16.7109375" customWidth="1"/>
    <col min="17" max="17" width="13.28515625" customWidth="1"/>
    <col min="18" max="18" width="18.42578125" customWidth="1"/>
    <col min="19" max="20" width="19.5703125" customWidth="1"/>
    <col min="21" max="21" width="51.5703125" customWidth="1"/>
    <col min="22" max="16384" width="11.42578125" style="14"/>
  </cols>
  <sheetData>
    <row r="1" spans="1:21" s="5" customFormat="1" ht="25.5" customHeight="1" thickBot="1">
      <c r="A1" s="1">
        <f>ROW()</f>
        <v>1</v>
      </c>
      <c r="B1" s="2"/>
      <c r="C1" s="3">
        <v>7.86</v>
      </c>
      <c r="D1" s="3">
        <v>86.14</v>
      </c>
      <c r="E1" s="3"/>
      <c r="F1" s="3">
        <v>16</v>
      </c>
      <c r="G1" s="4">
        <v>5.71</v>
      </c>
      <c r="H1" s="3">
        <v>7.86</v>
      </c>
      <c r="I1" s="3">
        <v>25.29</v>
      </c>
      <c r="J1" s="3"/>
      <c r="K1" s="3">
        <v>17.57</v>
      </c>
      <c r="M1" s="118"/>
      <c r="N1" s="3">
        <v>7.86</v>
      </c>
      <c r="O1" s="3">
        <v>86.14</v>
      </c>
      <c r="P1" s="3">
        <v>16</v>
      </c>
      <c r="Q1" s="3">
        <v>7.57</v>
      </c>
      <c r="R1" s="3">
        <v>16</v>
      </c>
      <c r="S1" s="3">
        <v>14</v>
      </c>
      <c r="T1" s="3"/>
      <c r="U1" s="3">
        <v>51</v>
      </c>
    </row>
    <row r="2" spans="1:21" s="5" customFormat="1" ht="37.5" customHeight="1">
      <c r="A2" s="1">
        <f>ROW()</f>
        <v>2</v>
      </c>
      <c r="B2" s="2"/>
      <c r="C2" s="6"/>
      <c r="D2" s="7" t="s">
        <v>17</v>
      </c>
      <c r="E2" s="7"/>
      <c r="F2" s="8"/>
      <c r="G2" s="9"/>
      <c r="H2" s="6"/>
      <c r="I2" s="10"/>
      <c r="J2" s="366">
        <f ca="1">NOW()</f>
        <v>43869.528000115744</v>
      </c>
      <c r="K2" s="367"/>
      <c r="M2" s="118"/>
      <c r="N2" s="190"/>
      <c r="O2" s="173" t="s">
        <v>343</v>
      </c>
      <c r="P2" s="174"/>
      <c r="Q2" s="174"/>
      <c r="R2" s="174"/>
      <c r="S2" s="175"/>
      <c r="T2" s="175"/>
      <c r="U2" s="176"/>
    </row>
    <row r="3" spans="1:21" ht="51.75" customHeight="1">
      <c r="A3" s="1">
        <f>ROW()</f>
        <v>3</v>
      </c>
      <c r="B3" s="2"/>
      <c r="C3" s="368" t="s">
        <v>18</v>
      </c>
      <c r="D3" s="369"/>
      <c r="E3" s="369"/>
      <c r="F3" s="369"/>
      <c r="G3" s="369"/>
      <c r="H3" s="369"/>
      <c r="I3" s="11">
        <f>F37</f>
        <v>86</v>
      </c>
      <c r="J3" s="12" t="s">
        <v>19</v>
      </c>
      <c r="K3" s="13"/>
      <c r="M3" s="118"/>
      <c r="N3" s="394" t="s">
        <v>129</v>
      </c>
      <c r="O3" s="395"/>
      <c r="P3" s="395"/>
      <c r="Q3" s="395"/>
      <c r="R3" s="395"/>
      <c r="S3" s="395"/>
      <c r="T3" s="196">
        <f>P4</f>
        <v>86</v>
      </c>
      <c r="U3" s="197" t="s">
        <v>130</v>
      </c>
    </row>
    <row r="4" spans="1:21" ht="53.25" customHeight="1">
      <c r="A4" s="1">
        <f>ROW()</f>
        <v>4</v>
      </c>
      <c r="B4" s="2"/>
      <c r="C4" s="370"/>
      <c r="D4" s="371"/>
      <c r="E4" s="371"/>
      <c r="F4" s="371"/>
      <c r="G4" s="371"/>
      <c r="H4" s="371"/>
      <c r="I4" s="15">
        <f>K46</f>
        <v>37</v>
      </c>
      <c r="J4" s="16" t="s">
        <v>20</v>
      </c>
      <c r="K4" s="17"/>
      <c r="M4" s="118"/>
      <c r="N4" s="179"/>
      <c r="O4" s="180" t="s">
        <v>132</v>
      </c>
      <c r="P4" s="204">
        <f>F37</f>
        <v>86</v>
      </c>
      <c r="Q4" s="171"/>
      <c r="R4" s="177"/>
      <c r="S4" s="178" t="s">
        <v>133</v>
      </c>
      <c r="T4" s="204">
        <f>K51</f>
        <v>13</v>
      </c>
      <c r="U4" s="172">
        <f>P4/T4</f>
        <v>6.615384615384615</v>
      </c>
    </row>
    <row r="5" spans="1:21" ht="40.5" customHeight="1">
      <c r="A5" s="384">
        <v>5</v>
      </c>
      <c r="B5" s="2"/>
      <c r="C5" s="372" t="s">
        <v>21</v>
      </c>
      <c r="D5" s="377" t="s">
        <v>22</v>
      </c>
      <c r="E5" s="377"/>
      <c r="F5" s="377"/>
      <c r="G5" s="377"/>
      <c r="H5" s="377"/>
      <c r="I5" s="377"/>
      <c r="J5" s="377"/>
      <c r="K5" s="378"/>
      <c r="M5" s="118"/>
      <c r="N5" s="179"/>
      <c r="O5" s="198" t="s">
        <v>134</v>
      </c>
      <c r="P5" s="199">
        <f>SUM(P12,P18,P25,P32,P38,P43,P48,P83,P107,P118,P124,P130,P135,P140,P145,P149)</f>
        <v>86</v>
      </c>
      <c r="Q5" s="200">
        <f>SUM(Q12,Q18,Q25,Q32,Q38,Q43,Q48,Q83,Q107,Q118,Q124,Q130,Q135,Q140,Q145,Q149)</f>
        <v>0.99999999999999989</v>
      </c>
      <c r="R5" s="201"/>
      <c r="S5" s="147" t="s">
        <v>342</v>
      </c>
      <c r="T5" s="199">
        <f>SUM(R12,R18,R25,R32,R38,R43,R48,R83,R107,R118,R124,R130,R135,R140,R145,R149)</f>
        <v>88</v>
      </c>
      <c r="U5" s="202" t="s">
        <v>136</v>
      </c>
    </row>
    <row r="6" spans="1:21" ht="40.5" customHeight="1" thickBot="1">
      <c r="A6" s="385"/>
      <c r="B6" s="2"/>
      <c r="C6" s="373"/>
      <c r="D6" s="381" t="s">
        <v>23</v>
      </c>
      <c r="E6" s="381"/>
      <c r="F6" s="381"/>
      <c r="G6" s="381"/>
      <c r="H6" s="381"/>
      <c r="I6" s="381"/>
      <c r="J6" s="381"/>
      <c r="K6" s="382"/>
      <c r="M6" s="118"/>
      <c r="N6" s="203"/>
      <c r="O6" s="195"/>
      <c r="P6" s="195"/>
      <c r="Q6" s="191"/>
      <c r="R6" s="191"/>
      <c r="S6" s="192" t="str">
        <f>IF(T3&gt;T5,"il MANQUE",IF(T5&gt;T3,"EN TROP",IF(T3=T5,"programmation de repas correcte")))</f>
        <v>EN TROP</v>
      </c>
      <c r="T6" s="193">
        <f>IF(T3&gt;T5,T3-T5,IF(T5&gt;T3,T5-T3,IF(T3=T5,0)))</f>
        <v>2</v>
      </c>
      <c r="U6" s="194" t="s">
        <v>136</v>
      </c>
    </row>
    <row r="7" spans="1:21" ht="16.5" customHeight="1" thickBot="1">
      <c r="A7" s="1">
        <f>ROW()</f>
        <v>7</v>
      </c>
      <c r="B7" s="2"/>
      <c r="C7" s="18"/>
      <c r="D7" s="375" t="str">
        <f ca="1">CELL("nomfichier")</f>
        <v>E:\0-UPRT\1-UPRT.FR-SITE-WEB\me-menus\menus-festivals\[me-ventilation_saisonniere.xls]Mode d'emploi</v>
      </c>
      <c r="E7" s="375"/>
      <c r="F7" s="375"/>
      <c r="G7" s="375"/>
      <c r="H7" s="375"/>
      <c r="I7" s="375"/>
      <c r="J7" s="375"/>
      <c r="K7" s="376"/>
      <c r="M7" s="118"/>
      <c r="N7" s="182"/>
      <c r="O7" s="183" t="str">
        <f ca="1">CELL("nomfichier")</f>
        <v>E:\0-UPRT\1-UPRT.FR-SITE-WEB\me-menus\menus-festivals\[me-ventilation_saisonniere.xls]Mode d'emploi</v>
      </c>
      <c r="P7" s="184"/>
      <c r="Q7" s="185"/>
      <c r="R7" s="186"/>
      <c r="S7" s="187"/>
      <c r="T7" s="184"/>
      <c r="U7" s="188"/>
    </row>
    <row r="8" spans="1:21" ht="54.75" customHeight="1">
      <c r="A8" s="1">
        <f>ROW()</f>
        <v>8</v>
      </c>
      <c r="B8" s="2"/>
      <c r="C8" s="19" t="s">
        <v>24</v>
      </c>
      <c r="D8" s="32" t="s">
        <v>32</v>
      </c>
      <c r="E8" s="33"/>
      <c r="F8" s="34">
        <f>SUM(F10:F16)</f>
        <v>0</v>
      </c>
      <c r="G8" s="22"/>
      <c r="H8" s="19" t="s">
        <v>25</v>
      </c>
      <c r="I8" s="23" t="s">
        <v>123</v>
      </c>
      <c r="J8" s="20"/>
      <c r="K8" s="21">
        <f>SUM(K10:K16)</f>
        <v>0</v>
      </c>
      <c r="M8" s="119"/>
      <c r="N8" s="189"/>
      <c r="O8" s="120" t="s">
        <v>131</v>
      </c>
      <c r="P8" s="396" t="s">
        <v>134</v>
      </c>
      <c r="Q8" s="146"/>
      <c r="R8" s="398" t="s">
        <v>320</v>
      </c>
      <c r="S8" s="400" t="s">
        <v>135</v>
      </c>
      <c r="T8" s="388" t="s">
        <v>319</v>
      </c>
      <c r="U8" s="390" t="s">
        <v>137</v>
      </c>
    </row>
    <row r="9" spans="1:21" ht="35.1" customHeight="1">
      <c r="A9" s="1">
        <f>ROW()</f>
        <v>9</v>
      </c>
      <c r="B9" s="2"/>
      <c r="C9" s="24" t="s">
        <v>24</v>
      </c>
      <c r="D9" s="26" t="s">
        <v>26</v>
      </c>
      <c r="E9" s="27">
        <f>IF(F8=0,0,F9/K$51)</f>
        <v>0</v>
      </c>
      <c r="F9" s="28">
        <f>IF(F8=0,0,A28/F8)</f>
        <v>0</v>
      </c>
      <c r="G9" s="25"/>
      <c r="H9" s="24" t="s">
        <v>25</v>
      </c>
      <c r="I9" s="26" t="s">
        <v>26</v>
      </c>
      <c r="J9" s="27">
        <f>IF(K8=0,0,K9/K$51)</f>
        <v>0</v>
      </c>
      <c r="K9" s="28">
        <f>IF(K8=0,0,F37/K8)</f>
        <v>0</v>
      </c>
      <c r="M9" s="119"/>
      <c r="N9" s="18"/>
      <c r="O9" s="121">
        <f>LARGE(M12:M156,1)</f>
        <v>110</v>
      </c>
      <c r="P9" s="397"/>
      <c r="Q9" s="147"/>
      <c r="R9" s="399"/>
      <c r="S9" s="401"/>
      <c r="T9" s="389"/>
      <c r="U9" s="391"/>
    </row>
    <row r="10" spans="1:21" ht="39.950000000000003" customHeight="1">
      <c r="A10" s="1">
        <f>ROW()</f>
        <v>10</v>
      </c>
      <c r="B10" s="2"/>
      <c r="C10" s="24" t="s">
        <v>24</v>
      </c>
      <c r="D10" s="29" t="s">
        <v>126</v>
      </c>
      <c r="E10" s="29"/>
      <c r="F10" s="30"/>
      <c r="G10" s="25"/>
      <c r="H10" s="24" t="s">
        <v>25</v>
      </c>
      <c r="I10" s="29"/>
      <c r="J10" s="29"/>
      <c r="K10" s="30"/>
      <c r="M10" s="122"/>
      <c r="N10" s="18"/>
      <c r="O10" s="168" t="str">
        <f ca="1">CELL("nomfichier")</f>
        <v>E:\0-UPRT\1-UPRT.FR-SITE-WEB\me-menus\menus-festivals\[me-ventilation_saisonniere.xls]Mode d'emploi</v>
      </c>
      <c r="P10" s="169"/>
      <c r="Q10" s="169"/>
      <c r="R10" s="169"/>
      <c r="S10" s="169"/>
      <c r="T10" s="169"/>
      <c r="U10" s="170"/>
    </row>
    <row r="11" spans="1:21" ht="39.950000000000003" customHeight="1">
      <c r="A11" s="1">
        <f>ROW()</f>
        <v>11</v>
      </c>
      <c r="B11" s="2"/>
      <c r="C11" s="24" t="s">
        <v>24</v>
      </c>
      <c r="D11" s="29" t="s">
        <v>128</v>
      </c>
      <c r="E11" s="29"/>
      <c r="F11" s="30"/>
      <c r="G11" s="25"/>
      <c r="H11" s="24" t="s">
        <v>25</v>
      </c>
      <c r="I11" s="29"/>
      <c r="J11" s="29"/>
      <c r="K11" s="30"/>
      <c r="M11" s="122"/>
      <c r="N11" s="18"/>
      <c r="O11" s="392" t="s">
        <v>341</v>
      </c>
      <c r="P11" s="392"/>
      <c r="Q11" s="392"/>
      <c r="R11" s="392"/>
      <c r="S11" s="392"/>
      <c r="T11" s="392"/>
      <c r="U11" s="393"/>
    </row>
    <row r="12" spans="1:21" ht="39.950000000000003" customHeight="1">
      <c r="A12" s="1">
        <f>ROW()</f>
        <v>12</v>
      </c>
      <c r="B12" s="2"/>
      <c r="C12" s="24" t="s">
        <v>24</v>
      </c>
      <c r="D12" s="29" t="s">
        <v>270</v>
      </c>
      <c r="E12" s="29"/>
      <c r="F12" s="30"/>
      <c r="G12" s="25"/>
      <c r="H12" s="24" t="s">
        <v>25</v>
      </c>
      <c r="I12" s="29"/>
      <c r="J12" s="29"/>
      <c r="K12" s="30"/>
      <c r="M12" s="123">
        <v>0</v>
      </c>
      <c r="N12" s="124">
        <v>1</v>
      </c>
      <c r="O12" s="125" t="s">
        <v>138</v>
      </c>
      <c r="P12" s="126">
        <f>SUM(P13:P17)</f>
        <v>4</v>
      </c>
      <c r="Q12" s="127">
        <f>P12/P5</f>
        <v>4.6511627906976744E-2</v>
      </c>
      <c r="R12" s="128">
        <f>SUM(Q13:Q17)</f>
        <v>5</v>
      </c>
      <c r="S12" s="161">
        <f>R12/P5</f>
        <v>5.8139534883720929E-2</v>
      </c>
      <c r="T12" s="165" t="s">
        <v>322</v>
      </c>
      <c r="U12" s="166" t="s">
        <v>137</v>
      </c>
    </row>
    <row r="13" spans="1:21" ht="39.950000000000003" customHeight="1">
      <c r="A13" s="1">
        <f>ROW()</f>
        <v>13</v>
      </c>
      <c r="B13" s="2"/>
      <c r="C13" s="24" t="s">
        <v>24</v>
      </c>
      <c r="D13" s="29"/>
      <c r="E13" s="29"/>
      <c r="F13" s="30"/>
      <c r="G13" s="25"/>
      <c r="H13" s="24" t="s">
        <v>25</v>
      </c>
      <c r="I13" s="29"/>
      <c r="J13" s="29"/>
      <c r="K13" s="30"/>
      <c r="M13" s="123">
        <v>1</v>
      </c>
      <c r="N13" s="129">
        <v>1</v>
      </c>
      <c r="O13" s="130" t="s">
        <v>139</v>
      </c>
      <c r="P13" s="181">
        <v>1</v>
      </c>
      <c r="Q13" s="167">
        <f>IF(R13=0,0,R13)</f>
        <v>2</v>
      </c>
      <c r="R13" s="131">
        <v>2</v>
      </c>
      <c r="S13" s="132" t="s">
        <v>140</v>
      </c>
      <c r="T13" s="164" t="s">
        <v>321</v>
      </c>
      <c r="U13" s="133">
        <v>41207</v>
      </c>
    </row>
    <row r="14" spans="1:21" ht="39.950000000000003" customHeight="1">
      <c r="A14" s="1">
        <f>ROW()</f>
        <v>14</v>
      </c>
      <c r="B14" s="2"/>
      <c r="C14" s="24" t="s">
        <v>24</v>
      </c>
      <c r="D14" s="29"/>
      <c r="E14" s="29"/>
      <c r="F14" s="30"/>
      <c r="G14" s="25"/>
      <c r="H14" s="24" t="s">
        <v>25</v>
      </c>
      <c r="I14" s="29"/>
      <c r="J14" s="29"/>
      <c r="K14" s="30"/>
      <c r="M14" s="123">
        <v>2</v>
      </c>
      <c r="N14" s="129">
        <v>1</v>
      </c>
      <c r="O14" s="130" t="s">
        <v>141</v>
      </c>
      <c r="P14" s="181">
        <v>1</v>
      </c>
      <c r="Q14" s="167">
        <f>IF(R14=0,0,R14)</f>
        <v>1</v>
      </c>
      <c r="R14" s="131">
        <v>1</v>
      </c>
      <c r="S14" s="134" t="s">
        <v>142</v>
      </c>
      <c r="T14" s="164"/>
      <c r="U14" s="133"/>
    </row>
    <row r="15" spans="1:21" ht="39.950000000000003" customHeight="1">
      <c r="A15" s="1">
        <f>ROW()</f>
        <v>15</v>
      </c>
      <c r="B15" s="2"/>
      <c r="C15" s="24" t="s">
        <v>24</v>
      </c>
      <c r="D15" s="29"/>
      <c r="E15" s="29"/>
      <c r="F15" s="30"/>
      <c r="G15" s="25"/>
      <c r="H15" s="24" t="s">
        <v>25</v>
      </c>
      <c r="I15" s="29"/>
      <c r="J15" s="29"/>
      <c r="K15" s="30"/>
      <c r="M15" s="123">
        <v>3</v>
      </c>
      <c r="N15" s="129">
        <v>1</v>
      </c>
      <c r="O15" s="130" t="s">
        <v>143</v>
      </c>
      <c r="P15" s="181">
        <v>1</v>
      </c>
      <c r="Q15" s="167">
        <f>IF(R15=0,0,R15)</f>
        <v>1</v>
      </c>
      <c r="R15" s="131">
        <v>1</v>
      </c>
      <c r="S15" s="132" t="s">
        <v>140</v>
      </c>
      <c r="T15" s="164"/>
      <c r="U15" s="133"/>
    </row>
    <row r="16" spans="1:21" ht="39.950000000000003" customHeight="1">
      <c r="A16" s="1">
        <f>ROW()</f>
        <v>16</v>
      </c>
      <c r="B16" s="2"/>
      <c r="C16" s="68" t="s">
        <v>24</v>
      </c>
      <c r="D16" s="29"/>
      <c r="E16" s="29"/>
      <c r="F16" s="30"/>
      <c r="G16" s="25"/>
      <c r="H16" s="24" t="s">
        <v>25</v>
      </c>
      <c r="I16" s="29"/>
      <c r="J16" s="29"/>
      <c r="K16" s="30"/>
      <c r="M16" s="123">
        <v>4</v>
      </c>
      <c r="N16" s="129">
        <v>1</v>
      </c>
      <c r="O16" s="130" t="s">
        <v>144</v>
      </c>
      <c r="P16" s="181">
        <v>1</v>
      </c>
      <c r="Q16" s="167">
        <f>IF(R16=0,0,R16)</f>
        <v>1</v>
      </c>
      <c r="R16" s="131">
        <v>1</v>
      </c>
      <c r="S16" s="132" t="s">
        <v>140</v>
      </c>
      <c r="T16" s="164"/>
      <c r="U16" s="133"/>
    </row>
    <row r="17" spans="1:21" ht="36.75" customHeight="1">
      <c r="A17" s="1">
        <f>ROW()</f>
        <v>17</v>
      </c>
      <c r="B17" s="2"/>
      <c r="C17" s="31" t="s">
        <v>29</v>
      </c>
      <c r="D17" s="32" t="s">
        <v>30</v>
      </c>
      <c r="E17" s="33"/>
      <c r="F17" s="34">
        <f>SUM(F19:F25)</f>
        <v>4</v>
      </c>
      <c r="G17" s="25"/>
      <c r="H17" s="31" t="s">
        <v>31</v>
      </c>
      <c r="I17" s="32" t="s">
        <v>274</v>
      </c>
      <c r="J17" s="33"/>
      <c r="K17" s="34">
        <f>F37-J19</f>
        <v>78</v>
      </c>
      <c r="M17" s="123">
        <v>5</v>
      </c>
      <c r="N17" s="129">
        <v>1</v>
      </c>
      <c r="O17" s="130" t="s">
        <v>324</v>
      </c>
      <c r="P17" s="181"/>
      <c r="Q17" s="167">
        <f>IF(R17=0,0,R17)</f>
        <v>0</v>
      </c>
      <c r="R17" s="131"/>
      <c r="S17" s="132" t="s">
        <v>323</v>
      </c>
      <c r="T17" s="164"/>
      <c r="U17" s="133"/>
    </row>
    <row r="18" spans="1:21" ht="35.1" customHeight="1">
      <c r="A18" s="1">
        <f>ROW()</f>
        <v>18</v>
      </c>
      <c r="B18" s="2"/>
      <c r="C18" s="24" t="s">
        <v>29</v>
      </c>
      <c r="D18" s="26" t="s">
        <v>26</v>
      </c>
      <c r="E18" s="27">
        <f>IF(F17=0,0,F18/K$51)</f>
        <v>1.6538461538461537</v>
      </c>
      <c r="F18" s="28">
        <f>IF(F17=0,0,F37/F17)</f>
        <v>21.5</v>
      </c>
      <c r="G18" s="35"/>
      <c r="H18" s="24" t="s">
        <v>31</v>
      </c>
      <c r="I18" s="313" t="s">
        <v>43</v>
      </c>
      <c r="J18" s="314">
        <f>F37</f>
        <v>86</v>
      </c>
      <c r="K18" s="315"/>
      <c r="M18" s="123">
        <v>0</v>
      </c>
      <c r="N18" s="124">
        <v>2</v>
      </c>
      <c r="O18" s="125" t="s">
        <v>145</v>
      </c>
      <c r="P18" s="126">
        <f>SUM(P19:P24)</f>
        <v>5</v>
      </c>
      <c r="Q18" s="127">
        <f>P18/P5</f>
        <v>5.8139534883720929E-2</v>
      </c>
      <c r="R18" s="128">
        <f>SUM(R19:R24)</f>
        <v>5</v>
      </c>
      <c r="S18" s="161">
        <f>R18/P5</f>
        <v>5.8139534883720929E-2</v>
      </c>
      <c r="T18" s="165" t="s">
        <v>322</v>
      </c>
      <c r="U18" s="166" t="s">
        <v>137</v>
      </c>
    </row>
    <row r="19" spans="1:21" ht="39.950000000000003" customHeight="1">
      <c r="A19" s="1">
        <f>ROW()</f>
        <v>19</v>
      </c>
      <c r="B19" s="2"/>
      <c r="C19" s="24" t="s">
        <v>29</v>
      </c>
      <c r="D19" s="29" t="s">
        <v>95</v>
      </c>
      <c r="E19" s="29"/>
      <c r="F19" s="30">
        <v>2</v>
      </c>
      <c r="G19" s="25"/>
      <c r="H19" s="24" t="s">
        <v>31</v>
      </c>
      <c r="I19" s="310" t="s">
        <v>120</v>
      </c>
      <c r="J19" s="311">
        <f>F8+K8+F17+F26</f>
        <v>8</v>
      </c>
      <c r="K19" s="312">
        <f>SUM(K21:K35)</f>
        <v>41</v>
      </c>
      <c r="M19" s="123">
        <v>6</v>
      </c>
      <c r="N19" s="129">
        <v>2</v>
      </c>
      <c r="O19" s="130" t="s">
        <v>146</v>
      </c>
      <c r="P19" s="181">
        <v>1</v>
      </c>
      <c r="Q19" s="167">
        <f t="shared" ref="Q19:Q24" si="0">IF(R19=0,0,R19)</f>
        <v>1</v>
      </c>
      <c r="R19" s="131">
        <v>1</v>
      </c>
      <c r="S19" s="132" t="s">
        <v>140</v>
      </c>
      <c r="T19" s="164"/>
      <c r="U19" s="133"/>
    </row>
    <row r="20" spans="1:21" ht="39.950000000000003" customHeight="1">
      <c r="A20" s="1">
        <f>ROW()</f>
        <v>20</v>
      </c>
      <c r="B20" s="2"/>
      <c r="C20" s="24" t="s">
        <v>29</v>
      </c>
      <c r="D20" s="29" t="s">
        <v>94</v>
      </c>
      <c r="E20" s="29"/>
      <c r="F20" s="30">
        <v>2</v>
      </c>
      <c r="G20" s="25"/>
      <c r="H20" s="24" t="s">
        <v>31</v>
      </c>
      <c r="I20" s="285" t="s">
        <v>121</v>
      </c>
      <c r="J20" s="115">
        <f>K17-K19</f>
        <v>37</v>
      </c>
      <c r="K20" s="116" t="str">
        <f>IF(K17=K19,"OK","")</f>
        <v/>
      </c>
      <c r="M20" s="123">
        <v>7</v>
      </c>
      <c r="N20" s="129">
        <v>2</v>
      </c>
      <c r="O20" s="130" t="s">
        <v>147</v>
      </c>
      <c r="P20" s="181">
        <v>1</v>
      </c>
      <c r="Q20" s="167">
        <f t="shared" si="0"/>
        <v>1</v>
      </c>
      <c r="R20" s="131">
        <v>1</v>
      </c>
      <c r="S20" s="135" t="s">
        <v>148</v>
      </c>
      <c r="T20" s="164"/>
      <c r="U20" s="133"/>
    </row>
    <row r="21" spans="1:21" ht="39.950000000000003" customHeight="1">
      <c r="A21" s="1">
        <f>ROW()</f>
        <v>21</v>
      </c>
      <c r="B21" s="2"/>
      <c r="C21" s="24" t="s">
        <v>29</v>
      </c>
      <c r="D21" s="29" t="s">
        <v>270</v>
      </c>
      <c r="E21" s="29"/>
      <c r="F21" s="30"/>
      <c r="G21" s="25"/>
      <c r="H21" s="24" t="s">
        <v>31</v>
      </c>
      <c r="I21" s="29" t="s">
        <v>114</v>
      </c>
      <c r="J21" s="29"/>
      <c r="K21" s="30">
        <v>2</v>
      </c>
      <c r="M21" s="123">
        <v>8</v>
      </c>
      <c r="N21" s="129">
        <v>2</v>
      </c>
      <c r="O21" s="130" t="s">
        <v>149</v>
      </c>
      <c r="P21" s="181">
        <v>1</v>
      </c>
      <c r="Q21" s="167">
        <f t="shared" si="0"/>
        <v>1</v>
      </c>
      <c r="R21" s="131">
        <v>1</v>
      </c>
      <c r="S21" s="132" t="s">
        <v>140</v>
      </c>
      <c r="T21" s="164"/>
      <c r="U21" s="133"/>
    </row>
    <row r="22" spans="1:21" ht="39.950000000000003" customHeight="1">
      <c r="A22" s="1">
        <f>ROW()</f>
        <v>22</v>
      </c>
      <c r="B22" s="2"/>
      <c r="C22" s="24" t="s">
        <v>29</v>
      </c>
      <c r="D22" s="29"/>
      <c r="E22" s="29"/>
      <c r="F22" s="30"/>
      <c r="G22" s="25"/>
      <c r="H22" s="24" t="s">
        <v>31</v>
      </c>
      <c r="I22" s="29" t="s">
        <v>113</v>
      </c>
      <c r="J22" s="29"/>
      <c r="K22" s="30">
        <v>5</v>
      </c>
      <c r="M22" s="123">
        <v>9</v>
      </c>
      <c r="N22" s="129">
        <v>2</v>
      </c>
      <c r="O22" s="130" t="s">
        <v>150</v>
      </c>
      <c r="P22" s="181">
        <v>1</v>
      </c>
      <c r="Q22" s="167">
        <f t="shared" si="0"/>
        <v>1</v>
      </c>
      <c r="R22" s="131">
        <v>1</v>
      </c>
      <c r="S22" s="132" t="s">
        <v>140</v>
      </c>
      <c r="T22" s="164"/>
      <c r="U22" s="133"/>
    </row>
    <row r="23" spans="1:21" ht="39.950000000000003" customHeight="1">
      <c r="A23" s="1">
        <f>ROW()</f>
        <v>23</v>
      </c>
      <c r="B23" s="2"/>
      <c r="C23" s="24" t="s">
        <v>29</v>
      </c>
      <c r="D23" s="29"/>
      <c r="E23" s="29"/>
      <c r="F23" s="30"/>
      <c r="G23" s="25"/>
      <c r="H23" s="24" t="s">
        <v>31</v>
      </c>
      <c r="I23" s="29" t="s">
        <v>101</v>
      </c>
      <c r="J23" s="29"/>
      <c r="K23" s="30">
        <v>5</v>
      </c>
      <c r="M23" s="123">
        <v>10</v>
      </c>
      <c r="N23" s="129">
        <v>2</v>
      </c>
      <c r="O23" s="130" t="s">
        <v>151</v>
      </c>
      <c r="P23" s="181">
        <v>1</v>
      </c>
      <c r="Q23" s="167">
        <f t="shared" si="0"/>
        <v>1</v>
      </c>
      <c r="R23" s="131">
        <v>1</v>
      </c>
      <c r="S23" s="132" t="s">
        <v>140</v>
      </c>
      <c r="T23" s="164"/>
      <c r="U23" s="133"/>
    </row>
    <row r="24" spans="1:21" ht="39.950000000000003" customHeight="1">
      <c r="A24" s="1">
        <f>ROW()</f>
        <v>24</v>
      </c>
      <c r="B24" s="2"/>
      <c r="C24" s="24" t="s">
        <v>29</v>
      </c>
      <c r="D24" s="29"/>
      <c r="E24" s="29"/>
      <c r="F24" s="30"/>
      <c r="G24" s="25"/>
      <c r="H24" s="24" t="s">
        <v>31</v>
      </c>
      <c r="I24" s="29" t="s">
        <v>115</v>
      </c>
      <c r="J24" s="29"/>
      <c r="K24" s="30">
        <v>5</v>
      </c>
      <c r="M24" s="123">
        <v>11</v>
      </c>
      <c r="N24" s="129">
        <v>2</v>
      </c>
      <c r="O24" s="130" t="s">
        <v>325</v>
      </c>
      <c r="P24" s="181"/>
      <c r="Q24" s="167">
        <f t="shared" si="0"/>
        <v>0</v>
      </c>
      <c r="R24" s="131"/>
      <c r="S24" s="132" t="s">
        <v>323</v>
      </c>
      <c r="T24" s="164"/>
      <c r="U24" s="133"/>
    </row>
    <row r="25" spans="1:21" ht="39.950000000000003" customHeight="1">
      <c r="A25" s="1">
        <f>ROW()</f>
        <v>25</v>
      </c>
      <c r="B25" s="2"/>
      <c r="C25" s="24" t="s">
        <v>29</v>
      </c>
      <c r="D25" s="29"/>
      <c r="E25" s="29"/>
      <c r="F25" s="30"/>
      <c r="G25" s="25"/>
      <c r="H25" s="24" t="s">
        <v>31</v>
      </c>
      <c r="I25" s="29" t="s">
        <v>102</v>
      </c>
      <c r="J25" s="29"/>
      <c r="K25" s="30"/>
      <c r="M25" s="123">
        <v>0</v>
      </c>
      <c r="N25" s="124">
        <v>3</v>
      </c>
      <c r="O25" s="125" t="s">
        <v>91</v>
      </c>
      <c r="P25" s="126">
        <f>SUM(P26:P31)</f>
        <v>5</v>
      </c>
      <c r="Q25" s="127">
        <f>P25/P5</f>
        <v>5.8139534883720929E-2</v>
      </c>
      <c r="R25" s="128">
        <f>SUM(R26:R31)</f>
        <v>5</v>
      </c>
      <c r="S25" s="161">
        <f>R25/P5</f>
        <v>5.8139534883720929E-2</v>
      </c>
      <c r="T25" s="165" t="s">
        <v>322</v>
      </c>
      <c r="U25" s="166" t="s">
        <v>137</v>
      </c>
    </row>
    <row r="26" spans="1:21" ht="39.950000000000003" customHeight="1">
      <c r="A26" s="1">
        <f>ROW()</f>
        <v>26</v>
      </c>
      <c r="B26" s="2"/>
      <c r="C26" s="31" t="s">
        <v>39</v>
      </c>
      <c r="D26" s="32" t="s">
        <v>122</v>
      </c>
      <c r="E26" s="33"/>
      <c r="F26" s="34">
        <f>SUM(F28:F35)</f>
        <v>4</v>
      </c>
      <c r="G26" s="25"/>
      <c r="H26" s="24" t="s">
        <v>31</v>
      </c>
      <c r="I26" s="29" t="s">
        <v>116</v>
      </c>
      <c r="J26" s="29"/>
      <c r="K26" s="30">
        <v>3</v>
      </c>
      <c r="M26" s="123">
        <v>12</v>
      </c>
      <c r="N26" s="129">
        <v>3</v>
      </c>
      <c r="O26" s="130" t="s">
        <v>152</v>
      </c>
      <c r="P26" s="181">
        <v>1</v>
      </c>
      <c r="Q26" s="167">
        <f t="shared" ref="Q26:Q31" si="1">IF(R26=0,0,R26)</f>
        <v>1</v>
      </c>
      <c r="R26" s="131">
        <v>1</v>
      </c>
      <c r="S26" s="132" t="s">
        <v>140</v>
      </c>
      <c r="T26" s="164"/>
      <c r="U26" s="133"/>
    </row>
    <row r="27" spans="1:21" ht="35.1" customHeight="1">
      <c r="A27" s="1">
        <f>ROW()</f>
        <v>27</v>
      </c>
      <c r="B27" s="2"/>
      <c r="C27" s="24" t="s">
        <v>39</v>
      </c>
      <c r="D27" s="36" t="s">
        <v>26</v>
      </c>
      <c r="E27" s="27">
        <f>IF(F26=0,0,F27/K$51)</f>
        <v>1.6538461538461537</v>
      </c>
      <c r="F27" s="28">
        <f>IF(F26=0,0,F37/F26)</f>
        <v>21.5</v>
      </c>
      <c r="G27" s="25"/>
      <c r="H27" s="24" t="s">
        <v>31</v>
      </c>
      <c r="I27" s="29" t="s">
        <v>103</v>
      </c>
      <c r="J27" s="29"/>
      <c r="K27" s="30">
        <v>8</v>
      </c>
      <c r="M27" s="123">
        <v>13</v>
      </c>
      <c r="N27" s="129">
        <v>3</v>
      </c>
      <c r="O27" s="130" t="s">
        <v>153</v>
      </c>
      <c r="P27" s="181">
        <v>1</v>
      </c>
      <c r="Q27" s="167">
        <f t="shared" si="1"/>
        <v>1</v>
      </c>
      <c r="R27" s="131">
        <v>1</v>
      </c>
      <c r="S27" s="135" t="s">
        <v>148</v>
      </c>
      <c r="T27" s="164"/>
      <c r="U27" s="133"/>
    </row>
    <row r="28" spans="1:21" ht="39.950000000000003" customHeight="1">
      <c r="A28" s="1">
        <f>ROW()</f>
        <v>28</v>
      </c>
      <c r="B28" s="2"/>
      <c r="C28" s="24" t="s">
        <v>39</v>
      </c>
      <c r="D28" s="29" t="s">
        <v>373</v>
      </c>
      <c r="E28" s="29"/>
      <c r="F28" s="30">
        <v>1</v>
      </c>
      <c r="G28" s="25"/>
      <c r="H28" s="24" t="s">
        <v>31</v>
      </c>
      <c r="I28" s="29" t="s">
        <v>112</v>
      </c>
      <c r="J28" s="29"/>
      <c r="K28" s="30"/>
      <c r="M28" s="123">
        <v>14</v>
      </c>
      <c r="N28" s="129">
        <v>3</v>
      </c>
      <c r="O28" s="130" t="s">
        <v>154</v>
      </c>
      <c r="P28" s="181">
        <v>1</v>
      </c>
      <c r="Q28" s="167">
        <f t="shared" si="1"/>
        <v>1</v>
      </c>
      <c r="R28" s="131">
        <v>1</v>
      </c>
      <c r="S28" s="132" t="s">
        <v>140</v>
      </c>
      <c r="T28" s="164"/>
      <c r="U28" s="133"/>
    </row>
    <row r="29" spans="1:21" ht="39.950000000000003" customHeight="1">
      <c r="A29" s="1">
        <f>ROW()</f>
        <v>29</v>
      </c>
      <c r="B29" s="2"/>
      <c r="C29" s="24" t="s">
        <v>39</v>
      </c>
      <c r="D29" s="37" t="s">
        <v>41</v>
      </c>
      <c r="E29" s="29"/>
      <c r="F29" s="30"/>
      <c r="G29" s="25"/>
      <c r="H29" s="24" t="s">
        <v>31</v>
      </c>
      <c r="I29" s="29" t="s">
        <v>104</v>
      </c>
      <c r="J29" s="29"/>
      <c r="K29" s="30">
        <v>1</v>
      </c>
      <c r="M29" s="123">
        <v>15</v>
      </c>
      <c r="N29" s="129">
        <v>3</v>
      </c>
      <c r="O29" s="130" t="s">
        <v>155</v>
      </c>
      <c r="P29" s="181">
        <v>1</v>
      </c>
      <c r="Q29" s="167">
        <f t="shared" si="1"/>
        <v>1</v>
      </c>
      <c r="R29" s="131">
        <v>1</v>
      </c>
      <c r="S29" s="132" t="s">
        <v>140</v>
      </c>
      <c r="T29" s="164"/>
      <c r="U29" s="133"/>
    </row>
    <row r="30" spans="1:21" ht="39.950000000000003" customHeight="1">
      <c r="A30" s="1">
        <f>ROW()</f>
        <v>30</v>
      </c>
      <c r="B30" s="2"/>
      <c r="C30" s="24" t="s">
        <v>39</v>
      </c>
      <c r="D30" s="29"/>
      <c r="E30" s="29"/>
      <c r="F30" s="30"/>
      <c r="G30" s="25"/>
      <c r="H30" s="24" t="s">
        <v>31</v>
      </c>
      <c r="I30" s="29" t="s">
        <v>369</v>
      </c>
      <c r="J30" s="29"/>
      <c r="K30" s="30"/>
      <c r="M30" s="123">
        <v>16</v>
      </c>
      <c r="N30" s="129">
        <v>3</v>
      </c>
      <c r="O30" s="130" t="s">
        <v>156</v>
      </c>
      <c r="P30" s="181">
        <v>1</v>
      </c>
      <c r="Q30" s="167">
        <f t="shared" si="1"/>
        <v>1</v>
      </c>
      <c r="R30" s="131">
        <v>1</v>
      </c>
      <c r="S30" s="132" t="s">
        <v>140</v>
      </c>
      <c r="T30" s="164"/>
      <c r="U30" s="133"/>
    </row>
    <row r="31" spans="1:21" ht="39.75" customHeight="1">
      <c r="A31" s="1">
        <f>ROW()</f>
        <v>31</v>
      </c>
      <c r="B31" s="2"/>
      <c r="C31" s="24" t="s">
        <v>39</v>
      </c>
      <c r="D31" s="29" t="s">
        <v>374</v>
      </c>
      <c r="E31" s="29"/>
      <c r="F31" s="30">
        <v>3</v>
      </c>
      <c r="G31" s="25"/>
      <c r="H31" s="24" t="s">
        <v>31</v>
      </c>
      <c r="I31" s="29" t="s">
        <v>370</v>
      </c>
      <c r="J31" s="29"/>
      <c r="K31" s="30">
        <v>2</v>
      </c>
      <c r="M31" s="123">
        <v>17</v>
      </c>
      <c r="N31" s="129">
        <v>3</v>
      </c>
      <c r="O31" s="130" t="s">
        <v>326</v>
      </c>
      <c r="P31" s="181"/>
      <c r="Q31" s="167">
        <f t="shared" si="1"/>
        <v>0</v>
      </c>
      <c r="R31" s="131"/>
      <c r="S31" s="132" t="s">
        <v>323</v>
      </c>
      <c r="T31" s="164"/>
      <c r="U31" s="133"/>
    </row>
    <row r="32" spans="1:21" ht="39.950000000000003" customHeight="1">
      <c r="A32" s="1">
        <f>ROW()</f>
        <v>32</v>
      </c>
      <c r="B32" s="2"/>
      <c r="C32" s="24" t="s">
        <v>39</v>
      </c>
      <c r="D32" s="29" t="s">
        <v>270</v>
      </c>
      <c r="E32" s="29"/>
      <c r="F32" s="30"/>
      <c r="G32" s="25"/>
      <c r="H32" s="24" t="s">
        <v>31</v>
      </c>
      <c r="I32" s="29" t="s">
        <v>105</v>
      </c>
      <c r="J32" s="29"/>
      <c r="K32" s="30"/>
      <c r="M32" s="123">
        <v>0</v>
      </c>
      <c r="N32" s="124">
        <v>4</v>
      </c>
      <c r="O32" s="125" t="s">
        <v>157</v>
      </c>
      <c r="P32" s="126">
        <f>SUM(P33:P37)</f>
        <v>4</v>
      </c>
      <c r="Q32" s="127">
        <f>P32/P5</f>
        <v>4.6511627906976744E-2</v>
      </c>
      <c r="R32" s="128">
        <f>SUM(R33:R37)</f>
        <v>4</v>
      </c>
      <c r="S32" s="161">
        <f>R32/P5</f>
        <v>4.6511627906976744E-2</v>
      </c>
      <c r="T32" s="165" t="s">
        <v>322</v>
      </c>
      <c r="U32" s="166" t="s">
        <v>137</v>
      </c>
    </row>
    <row r="33" spans="1:21" ht="39.950000000000003" customHeight="1">
      <c r="A33" s="1">
        <f>ROW()</f>
        <v>33</v>
      </c>
      <c r="B33" s="2"/>
      <c r="C33" s="24" t="s">
        <v>39</v>
      </c>
      <c r="D33" s="29"/>
      <c r="E33" s="29"/>
      <c r="F33" s="30"/>
      <c r="G33" s="25"/>
      <c r="H33" s="24" t="s">
        <v>31</v>
      </c>
      <c r="I33" s="29" t="s">
        <v>106</v>
      </c>
      <c r="J33" s="29"/>
      <c r="K33" s="30">
        <v>8</v>
      </c>
      <c r="M33" s="123">
        <v>18</v>
      </c>
      <c r="N33" s="129">
        <v>4</v>
      </c>
      <c r="O33" s="130" t="s">
        <v>158</v>
      </c>
      <c r="P33" s="181">
        <v>1</v>
      </c>
      <c r="Q33" s="167">
        <f>IF(R33=0,0,R33)</f>
        <v>1</v>
      </c>
      <c r="R33" s="131">
        <v>1</v>
      </c>
      <c r="S33" s="132" t="s">
        <v>140</v>
      </c>
      <c r="T33" s="164"/>
      <c r="U33" s="133"/>
    </row>
    <row r="34" spans="1:21" ht="39.950000000000003" customHeight="1">
      <c r="A34" s="1">
        <f>ROW()</f>
        <v>34</v>
      </c>
      <c r="B34" s="2"/>
      <c r="C34" s="24" t="s">
        <v>39</v>
      </c>
      <c r="D34" s="29"/>
      <c r="E34" s="29"/>
      <c r="F34" s="30"/>
      <c r="G34" s="25"/>
      <c r="H34" s="24" t="s">
        <v>31</v>
      </c>
      <c r="I34" s="29" t="s">
        <v>117</v>
      </c>
      <c r="J34" s="29"/>
      <c r="K34" s="30"/>
      <c r="M34" s="123">
        <v>19</v>
      </c>
      <c r="N34" s="129">
        <v>4</v>
      </c>
      <c r="O34" s="130" t="s">
        <v>159</v>
      </c>
      <c r="P34" s="181">
        <v>1</v>
      </c>
      <c r="Q34" s="167">
        <f>IF(R34=0,0,R34)</f>
        <v>1</v>
      </c>
      <c r="R34" s="131">
        <v>1</v>
      </c>
      <c r="S34" s="132" t="s">
        <v>140</v>
      </c>
      <c r="T34" s="164"/>
      <c r="U34" s="133"/>
    </row>
    <row r="35" spans="1:21" ht="39.950000000000003" customHeight="1">
      <c r="A35" s="1">
        <f>ROW()</f>
        <v>35</v>
      </c>
      <c r="B35" s="2"/>
      <c r="C35" s="38" t="s">
        <v>39</v>
      </c>
      <c r="D35" s="39"/>
      <c r="E35" s="39"/>
      <c r="F35" s="40"/>
      <c r="G35" s="25"/>
      <c r="H35" s="38" t="s">
        <v>31</v>
      </c>
      <c r="I35" s="39" t="s">
        <v>107</v>
      </c>
      <c r="J35" s="39"/>
      <c r="K35" s="40">
        <v>2</v>
      </c>
      <c r="M35" s="123">
        <v>20</v>
      </c>
      <c r="N35" s="129">
        <v>4</v>
      </c>
      <c r="O35" s="130" t="s">
        <v>160</v>
      </c>
      <c r="P35" s="181">
        <v>1</v>
      </c>
      <c r="Q35" s="167">
        <f>IF(R35=0,0,R35)</f>
        <v>1</v>
      </c>
      <c r="R35" s="131">
        <v>1</v>
      </c>
      <c r="S35" s="132" t="s">
        <v>140</v>
      </c>
      <c r="T35" s="164"/>
      <c r="U35" s="133"/>
    </row>
    <row r="36" spans="1:21" ht="21" customHeight="1">
      <c r="A36" s="1">
        <f>ROW()</f>
        <v>36</v>
      </c>
      <c r="F36" s="287" t="s">
        <v>245</v>
      </c>
      <c r="M36" s="123">
        <v>21</v>
      </c>
      <c r="N36" s="129">
        <v>4</v>
      </c>
      <c r="O36" s="130" t="s">
        <v>161</v>
      </c>
      <c r="P36" s="181">
        <v>1</v>
      </c>
      <c r="Q36" s="167">
        <f>IF(R36=0,0,R36)</f>
        <v>1</v>
      </c>
      <c r="R36" s="131">
        <v>1</v>
      </c>
      <c r="S36" s="132" t="s">
        <v>140</v>
      </c>
      <c r="T36" s="164"/>
      <c r="U36" s="133"/>
    </row>
    <row r="37" spans="1:21" ht="57.75" customHeight="1">
      <c r="A37" s="1">
        <f>ROW()</f>
        <v>37</v>
      </c>
      <c r="B37" s="2"/>
      <c r="C37" s="41" t="s">
        <v>42</v>
      </c>
      <c r="D37" s="374" t="s">
        <v>43</v>
      </c>
      <c r="E37" s="374"/>
      <c r="F37" s="288">
        <f>SUM(F40:F44)</f>
        <v>86</v>
      </c>
      <c r="G37" s="42"/>
      <c r="H37" s="41" t="s">
        <v>44</v>
      </c>
      <c r="I37" s="386" t="s">
        <v>247</v>
      </c>
      <c r="J37" s="386"/>
      <c r="K37" s="43">
        <f>SUM(K38:K40)</f>
        <v>10</v>
      </c>
      <c r="M37" s="123">
        <v>22</v>
      </c>
      <c r="N37" s="129">
        <v>4</v>
      </c>
      <c r="O37" s="130" t="s">
        <v>327</v>
      </c>
      <c r="P37" s="181"/>
      <c r="Q37" s="167">
        <f>IF(R37=0,0,R37)</f>
        <v>0</v>
      </c>
      <c r="R37" s="131"/>
      <c r="S37" s="132" t="s">
        <v>323</v>
      </c>
      <c r="T37" s="164"/>
      <c r="U37" s="133"/>
    </row>
    <row r="38" spans="1:21" ht="45.75" customHeight="1">
      <c r="A38" s="1">
        <f>ROW()</f>
        <v>38</v>
      </c>
      <c r="B38" s="2"/>
      <c r="C38" s="44"/>
      <c r="D38" s="45" t="s">
        <v>239</v>
      </c>
      <c r="E38" s="45"/>
      <c r="F38" s="46"/>
      <c r="G38" s="47"/>
      <c r="H38" s="24" t="s">
        <v>44</v>
      </c>
      <c r="I38" s="379" t="s">
        <v>264</v>
      </c>
      <c r="J38" s="379"/>
      <c r="K38" s="30"/>
      <c r="M38" s="123">
        <v>0</v>
      </c>
      <c r="N38" s="124">
        <v>5</v>
      </c>
      <c r="O38" s="125" t="s">
        <v>368</v>
      </c>
      <c r="P38" s="126">
        <f>SUM(P39:P42)</f>
        <v>3</v>
      </c>
      <c r="Q38" s="127">
        <f>P38/P5</f>
        <v>3.4883720930232558E-2</v>
      </c>
      <c r="R38" s="128">
        <f>SUM(R39:R42)</f>
        <v>3</v>
      </c>
      <c r="S38" s="161">
        <f>R38/P5</f>
        <v>3.4883720930232558E-2</v>
      </c>
      <c r="T38" s="165" t="s">
        <v>322</v>
      </c>
      <c r="U38" s="166" t="s">
        <v>137</v>
      </c>
    </row>
    <row r="39" spans="1:21" ht="39.950000000000003" customHeight="1">
      <c r="A39" s="1">
        <f>ROW()</f>
        <v>39</v>
      </c>
      <c r="B39" s="2"/>
      <c r="C39" s="48"/>
      <c r="D39" s="383" t="s">
        <v>45</v>
      </c>
      <c r="E39" s="383"/>
      <c r="F39" s="49"/>
      <c r="G39" s="42"/>
      <c r="H39" s="24" t="s">
        <v>44</v>
      </c>
      <c r="I39" s="379" t="s">
        <v>267</v>
      </c>
      <c r="J39" s="379"/>
      <c r="K39" s="30">
        <v>10</v>
      </c>
      <c r="M39" s="123">
        <v>23</v>
      </c>
      <c r="N39" s="129">
        <v>5</v>
      </c>
      <c r="O39" s="130" t="s">
        <v>162</v>
      </c>
      <c r="P39" s="181">
        <v>1</v>
      </c>
      <c r="Q39" s="167">
        <f>IF(R39=0,0,R39)</f>
        <v>1</v>
      </c>
      <c r="R39" s="131">
        <v>1</v>
      </c>
      <c r="S39" s="132" t="s">
        <v>140</v>
      </c>
      <c r="T39" s="164"/>
      <c r="U39" s="133"/>
    </row>
    <row r="40" spans="1:21" ht="39.950000000000003" customHeight="1">
      <c r="A40" s="1">
        <f>ROW()</f>
        <v>40</v>
      </c>
      <c r="B40" s="2"/>
      <c r="C40" s="50" t="s">
        <v>46</v>
      </c>
      <c r="D40" s="51"/>
      <c r="E40" s="51" t="s">
        <v>244</v>
      </c>
      <c r="F40" s="52">
        <v>40</v>
      </c>
      <c r="G40" s="42"/>
      <c r="H40" s="24" t="s">
        <v>44</v>
      </c>
      <c r="I40" s="379"/>
      <c r="J40" s="379"/>
      <c r="K40" s="30"/>
      <c r="M40" s="123">
        <v>24</v>
      </c>
      <c r="N40" s="129">
        <v>5</v>
      </c>
      <c r="O40" s="130" t="s">
        <v>163</v>
      </c>
      <c r="P40" s="181">
        <v>1</v>
      </c>
      <c r="Q40" s="167">
        <f>IF(R40=0,0,R40)</f>
        <v>1</v>
      </c>
      <c r="R40" s="131">
        <v>1</v>
      </c>
      <c r="S40" s="132" t="s">
        <v>140</v>
      </c>
      <c r="T40" s="164"/>
      <c r="U40" s="133"/>
    </row>
    <row r="41" spans="1:21" ht="39.950000000000003" customHeight="1">
      <c r="A41" s="1">
        <f>ROW()</f>
        <v>41</v>
      </c>
      <c r="B41" s="2"/>
      <c r="C41" s="50" t="s">
        <v>47</v>
      </c>
      <c r="D41" s="53"/>
      <c r="E41" s="53" t="s">
        <v>243</v>
      </c>
      <c r="F41" s="30">
        <v>10</v>
      </c>
      <c r="G41" s="42"/>
      <c r="H41" s="50" t="s">
        <v>48</v>
      </c>
      <c r="I41" s="54" t="s">
        <v>49</v>
      </c>
      <c r="J41" s="54"/>
      <c r="K41" s="55">
        <f>SUM(K42:K44)</f>
        <v>1</v>
      </c>
      <c r="M41" s="123">
        <v>25</v>
      </c>
      <c r="N41" s="129">
        <v>5</v>
      </c>
      <c r="O41" s="130" t="s">
        <v>164</v>
      </c>
      <c r="P41" s="181">
        <v>1</v>
      </c>
      <c r="Q41" s="167">
        <f>IF(R41=0,0,R41)</f>
        <v>1</v>
      </c>
      <c r="R41" s="131">
        <v>1</v>
      </c>
      <c r="S41" s="135" t="s">
        <v>148</v>
      </c>
      <c r="T41" s="164"/>
      <c r="U41" s="133"/>
    </row>
    <row r="42" spans="1:21" ht="57.75" customHeight="1">
      <c r="A42" s="1">
        <f>ROW()</f>
        <v>42</v>
      </c>
      <c r="B42" s="2"/>
      <c r="C42" s="50" t="s">
        <v>50</v>
      </c>
      <c r="D42" s="53"/>
      <c r="E42" s="53" t="s">
        <v>246</v>
      </c>
      <c r="F42" s="30">
        <v>10</v>
      </c>
      <c r="G42" s="42"/>
      <c r="H42" s="24" t="s">
        <v>48</v>
      </c>
      <c r="I42" s="380" t="s">
        <v>269</v>
      </c>
      <c r="J42" s="380"/>
      <c r="K42" s="56"/>
      <c r="M42" s="123">
        <v>26</v>
      </c>
      <c r="N42" s="129">
        <v>5</v>
      </c>
      <c r="O42" s="130" t="s">
        <v>328</v>
      </c>
      <c r="P42" s="181"/>
      <c r="Q42" s="167">
        <f>IF(R42=0,0,R42)</f>
        <v>0</v>
      </c>
      <c r="R42" s="131"/>
      <c r="S42" s="132" t="s">
        <v>323</v>
      </c>
      <c r="T42" s="164"/>
      <c r="U42" s="133"/>
    </row>
    <row r="43" spans="1:21" ht="39.950000000000003" customHeight="1">
      <c r="A43" s="1">
        <f>ROW()</f>
        <v>43</v>
      </c>
      <c r="B43" s="2"/>
      <c r="C43" s="50" t="s">
        <v>52</v>
      </c>
      <c r="D43" s="53"/>
      <c r="E43" s="53" t="s">
        <v>237</v>
      </c>
      <c r="F43" s="30">
        <v>13</v>
      </c>
      <c r="G43" s="42"/>
      <c r="H43" s="24" t="s">
        <v>48</v>
      </c>
      <c r="I43" s="380" t="s">
        <v>268</v>
      </c>
      <c r="J43" s="380"/>
      <c r="K43" s="30">
        <v>1</v>
      </c>
      <c r="M43" s="123">
        <v>0</v>
      </c>
      <c r="N43" s="124">
        <v>6</v>
      </c>
      <c r="O43" s="125" t="s">
        <v>92</v>
      </c>
      <c r="P43" s="126">
        <f>SUM(P44:P47)</f>
        <v>3</v>
      </c>
      <c r="Q43" s="127">
        <f>P43/P5</f>
        <v>3.4883720930232558E-2</v>
      </c>
      <c r="R43" s="128">
        <f>SUM(R44:R47)</f>
        <v>3</v>
      </c>
      <c r="S43" s="161">
        <f>R43/P5</f>
        <v>3.4883720930232558E-2</v>
      </c>
      <c r="T43" s="165" t="s">
        <v>322</v>
      </c>
      <c r="U43" s="166" t="s">
        <v>137</v>
      </c>
    </row>
    <row r="44" spans="1:21" ht="39.950000000000003" customHeight="1">
      <c r="A44" s="1">
        <f>ROW()</f>
        <v>44</v>
      </c>
      <c r="B44" s="2"/>
      <c r="C44" s="50" t="s">
        <v>53</v>
      </c>
      <c r="D44" s="53"/>
      <c r="E44" s="53" t="s">
        <v>238</v>
      </c>
      <c r="F44" s="30">
        <v>13</v>
      </c>
      <c r="G44" s="42"/>
      <c r="H44" s="38" t="s">
        <v>48</v>
      </c>
      <c r="I44" s="361"/>
      <c r="J44" s="361"/>
      <c r="K44" s="40"/>
      <c r="M44" s="123">
        <v>27</v>
      </c>
      <c r="N44" s="129">
        <v>6</v>
      </c>
      <c r="O44" s="130" t="s">
        <v>165</v>
      </c>
      <c r="P44" s="181">
        <v>1</v>
      </c>
      <c r="Q44" s="167">
        <f>IF(R44=0,0,R44)</f>
        <v>1</v>
      </c>
      <c r="R44" s="131">
        <v>1</v>
      </c>
      <c r="S44" s="132" t="s">
        <v>140</v>
      </c>
      <c r="T44" s="164"/>
      <c r="U44" s="133"/>
    </row>
    <row r="45" spans="1:21" ht="21" customHeight="1">
      <c r="A45" s="1">
        <f>ROW()</f>
        <v>45</v>
      </c>
      <c r="F45" s="306" t="s">
        <v>265</v>
      </c>
      <c r="M45" s="123">
        <v>28</v>
      </c>
      <c r="N45" s="129">
        <v>6</v>
      </c>
      <c r="O45" s="130" t="s">
        <v>93</v>
      </c>
      <c r="P45" s="181">
        <v>1</v>
      </c>
      <c r="Q45" s="167">
        <f>IF(R45=0,0,R45)</f>
        <v>1</v>
      </c>
      <c r="R45" s="131">
        <v>1</v>
      </c>
      <c r="S45" s="132" t="s">
        <v>140</v>
      </c>
      <c r="T45" s="164"/>
      <c r="U45" s="133"/>
    </row>
    <row r="46" spans="1:21" ht="55.5" customHeight="1">
      <c r="A46" s="1">
        <f>ROW()</f>
        <v>46</v>
      </c>
      <c r="B46" s="2"/>
      <c r="C46" s="19" t="s">
        <v>367</v>
      </c>
      <c r="D46" s="364" t="s">
        <v>344</v>
      </c>
      <c r="E46" s="364"/>
      <c r="F46" s="365"/>
      <c r="G46" s="42"/>
      <c r="H46" s="41" t="s">
        <v>54</v>
      </c>
      <c r="I46" s="57"/>
      <c r="J46" s="114" t="s">
        <v>56</v>
      </c>
      <c r="K46" s="58">
        <f>K48-K47</f>
        <v>37</v>
      </c>
      <c r="M46" s="123">
        <v>29</v>
      </c>
      <c r="N46" s="129">
        <v>6</v>
      </c>
      <c r="O46" s="130" t="s">
        <v>166</v>
      </c>
      <c r="P46" s="181">
        <v>1</v>
      </c>
      <c r="Q46" s="167">
        <f>IF(R46=0,0,R46)</f>
        <v>1</v>
      </c>
      <c r="R46" s="131">
        <v>1</v>
      </c>
      <c r="S46" s="132" t="s">
        <v>140</v>
      </c>
      <c r="T46" s="164"/>
      <c r="U46" s="133"/>
    </row>
    <row r="47" spans="1:21" ht="50.25" customHeight="1">
      <c r="A47" s="1">
        <f>ROW()</f>
        <v>47</v>
      </c>
      <c r="B47" s="2"/>
      <c r="C47" s="24" t="s">
        <v>367</v>
      </c>
      <c r="D47" s="362" t="s">
        <v>65</v>
      </c>
      <c r="E47" s="362"/>
      <c r="F47" s="363"/>
      <c r="G47" s="42"/>
      <c r="H47" s="44"/>
      <c r="I47" s="59"/>
      <c r="J47" s="60" t="s">
        <v>55</v>
      </c>
      <c r="K47" s="61">
        <f>SUM(F8,F17,F26,K8,K19)</f>
        <v>49</v>
      </c>
      <c r="M47" s="123">
        <v>30</v>
      </c>
      <c r="N47" s="129">
        <v>6</v>
      </c>
      <c r="O47" s="130" t="s">
        <v>329</v>
      </c>
      <c r="P47" s="181"/>
      <c r="Q47" s="167">
        <f>IF(R47=0,0,R47)</f>
        <v>0</v>
      </c>
      <c r="R47" s="131"/>
      <c r="S47" s="132" t="s">
        <v>323</v>
      </c>
      <c r="T47" s="164"/>
      <c r="U47" s="133"/>
    </row>
    <row r="48" spans="1:21" ht="50.25" customHeight="1">
      <c r="A48" s="1">
        <f>ROW()</f>
        <v>48</v>
      </c>
      <c r="B48" s="2"/>
      <c r="C48" s="24" t="s">
        <v>367</v>
      </c>
      <c r="D48" s="70" t="s">
        <v>67</v>
      </c>
      <c r="E48" s="359"/>
      <c r="F48" s="360"/>
      <c r="G48" s="42"/>
      <c r="H48" s="44"/>
      <c r="I48" s="59"/>
      <c r="J48" s="60" t="s">
        <v>43</v>
      </c>
      <c r="K48" s="62">
        <f>F37</f>
        <v>86</v>
      </c>
      <c r="M48" s="123">
        <v>0</v>
      </c>
      <c r="N48" s="124">
        <v>7</v>
      </c>
      <c r="O48" s="125" t="s">
        <v>167</v>
      </c>
      <c r="P48" s="126">
        <f>SUM(P49:P64)</f>
        <v>14</v>
      </c>
      <c r="Q48" s="127">
        <f>P48/P5</f>
        <v>0.16279069767441862</v>
      </c>
      <c r="R48" s="128">
        <f>SUM(R49:R64)</f>
        <v>14</v>
      </c>
      <c r="S48" s="161">
        <f>R48/P5</f>
        <v>0.16279069767441862</v>
      </c>
      <c r="T48" s="165" t="s">
        <v>322</v>
      </c>
      <c r="U48" s="166" t="s">
        <v>137</v>
      </c>
    </row>
    <row r="49" spans="1:21" ht="45.75" customHeight="1">
      <c r="A49" s="1">
        <f>ROW()</f>
        <v>49</v>
      </c>
      <c r="B49" s="2"/>
      <c r="C49" s="24" t="s">
        <v>367</v>
      </c>
      <c r="D49" s="362" t="s">
        <v>69</v>
      </c>
      <c r="E49" s="362"/>
      <c r="F49" s="363"/>
      <c r="G49" s="42"/>
      <c r="H49" s="50" t="s">
        <v>57</v>
      </c>
      <c r="I49" s="59"/>
      <c r="J49" s="60" t="s">
        <v>240</v>
      </c>
      <c r="K49" s="63">
        <f>SUM(F41:F44)</f>
        <v>46</v>
      </c>
      <c r="M49" s="123">
        <v>31</v>
      </c>
      <c r="N49" s="129">
        <v>7</v>
      </c>
      <c r="O49" s="130" t="s">
        <v>168</v>
      </c>
      <c r="P49" s="181">
        <v>1</v>
      </c>
      <c r="Q49" s="167">
        <f t="shared" ref="Q49:Q64" si="2">IF(R49=0,0,R49)</f>
        <v>1</v>
      </c>
      <c r="R49" s="131">
        <v>1</v>
      </c>
      <c r="S49" s="134" t="s">
        <v>142</v>
      </c>
      <c r="T49" s="164"/>
      <c r="U49" s="133"/>
    </row>
    <row r="50" spans="1:21" ht="45.75" customHeight="1">
      <c r="A50" s="1">
        <f>ROW()</f>
        <v>50</v>
      </c>
      <c r="B50" s="2"/>
      <c r="C50" s="24" t="s">
        <v>367</v>
      </c>
      <c r="D50" s="70" t="s">
        <v>71</v>
      </c>
      <c r="E50" s="359"/>
      <c r="F50" s="360"/>
      <c r="G50" s="42"/>
      <c r="H50" s="44"/>
      <c r="I50" s="59"/>
      <c r="J50" s="60" t="s">
        <v>241</v>
      </c>
      <c r="K50" s="62">
        <f>F37-K49</f>
        <v>40</v>
      </c>
      <c r="M50" s="123">
        <v>32</v>
      </c>
      <c r="N50" s="129">
        <v>7</v>
      </c>
      <c r="O50" s="130" t="s">
        <v>169</v>
      </c>
      <c r="P50" s="181">
        <v>1</v>
      </c>
      <c r="Q50" s="167">
        <f t="shared" si="2"/>
        <v>1</v>
      </c>
      <c r="R50" s="131">
        <v>1</v>
      </c>
      <c r="S50" s="132" t="s">
        <v>140</v>
      </c>
      <c r="T50" s="164"/>
      <c r="U50" s="133"/>
    </row>
    <row r="51" spans="1:21" ht="50.25" customHeight="1">
      <c r="A51" s="1">
        <f>ROW()</f>
        <v>51</v>
      </c>
      <c r="B51" s="2"/>
      <c r="C51" s="24" t="s">
        <v>367</v>
      </c>
      <c r="D51" s="362" t="s">
        <v>73</v>
      </c>
      <c r="E51" s="362"/>
      <c r="F51" s="363"/>
      <c r="G51" s="42"/>
      <c r="H51" s="44"/>
      <c r="I51" s="59"/>
      <c r="J51" s="60" t="s">
        <v>249</v>
      </c>
      <c r="K51" s="289">
        <v>13</v>
      </c>
      <c r="M51" s="123">
        <v>33</v>
      </c>
      <c r="N51" s="129">
        <v>7</v>
      </c>
      <c r="O51" s="130" t="s">
        <v>170</v>
      </c>
      <c r="P51" s="181">
        <v>1</v>
      </c>
      <c r="Q51" s="167">
        <f t="shared" si="2"/>
        <v>1</v>
      </c>
      <c r="R51" s="131">
        <v>1</v>
      </c>
      <c r="S51" s="135" t="s">
        <v>148</v>
      </c>
      <c r="T51" s="164"/>
      <c r="U51" s="133"/>
    </row>
    <row r="52" spans="1:21" ht="47.25" customHeight="1">
      <c r="A52" s="1">
        <f>ROW()</f>
        <v>52</v>
      </c>
      <c r="B52" s="2"/>
      <c r="C52" s="24" t="s">
        <v>367</v>
      </c>
      <c r="D52" s="70" t="s">
        <v>75</v>
      </c>
      <c r="E52" s="359"/>
      <c r="F52" s="360"/>
      <c r="G52" s="42"/>
      <c r="H52" s="348" t="s">
        <v>64</v>
      </c>
      <c r="I52" s="349"/>
      <c r="J52" s="349"/>
      <c r="K52" s="350"/>
      <c r="M52" s="123">
        <v>34</v>
      </c>
      <c r="N52" s="129">
        <v>7</v>
      </c>
      <c r="O52" s="130" t="s">
        <v>171</v>
      </c>
      <c r="P52" s="181">
        <v>1</v>
      </c>
      <c r="Q52" s="167">
        <f t="shared" si="2"/>
        <v>1</v>
      </c>
      <c r="R52" s="131">
        <v>1</v>
      </c>
      <c r="S52" s="132" t="s">
        <v>140</v>
      </c>
      <c r="T52" s="164"/>
      <c r="U52" s="133"/>
    </row>
    <row r="53" spans="1:21" ht="47.25" customHeight="1">
      <c r="A53" s="1">
        <f>ROW()</f>
        <v>53</v>
      </c>
      <c r="B53" s="2"/>
      <c r="C53" s="24" t="s">
        <v>367</v>
      </c>
      <c r="D53" s="357"/>
      <c r="E53" s="357"/>
      <c r="F53" s="358"/>
      <c r="G53" s="42"/>
      <c r="H53" s="351"/>
      <c r="I53" s="352"/>
      <c r="J53" s="352"/>
      <c r="K53" s="353"/>
      <c r="M53" s="123">
        <v>35</v>
      </c>
      <c r="N53" s="129">
        <v>7</v>
      </c>
      <c r="O53" s="130" t="s">
        <v>172</v>
      </c>
      <c r="P53" s="181">
        <v>1</v>
      </c>
      <c r="Q53" s="167">
        <f t="shared" si="2"/>
        <v>1</v>
      </c>
      <c r="R53" s="131">
        <v>1</v>
      </c>
      <c r="S53" s="132" t="s">
        <v>140</v>
      </c>
      <c r="T53" s="164"/>
      <c r="U53" s="133"/>
    </row>
    <row r="54" spans="1:21" ht="39.950000000000003" customHeight="1">
      <c r="A54" s="1">
        <f>ROW()</f>
        <v>54</v>
      </c>
      <c r="B54" s="2"/>
      <c r="C54" s="64" t="s">
        <v>57</v>
      </c>
      <c r="D54" s="284" t="s">
        <v>242</v>
      </c>
      <c r="E54" s="65"/>
      <c r="F54" s="66"/>
      <c r="G54" s="42"/>
      <c r="H54" s="354"/>
      <c r="I54" s="355"/>
      <c r="J54" s="355"/>
      <c r="K54" s="356"/>
      <c r="M54" s="123">
        <v>36</v>
      </c>
      <c r="N54" s="129">
        <v>7</v>
      </c>
      <c r="O54" s="130" t="s">
        <v>173</v>
      </c>
      <c r="P54" s="181">
        <v>1</v>
      </c>
      <c r="Q54" s="167">
        <f t="shared" si="2"/>
        <v>1</v>
      </c>
      <c r="R54" s="131">
        <v>1</v>
      </c>
      <c r="S54" s="132" t="s">
        <v>140</v>
      </c>
      <c r="T54" s="164"/>
      <c r="U54" s="133"/>
    </row>
    <row r="55" spans="1:21" ht="18.75" customHeight="1">
      <c r="L55" s="67"/>
      <c r="M55" s="123">
        <v>37</v>
      </c>
      <c r="N55" s="129">
        <v>7</v>
      </c>
      <c r="O55" s="130" t="s">
        <v>174</v>
      </c>
      <c r="P55" s="181">
        <v>1</v>
      </c>
      <c r="Q55" s="167">
        <f t="shared" si="2"/>
        <v>1</v>
      </c>
      <c r="R55" s="131">
        <v>1</v>
      </c>
      <c r="S55" s="132" t="s">
        <v>140</v>
      </c>
      <c r="T55" s="164"/>
      <c r="U55" s="133"/>
    </row>
    <row r="56" spans="1:21" ht="39.950000000000003" customHeight="1">
      <c r="M56" s="123">
        <v>38</v>
      </c>
      <c r="N56" s="129">
        <v>7</v>
      </c>
      <c r="O56" s="130" t="s">
        <v>175</v>
      </c>
      <c r="P56" s="181">
        <v>1</v>
      </c>
      <c r="Q56" s="167">
        <f t="shared" si="2"/>
        <v>1</v>
      </c>
      <c r="R56" s="131">
        <v>1</v>
      </c>
      <c r="S56" s="135" t="s">
        <v>148</v>
      </c>
      <c r="T56" s="164"/>
      <c r="U56" s="133"/>
    </row>
    <row r="57" spans="1:21" ht="39.950000000000003" customHeight="1">
      <c r="M57" s="123">
        <v>39</v>
      </c>
      <c r="N57" s="129">
        <v>7</v>
      </c>
      <c r="O57" s="130" t="s">
        <v>176</v>
      </c>
      <c r="P57" s="181">
        <v>1</v>
      </c>
      <c r="Q57" s="167">
        <f t="shared" si="2"/>
        <v>1</v>
      </c>
      <c r="R57" s="131">
        <v>1</v>
      </c>
      <c r="S57" s="132" t="s">
        <v>140</v>
      </c>
      <c r="T57" s="164"/>
      <c r="U57" s="133"/>
    </row>
    <row r="58" spans="1:21" ht="39.950000000000003" customHeight="1">
      <c r="M58" s="123">
        <v>40</v>
      </c>
      <c r="N58" s="129">
        <v>7</v>
      </c>
      <c r="O58" s="130" t="s">
        <v>177</v>
      </c>
      <c r="P58" s="181">
        <v>1</v>
      </c>
      <c r="Q58" s="167">
        <f t="shared" si="2"/>
        <v>1</v>
      </c>
      <c r="R58" s="131">
        <v>1</v>
      </c>
      <c r="S58" s="132" t="s">
        <v>140</v>
      </c>
      <c r="T58" s="164"/>
      <c r="U58" s="133"/>
    </row>
    <row r="59" spans="1:21" ht="39.950000000000003" customHeight="1">
      <c r="M59" s="123">
        <v>41</v>
      </c>
      <c r="N59" s="129">
        <v>7</v>
      </c>
      <c r="O59" s="130" t="s">
        <v>178</v>
      </c>
      <c r="P59" s="181">
        <v>1</v>
      </c>
      <c r="Q59" s="167">
        <f t="shared" si="2"/>
        <v>1</v>
      </c>
      <c r="R59" s="131">
        <v>1</v>
      </c>
      <c r="S59" s="132" t="s">
        <v>140</v>
      </c>
      <c r="T59" s="164"/>
      <c r="U59" s="133"/>
    </row>
    <row r="60" spans="1:21" ht="39.950000000000003" customHeight="1">
      <c r="M60" s="123">
        <v>42</v>
      </c>
      <c r="N60" s="129">
        <v>7</v>
      </c>
      <c r="O60" s="130" t="s">
        <v>179</v>
      </c>
      <c r="P60" s="181">
        <v>1</v>
      </c>
      <c r="Q60" s="167">
        <f t="shared" si="2"/>
        <v>1</v>
      </c>
      <c r="R60" s="131">
        <v>1</v>
      </c>
      <c r="S60" s="132" t="s">
        <v>140</v>
      </c>
      <c r="T60" s="164"/>
      <c r="U60" s="133"/>
    </row>
    <row r="61" spans="1:21" ht="39.950000000000003" customHeight="1">
      <c r="M61" s="123">
        <v>43</v>
      </c>
      <c r="N61" s="129">
        <v>7</v>
      </c>
      <c r="O61" s="130" t="s">
        <v>180</v>
      </c>
      <c r="P61" s="181">
        <v>1</v>
      </c>
      <c r="Q61" s="167">
        <f t="shared" si="2"/>
        <v>1</v>
      </c>
      <c r="R61" s="131">
        <v>1</v>
      </c>
      <c r="S61" s="132" t="s">
        <v>140</v>
      </c>
      <c r="T61" s="164"/>
      <c r="U61" s="133"/>
    </row>
    <row r="62" spans="1:21" ht="39.950000000000003" customHeight="1">
      <c r="M62" s="123">
        <v>44</v>
      </c>
      <c r="N62" s="129">
        <v>7</v>
      </c>
      <c r="O62" s="130" t="s">
        <v>181</v>
      </c>
      <c r="P62" s="181">
        <v>1</v>
      </c>
      <c r="Q62" s="167">
        <f t="shared" si="2"/>
        <v>1</v>
      </c>
      <c r="R62" s="131">
        <v>1</v>
      </c>
      <c r="S62" s="134" t="s">
        <v>142</v>
      </c>
      <c r="T62" s="164"/>
      <c r="U62" s="133"/>
    </row>
    <row r="63" spans="1:21" ht="39.950000000000003" customHeight="1">
      <c r="M63" s="123">
        <v>45</v>
      </c>
      <c r="N63" s="129">
        <v>7</v>
      </c>
      <c r="O63" s="130" t="s">
        <v>330</v>
      </c>
      <c r="P63" s="181"/>
      <c r="Q63" s="167">
        <f t="shared" si="2"/>
        <v>0</v>
      </c>
      <c r="R63" s="131"/>
      <c r="S63" s="132" t="s">
        <v>323</v>
      </c>
      <c r="T63" s="164"/>
      <c r="U63" s="133"/>
    </row>
    <row r="64" spans="1:21" ht="39.950000000000003" customHeight="1">
      <c r="M64" s="123">
        <v>46</v>
      </c>
      <c r="N64" s="129">
        <v>7</v>
      </c>
      <c r="O64" s="130" t="s">
        <v>331</v>
      </c>
      <c r="P64" s="181"/>
      <c r="Q64" s="167">
        <f t="shared" si="2"/>
        <v>0</v>
      </c>
      <c r="R64" s="131"/>
      <c r="S64" s="132" t="s">
        <v>323</v>
      </c>
      <c r="T64" s="164"/>
      <c r="U64" s="133"/>
    </row>
    <row r="65" spans="13:21" ht="39.950000000000003" customHeight="1">
      <c r="M65" s="123">
        <v>0</v>
      </c>
      <c r="N65" s="124" t="s">
        <v>24</v>
      </c>
      <c r="O65" s="136" t="s">
        <v>318</v>
      </c>
      <c r="P65" s="137"/>
      <c r="Q65" s="137"/>
      <c r="R65" s="137"/>
      <c r="S65" s="137"/>
      <c r="T65" s="137"/>
      <c r="U65" s="138"/>
    </row>
    <row r="66" spans="13:21" ht="39.950000000000003" customHeight="1">
      <c r="M66" s="123">
        <v>0</v>
      </c>
      <c r="N66" s="129" t="s">
        <v>24</v>
      </c>
      <c r="O66" s="149" t="s">
        <v>182</v>
      </c>
      <c r="P66" s="150"/>
      <c r="Q66" s="150"/>
      <c r="R66" s="151" t="s">
        <v>198</v>
      </c>
      <c r="S66" s="151"/>
      <c r="T66" s="162"/>
      <c r="U66" s="152"/>
    </row>
    <row r="67" spans="13:21" ht="39.950000000000003" customHeight="1">
      <c r="M67" s="123">
        <v>0</v>
      </c>
      <c r="N67" s="129" t="s">
        <v>24</v>
      </c>
      <c r="O67" s="159" t="s">
        <v>185</v>
      </c>
      <c r="P67" s="153"/>
      <c r="Q67" s="153"/>
      <c r="R67" s="154" t="s">
        <v>201</v>
      </c>
      <c r="S67" s="154"/>
      <c r="T67" s="148"/>
      <c r="U67" s="155"/>
    </row>
    <row r="68" spans="13:21" ht="39.950000000000003" customHeight="1">
      <c r="M68" s="123">
        <v>0</v>
      </c>
      <c r="N68" s="129" t="s">
        <v>24</v>
      </c>
      <c r="O68" s="159" t="s">
        <v>188</v>
      </c>
      <c r="P68" s="153"/>
      <c r="Q68" s="153"/>
      <c r="R68" s="154" t="s">
        <v>204</v>
      </c>
      <c r="S68" s="154"/>
      <c r="T68" s="148"/>
      <c r="U68" s="155"/>
    </row>
    <row r="69" spans="13:21" ht="39.950000000000003" customHeight="1">
      <c r="M69" s="123">
        <v>0</v>
      </c>
      <c r="N69" s="129" t="s">
        <v>24</v>
      </c>
      <c r="O69" s="159" t="s">
        <v>191</v>
      </c>
      <c r="P69" s="153"/>
      <c r="Q69" s="153"/>
      <c r="R69" s="154" t="s">
        <v>207</v>
      </c>
      <c r="S69" s="154"/>
      <c r="T69" s="148"/>
      <c r="U69" s="155"/>
    </row>
    <row r="70" spans="13:21" ht="39.950000000000003" customHeight="1">
      <c r="M70" s="123">
        <v>0</v>
      </c>
      <c r="N70" s="129" t="s">
        <v>24</v>
      </c>
      <c r="O70" s="159" t="s">
        <v>194</v>
      </c>
      <c r="P70" s="153"/>
      <c r="Q70" s="153"/>
      <c r="R70" s="154" t="s">
        <v>210</v>
      </c>
      <c r="S70" s="154"/>
      <c r="T70" s="148"/>
      <c r="U70" s="155"/>
    </row>
    <row r="71" spans="13:21" ht="39.950000000000003" customHeight="1">
      <c r="M71" s="123">
        <v>0</v>
      </c>
      <c r="N71" s="129" t="s">
        <v>24</v>
      </c>
      <c r="O71" s="159" t="s">
        <v>197</v>
      </c>
      <c r="P71" s="153"/>
      <c r="Q71" s="153"/>
      <c r="R71" s="154" t="s">
        <v>213</v>
      </c>
      <c r="S71" s="154"/>
      <c r="T71" s="148"/>
      <c r="U71" s="155"/>
    </row>
    <row r="72" spans="13:21" ht="39.950000000000003" customHeight="1">
      <c r="M72" s="123">
        <v>0</v>
      </c>
      <c r="N72" s="129" t="s">
        <v>24</v>
      </c>
      <c r="O72" s="159" t="s">
        <v>200</v>
      </c>
      <c r="P72" s="153"/>
      <c r="Q72" s="153"/>
      <c r="R72" s="154" t="s">
        <v>215</v>
      </c>
      <c r="S72" s="154"/>
      <c r="T72" s="148"/>
      <c r="U72" s="155"/>
    </row>
    <row r="73" spans="13:21" ht="39.950000000000003" customHeight="1">
      <c r="M73" s="123">
        <v>0</v>
      </c>
      <c r="N73" s="129" t="s">
        <v>24</v>
      </c>
      <c r="O73" s="159" t="s">
        <v>203</v>
      </c>
      <c r="P73" s="153"/>
      <c r="Q73" s="153"/>
      <c r="R73" s="154" t="s">
        <v>184</v>
      </c>
      <c r="S73" s="154"/>
      <c r="T73" s="148"/>
      <c r="U73" s="155"/>
    </row>
    <row r="74" spans="13:21" ht="39.950000000000003" customHeight="1">
      <c r="M74" s="123">
        <v>0</v>
      </c>
      <c r="N74" s="129" t="s">
        <v>24</v>
      </c>
      <c r="O74" s="159" t="s">
        <v>206</v>
      </c>
      <c r="P74" s="153"/>
      <c r="Q74" s="153"/>
      <c r="R74" s="154" t="s">
        <v>187</v>
      </c>
      <c r="S74" s="154"/>
      <c r="T74" s="148"/>
      <c r="U74" s="155"/>
    </row>
    <row r="75" spans="13:21" ht="39.950000000000003" customHeight="1">
      <c r="M75" s="123">
        <v>0</v>
      </c>
      <c r="N75" s="129" t="s">
        <v>24</v>
      </c>
      <c r="O75" s="159" t="s">
        <v>209</v>
      </c>
      <c r="P75" s="153"/>
      <c r="Q75" s="153"/>
      <c r="R75" s="154" t="s">
        <v>190</v>
      </c>
      <c r="S75" s="154"/>
      <c r="T75" s="148"/>
      <c r="U75" s="155"/>
    </row>
    <row r="76" spans="13:21" ht="39.950000000000003" customHeight="1">
      <c r="M76" s="123">
        <v>0</v>
      </c>
      <c r="N76" s="129" t="s">
        <v>24</v>
      </c>
      <c r="O76" s="159" t="s">
        <v>212</v>
      </c>
      <c r="P76" s="153"/>
      <c r="Q76" s="153"/>
      <c r="R76" s="154" t="s">
        <v>193</v>
      </c>
      <c r="S76" s="154"/>
      <c r="T76" s="148"/>
      <c r="U76" s="155"/>
    </row>
    <row r="77" spans="13:21" ht="39.950000000000003" customHeight="1">
      <c r="M77" s="123">
        <v>0</v>
      </c>
      <c r="N77" s="129" t="s">
        <v>24</v>
      </c>
      <c r="O77" s="159" t="s">
        <v>214</v>
      </c>
      <c r="P77" s="153"/>
      <c r="Q77" s="153"/>
      <c r="R77" s="154" t="s">
        <v>196</v>
      </c>
      <c r="S77" s="154"/>
      <c r="T77" s="148"/>
      <c r="U77" s="155"/>
    </row>
    <row r="78" spans="13:21" ht="39.950000000000003" customHeight="1">
      <c r="M78" s="123">
        <v>0</v>
      </c>
      <c r="N78" s="129" t="s">
        <v>24</v>
      </c>
      <c r="O78" s="159" t="s">
        <v>183</v>
      </c>
      <c r="P78" s="153"/>
      <c r="Q78" s="153"/>
      <c r="R78" s="154" t="s">
        <v>199</v>
      </c>
      <c r="S78" s="154"/>
      <c r="T78" s="148"/>
      <c r="U78" s="155"/>
    </row>
    <row r="79" spans="13:21" ht="39.950000000000003" customHeight="1">
      <c r="M79" s="123">
        <v>0</v>
      </c>
      <c r="N79" s="129" t="s">
        <v>24</v>
      </c>
      <c r="O79" s="159" t="s">
        <v>186</v>
      </c>
      <c r="P79" s="153"/>
      <c r="Q79" s="153"/>
      <c r="R79" s="154" t="s">
        <v>202</v>
      </c>
      <c r="S79" s="154"/>
      <c r="T79" s="148"/>
      <c r="U79" s="155"/>
    </row>
    <row r="80" spans="13:21" ht="39.950000000000003" customHeight="1">
      <c r="M80" s="123">
        <v>0</v>
      </c>
      <c r="N80" s="129" t="s">
        <v>24</v>
      </c>
      <c r="O80" s="159" t="s">
        <v>189</v>
      </c>
      <c r="P80" s="153"/>
      <c r="Q80" s="153"/>
      <c r="R80" s="154" t="s">
        <v>205</v>
      </c>
      <c r="S80" s="154"/>
      <c r="T80" s="148"/>
      <c r="U80" s="155"/>
    </row>
    <row r="81" spans="13:21" ht="39.950000000000003" customHeight="1">
      <c r="M81" s="123">
        <v>0</v>
      </c>
      <c r="N81" s="129" t="s">
        <v>24</v>
      </c>
      <c r="O81" s="159" t="s">
        <v>192</v>
      </c>
      <c r="P81" s="153"/>
      <c r="Q81" s="153"/>
      <c r="R81" s="154" t="s">
        <v>208</v>
      </c>
      <c r="S81" s="154"/>
      <c r="T81" s="148"/>
      <c r="U81" s="155"/>
    </row>
    <row r="82" spans="13:21" ht="39.950000000000003" customHeight="1">
      <c r="M82" s="123">
        <v>0</v>
      </c>
      <c r="N82" s="139" t="s">
        <v>24</v>
      </c>
      <c r="O82" s="160" t="s">
        <v>195</v>
      </c>
      <c r="P82" s="156"/>
      <c r="Q82" s="156"/>
      <c r="R82" s="157" t="s">
        <v>211</v>
      </c>
      <c r="S82" s="157"/>
      <c r="T82" s="163"/>
      <c r="U82" s="158"/>
    </row>
    <row r="83" spans="13:21" ht="39.950000000000003" customHeight="1">
      <c r="M83" s="123">
        <v>0</v>
      </c>
      <c r="N83" s="124">
        <v>8</v>
      </c>
      <c r="O83" s="125" t="s">
        <v>216</v>
      </c>
      <c r="P83" s="126">
        <f>SUM(P84:P106)</f>
        <v>20</v>
      </c>
      <c r="Q83" s="127">
        <f>P83/P5</f>
        <v>0.23255813953488372</v>
      </c>
      <c r="R83" s="128">
        <f>SUM(R84:R106)</f>
        <v>20</v>
      </c>
      <c r="S83" s="161">
        <f>R83/P5</f>
        <v>0.23255813953488372</v>
      </c>
      <c r="T83" s="165" t="s">
        <v>322</v>
      </c>
      <c r="U83" s="166" t="s">
        <v>137</v>
      </c>
    </row>
    <row r="84" spans="13:21" ht="39.950000000000003" customHeight="1">
      <c r="M84" s="123">
        <v>47</v>
      </c>
      <c r="N84" s="129">
        <v>8</v>
      </c>
      <c r="O84" s="130" t="s">
        <v>126</v>
      </c>
      <c r="P84" s="181">
        <v>1</v>
      </c>
      <c r="Q84" s="167">
        <f t="shared" ref="Q84:Q106" si="3">IF(R84=0,0,R84)</f>
        <v>1</v>
      </c>
      <c r="R84" s="131">
        <v>1</v>
      </c>
      <c r="S84" s="132" t="s">
        <v>140</v>
      </c>
      <c r="T84" s="164"/>
      <c r="U84" s="133"/>
    </row>
    <row r="85" spans="13:21" ht="39.950000000000003" customHeight="1">
      <c r="M85" s="123">
        <v>48</v>
      </c>
      <c r="N85" s="129">
        <v>8</v>
      </c>
      <c r="O85" s="130" t="s">
        <v>217</v>
      </c>
      <c r="P85" s="181">
        <v>1</v>
      </c>
      <c r="Q85" s="167">
        <f t="shared" si="3"/>
        <v>1</v>
      </c>
      <c r="R85" s="131">
        <v>1</v>
      </c>
      <c r="S85" s="132" t="s">
        <v>140</v>
      </c>
      <c r="T85" s="164"/>
      <c r="U85" s="133"/>
    </row>
    <row r="86" spans="13:21" ht="39.950000000000003" customHeight="1">
      <c r="M86" s="123">
        <v>49</v>
      </c>
      <c r="N86" s="129">
        <v>8</v>
      </c>
      <c r="O86" s="130" t="s">
        <v>218</v>
      </c>
      <c r="P86" s="181">
        <v>1</v>
      </c>
      <c r="Q86" s="167">
        <f t="shared" si="3"/>
        <v>1</v>
      </c>
      <c r="R86" s="131">
        <v>1</v>
      </c>
      <c r="S86" s="135" t="s">
        <v>148</v>
      </c>
      <c r="T86" s="164"/>
      <c r="U86" s="133"/>
    </row>
    <row r="87" spans="13:21" ht="39.950000000000003" customHeight="1">
      <c r="M87" s="123">
        <v>50</v>
      </c>
      <c r="N87" s="129">
        <v>8</v>
      </c>
      <c r="O87" s="130" t="s">
        <v>219</v>
      </c>
      <c r="P87" s="181">
        <v>1</v>
      </c>
      <c r="Q87" s="167">
        <f t="shared" si="3"/>
        <v>1</v>
      </c>
      <c r="R87" s="131">
        <v>1</v>
      </c>
      <c r="S87" s="132" t="s">
        <v>140</v>
      </c>
      <c r="T87" s="164"/>
      <c r="U87" s="133"/>
    </row>
    <row r="88" spans="13:21" ht="39.950000000000003" customHeight="1">
      <c r="M88" s="123">
        <v>51</v>
      </c>
      <c r="N88" s="129">
        <v>8</v>
      </c>
      <c r="O88" s="130" t="s">
        <v>220</v>
      </c>
      <c r="P88" s="181">
        <v>1</v>
      </c>
      <c r="Q88" s="167">
        <f t="shared" si="3"/>
        <v>1</v>
      </c>
      <c r="R88" s="131">
        <v>1</v>
      </c>
      <c r="S88" s="134" t="s">
        <v>142</v>
      </c>
      <c r="T88" s="164"/>
      <c r="U88" s="133"/>
    </row>
    <row r="89" spans="13:21" ht="39.950000000000003" customHeight="1">
      <c r="M89" s="123">
        <v>52</v>
      </c>
      <c r="N89" s="129">
        <v>8</v>
      </c>
      <c r="O89" s="130" t="s">
        <v>221</v>
      </c>
      <c r="P89" s="181">
        <v>1</v>
      </c>
      <c r="Q89" s="167">
        <f t="shared" si="3"/>
        <v>1</v>
      </c>
      <c r="R89" s="131">
        <v>1</v>
      </c>
      <c r="S89" s="134" t="s">
        <v>142</v>
      </c>
      <c r="T89" s="164"/>
      <c r="U89" s="133"/>
    </row>
    <row r="90" spans="13:21" ht="39.950000000000003" customHeight="1">
      <c r="M90" s="123">
        <v>53</v>
      </c>
      <c r="N90" s="129">
        <v>8</v>
      </c>
      <c r="O90" s="130" t="s">
        <v>222</v>
      </c>
      <c r="P90" s="181">
        <v>1</v>
      </c>
      <c r="Q90" s="167">
        <f t="shared" si="3"/>
        <v>1</v>
      </c>
      <c r="R90" s="131">
        <v>1</v>
      </c>
      <c r="S90" s="132" t="s">
        <v>140</v>
      </c>
      <c r="T90" s="164"/>
      <c r="U90" s="133"/>
    </row>
    <row r="91" spans="13:21" ht="39.950000000000003" customHeight="1">
      <c r="M91" s="123">
        <v>54</v>
      </c>
      <c r="N91" s="129">
        <v>8</v>
      </c>
      <c r="O91" s="130" t="s">
        <v>223</v>
      </c>
      <c r="P91" s="181">
        <v>1</v>
      </c>
      <c r="Q91" s="167">
        <f t="shared" si="3"/>
        <v>1</v>
      </c>
      <c r="R91" s="131">
        <v>1</v>
      </c>
      <c r="S91" s="135" t="s">
        <v>148</v>
      </c>
      <c r="T91" s="164"/>
      <c r="U91" s="133"/>
    </row>
    <row r="92" spans="13:21" ht="39.950000000000003" customHeight="1">
      <c r="M92" s="123">
        <v>55</v>
      </c>
      <c r="N92" s="129">
        <v>8</v>
      </c>
      <c r="O92" s="130" t="s">
        <v>224</v>
      </c>
      <c r="P92" s="181">
        <v>1</v>
      </c>
      <c r="Q92" s="167">
        <f t="shared" si="3"/>
        <v>1</v>
      </c>
      <c r="R92" s="131">
        <v>1</v>
      </c>
      <c r="S92" s="134" t="s">
        <v>142</v>
      </c>
      <c r="T92" s="164"/>
      <c r="U92" s="133"/>
    </row>
    <row r="93" spans="13:21" ht="39.950000000000003" customHeight="1">
      <c r="M93" s="123">
        <v>56</v>
      </c>
      <c r="N93" s="129">
        <v>8</v>
      </c>
      <c r="O93" s="130" t="s">
        <v>225</v>
      </c>
      <c r="P93" s="181">
        <v>1</v>
      </c>
      <c r="Q93" s="167">
        <f t="shared" si="3"/>
        <v>1</v>
      </c>
      <c r="R93" s="131">
        <v>1</v>
      </c>
      <c r="S93" s="134" t="s">
        <v>142</v>
      </c>
      <c r="T93" s="164"/>
      <c r="U93" s="133"/>
    </row>
    <row r="94" spans="13:21" ht="39.950000000000003" customHeight="1">
      <c r="M94" s="123">
        <v>57</v>
      </c>
      <c r="N94" s="129">
        <v>8</v>
      </c>
      <c r="O94" s="130" t="s">
        <v>226</v>
      </c>
      <c r="P94" s="181">
        <v>1</v>
      </c>
      <c r="Q94" s="167">
        <f t="shared" si="3"/>
        <v>1</v>
      </c>
      <c r="R94" s="131">
        <v>1</v>
      </c>
      <c r="S94" s="132" t="s">
        <v>140</v>
      </c>
      <c r="T94" s="164"/>
      <c r="U94" s="133"/>
    </row>
    <row r="95" spans="13:21" ht="39.950000000000003" customHeight="1">
      <c r="M95" s="123">
        <v>58</v>
      </c>
      <c r="N95" s="129">
        <v>8</v>
      </c>
      <c r="O95" s="130" t="s">
        <v>227</v>
      </c>
      <c r="P95" s="181">
        <v>1</v>
      </c>
      <c r="Q95" s="167">
        <f t="shared" si="3"/>
        <v>1</v>
      </c>
      <c r="R95" s="131">
        <v>1</v>
      </c>
      <c r="S95" s="132" t="s">
        <v>140</v>
      </c>
      <c r="T95" s="164"/>
      <c r="U95" s="133"/>
    </row>
    <row r="96" spans="13:21" ht="39.950000000000003" customHeight="1">
      <c r="M96" s="123">
        <v>59</v>
      </c>
      <c r="N96" s="129">
        <v>8</v>
      </c>
      <c r="O96" s="130" t="s">
        <v>279</v>
      </c>
      <c r="P96" s="181">
        <v>1</v>
      </c>
      <c r="Q96" s="167">
        <f t="shared" si="3"/>
        <v>1</v>
      </c>
      <c r="R96" s="131">
        <v>1</v>
      </c>
      <c r="S96" s="132" t="s">
        <v>140</v>
      </c>
      <c r="T96" s="164"/>
      <c r="U96" s="133"/>
    </row>
    <row r="97" spans="13:21" ht="39.950000000000003" customHeight="1">
      <c r="M97" s="123">
        <v>60</v>
      </c>
      <c r="N97" s="129">
        <v>8</v>
      </c>
      <c r="O97" s="130" t="s">
        <v>280</v>
      </c>
      <c r="P97" s="181">
        <v>1</v>
      </c>
      <c r="Q97" s="167">
        <f t="shared" si="3"/>
        <v>1</v>
      </c>
      <c r="R97" s="131">
        <v>1</v>
      </c>
      <c r="S97" s="134" t="s">
        <v>142</v>
      </c>
      <c r="T97" s="164"/>
      <c r="U97" s="133"/>
    </row>
    <row r="98" spans="13:21" ht="39.950000000000003" customHeight="1">
      <c r="M98" s="123">
        <v>61</v>
      </c>
      <c r="N98" s="129">
        <v>8</v>
      </c>
      <c r="O98" s="130" t="s">
        <v>281</v>
      </c>
      <c r="P98" s="181">
        <v>1</v>
      </c>
      <c r="Q98" s="167">
        <f t="shared" si="3"/>
        <v>1</v>
      </c>
      <c r="R98" s="131">
        <v>1</v>
      </c>
      <c r="S98" s="132" t="s">
        <v>140</v>
      </c>
      <c r="T98" s="164"/>
      <c r="U98" s="133"/>
    </row>
    <row r="99" spans="13:21" ht="39.950000000000003" customHeight="1">
      <c r="M99" s="123">
        <v>62</v>
      </c>
      <c r="N99" s="129">
        <v>8</v>
      </c>
      <c r="O99" s="130" t="s">
        <v>282</v>
      </c>
      <c r="P99" s="181">
        <v>1</v>
      </c>
      <c r="Q99" s="167">
        <f t="shared" si="3"/>
        <v>1</v>
      </c>
      <c r="R99" s="131">
        <v>1</v>
      </c>
      <c r="S99" s="132" t="s">
        <v>140</v>
      </c>
      <c r="T99" s="164"/>
      <c r="U99" s="133"/>
    </row>
    <row r="100" spans="13:21" ht="39.950000000000003" customHeight="1">
      <c r="M100" s="123">
        <v>63</v>
      </c>
      <c r="N100" s="129">
        <v>8</v>
      </c>
      <c r="O100" s="130" t="s">
        <v>283</v>
      </c>
      <c r="P100" s="181">
        <v>1</v>
      </c>
      <c r="Q100" s="167">
        <f t="shared" si="3"/>
        <v>1</v>
      </c>
      <c r="R100" s="131">
        <v>1</v>
      </c>
      <c r="S100" s="132" t="s">
        <v>140</v>
      </c>
      <c r="T100" s="164"/>
      <c r="U100" s="133"/>
    </row>
    <row r="101" spans="13:21" ht="39.950000000000003" customHeight="1">
      <c r="M101" s="123">
        <v>64</v>
      </c>
      <c r="N101" s="129">
        <v>8</v>
      </c>
      <c r="O101" s="130" t="s">
        <v>284</v>
      </c>
      <c r="P101" s="181">
        <v>1</v>
      </c>
      <c r="Q101" s="167">
        <f t="shared" si="3"/>
        <v>1</v>
      </c>
      <c r="R101" s="131">
        <v>1</v>
      </c>
      <c r="S101" s="135" t="s">
        <v>148</v>
      </c>
      <c r="T101" s="164"/>
      <c r="U101" s="133"/>
    </row>
    <row r="102" spans="13:21" ht="39.950000000000003" customHeight="1">
      <c r="M102" s="123">
        <v>65</v>
      </c>
      <c r="N102" s="129">
        <v>8</v>
      </c>
      <c r="O102" s="130" t="s">
        <v>285</v>
      </c>
      <c r="P102" s="181">
        <v>1</v>
      </c>
      <c r="Q102" s="167">
        <f t="shared" si="3"/>
        <v>1</v>
      </c>
      <c r="R102" s="131">
        <v>1</v>
      </c>
      <c r="S102" s="140" t="s">
        <v>286</v>
      </c>
      <c r="T102" s="164"/>
      <c r="U102" s="133"/>
    </row>
    <row r="103" spans="13:21" ht="39.950000000000003" customHeight="1">
      <c r="M103" s="123">
        <v>66</v>
      </c>
      <c r="N103" s="129">
        <v>8</v>
      </c>
      <c r="O103" s="130" t="s">
        <v>287</v>
      </c>
      <c r="P103" s="181">
        <v>1</v>
      </c>
      <c r="Q103" s="167">
        <f t="shared" si="3"/>
        <v>1</v>
      </c>
      <c r="R103" s="131">
        <v>1</v>
      </c>
      <c r="S103" s="132" t="s">
        <v>140</v>
      </c>
      <c r="T103" s="164"/>
      <c r="U103" s="133"/>
    </row>
    <row r="104" spans="13:21" ht="39.950000000000003" customHeight="1">
      <c r="M104" s="123">
        <v>67</v>
      </c>
      <c r="N104" s="129">
        <v>8</v>
      </c>
      <c r="O104" s="130" t="s">
        <v>330</v>
      </c>
      <c r="P104" s="181"/>
      <c r="Q104" s="167">
        <f t="shared" si="3"/>
        <v>0</v>
      </c>
      <c r="R104" s="131"/>
      <c r="S104" s="132" t="s">
        <v>323</v>
      </c>
      <c r="T104" s="164"/>
      <c r="U104" s="133"/>
    </row>
    <row r="105" spans="13:21" ht="39.950000000000003" customHeight="1">
      <c r="M105" s="123">
        <v>68</v>
      </c>
      <c r="N105" s="129">
        <v>8</v>
      </c>
      <c r="O105" s="130" t="s">
        <v>331</v>
      </c>
      <c r="P105" s="181"/>
      <c r="Q105" s="167">
        <f t="shared" si="3"/>
        <v>0</v>
      </c>
      <c r="R105" s="131"/>
      <c r="S105" s="132" t="s">
        <v>323</v>
      </c>
      <c r="T105" s="164"/>
      <c r="U105" s="133"/>
    </row>
    <row r="106" spans="13:21" ht="39.950000000000003" customHeight="1">
      <c r="M106" s="123">
        <v>69</v>
      </c>
      <c r="N106" s="129">
        <v>8</v>
      </c>
      <c r="O106" s="130" t="s">
        <v>332</v>
      </c>
      <c r="P106" s="181"/>
      <c r="Q106" s="167">
        <f t="shared" si="3"/>
        <v>0</v>
      </c>
      <c r="R106" s="131"/>
      <c r="S106" s="132" t="s">
        <v>323</v>
      </c>
      <c r="T106" s="164"/>
      <c r="U106" s="133"/>
    </row>
    <row r="107" spans="13:21" ht="39.950000000000003" customHeight="1">
      <c r="M107" s="123">
        <v>0</v>
      </c>
      <c r="N107" s="124">
        <v>9</v>
      </c>
      <c r="O107" s="125" t="s">
        <v>288</v>
      </c>
      <c r="P107" s="126">
        <f>SUM(P108:P117)</f>
        <v>7</v>
      </c>
      <c r="Q107" s="127">
        <f>P107/P5</f>
        <v>8.1395348837209308E-2</v>
      </c>
      <c r="R107" s="128">
        <f>SUM(R108:R117)</f>
        <v>7</v>
      </c>
      <c r="S107" s="161">
        <f>R107/P5</f>
        <v>8.1395348837209308E-2</v>
      </c>
      <c r="T107" s="165" t="s">
        <v>322</v>
      </c>
      <c r="U107" s="166" t="s">
        <v>137</v>
      </c>
    </row>
    <row r="108" spans="13:21" ht="39.950000000000003" customHeight="1">
      <c r="M108" s="123">
        <v>70</v>
      </c>
      <c r="N108" s="129">
        <v>9</v>
      </c>
      <c r="O108" s="130" t="s">
        <v>94</v>
      </c>
      <c r="P108" s="181">
        <v>1</v>
      </c>
      <c r="Q108" s="167">
        <f t="shared" ref="Q108:Q117" si="4">IF(R108=0,0,R108)</f>
        <v>1</v>
      </c>
      <c r="R108" s="131">
        <v>1</v>
      </c>
      <c r="S108" s="132" t="s">
        <v>140</v>
      </c>
      <c r="T108" s="164"/>
      <c r="U108" s="133"/>
    </row>
    <row r="109" spans="13:21" ht="39.950000000000003" customHeight="1">
      <c r="M109" s="123">
        <v>71</v>
      </c>
      <c r="N109" s="129">
        <v>9</v>
      </c>
      <c r="O109" s="130" t="s">
        <v>95</v>
      </c>
      <c r="P109" s="181">
        <v>1</v>
      </c>
      <c r="Q109" s="167">
        <f t="shared" si="4"/>
        <v>1</v>
      </c>
      <c r="R109" s="131">
        <v>1</v>
      </c>
      <c r="S109" s="132" t="s">
        <v>140</v>
      </c>
      <c r="T109" s="164"/>
      <c r="U109" s="133"/>
    </row>
    <row r="110" spans="13:21" ht="39.950000000000003" customHeight="1">
      <c r="M110" s="123">
        <v>72</v>
      </c>
      <c r="N110" s="129">
        <v>9</v>
      </c>
      <c r="O110" s="130" t="s">
        <v>96</v>
      </c>
      <c r="P110" s="181">
        <v>1</v>
      </c>
      <c r="Q110" s="167">
        <f t="shared" si="4"/>
        <v>1</v>
      </c>
      <c r="R110" s="131">
        <v>1</v>
      </c>
      <c r="S110" s="132" t="s">
        <v>140</v>
      </c>
      <c r="T110" s="164"/>
      <c r="U110" s="133"/>
    </row>
    <row r="111" spans="13:21" ht="39.950000000000003" customHeight="1">
      <c r="M111" s="123">
        <v>73</v>
      </c>
      <c r="N111" s="129">
        <v>9</v>
      </c>
      <c r="O111" s="130" t="s">
        <v>289</v>
      </c>
      <c r="P111" s="181">
        <v>1</v>
      </c>
      <c r="Q111" s="167">
        <f t="shared" si="4"/>
        <v>1</v>
      </c>
      <c r="R111" s="131">
        <v>1</v>
      </c>
      <c r="S111" s="132" t="s">
        <v>140</v>
      </c>
      <c r="T111" s="164"/>
      <c r="U111" s="133"/>
    </row>
    <row r="112" spans="13:21" ht="39.950000000000003" customHeight="1">
      <c r="M112" s="123">
        <v>74</v>
      </c>
      <c r="N112" s="129">
        <v>9</v>
      </c>
      <c r="O112" s="130" t="s">
        <v>97</v>
      </c>
      <c r="P112" s="181">
        <v>1</v>
      </c>
      <c r="Q112" s="167">
        <f t="shared" si="4"/>
        <v>1</v>
      </c>
      <c r="R112" s="131">
        <v>1</v>
      </c>
      <c r="S112" s="132" t="s">
        <v>140</v>
      </c>
      <c r="T112" s="164"/>
      <c r="U112" s="133"/>
    </row>
    <row r="113" spans="13:21" ht="39.950000000000003" customHeight="1">
      <c r="M113" s="123">
        <v>75</v>
      </c>
      <c r="N113" s="129">
        <v>9</v>
      </c>
      <c r="O113" s="130" t="s">
        <v>290</v>
      </c>
      <c r="P113" s="181">
        <v>1</v>
      </c>
      <c r="Q113" s="167">
        <f t="shared" si="4"/>
        <v>1</v>
      </c>
      <c r="R113" s="131">
        <v>1</v>
      </c>
      <c r="S113" s="132" t="s">
        <v>140</v>
      </c>
      <c r="T113" s="164"/>
      <c r="U113" s="133"/>
    </row>
    <row r="114" spans="13:21" ht="39.950000000000003" customHeight="1">
      <c r="M114" s="123">
        <v>76</v>
      </c>
      <c r="N114" s="129">
        <v>9</v>
      </c>
      <c r="O114" s="130" t="s">
        <v>108</v>
      </c>
      <c r="P114" s="181">
        <v>1</v>
      </c>
      <c r="Q114" s="167">
        <f t="shared" si="4"/>
        <v>1</v>
      </c>
      <c r="R114" s="131">
        <v>1</v>
      </c>
      <c r="S114" s="132" t="s">
        <v>140</v>
      </c>
      <c r="T114" s="164"/>
      <c r="U114" s="133"/>
    </row>
    <row r="115" spans="13:21" ht="39.950000000000003" customHeight="1">
      <c r="M115" s="123">
        <v>77</v>
      </c>
      <c r="N115" s="129">
        <v>9</v>
      </c>
      <c r="O115" s="130" t="s">
        <v>330</v>
      </c>
      <c r="P115" s="181"/>
      <c r="Q115" s="167">
        <f t="shared" si="4"/>
        <v>0</v>
      </c>
      <c r="R115" s="131"/>
      <c r="S115" s="132" t="s">
        <v>323</v>
      </c>
      <c r="T115" s="164"/>
      <c r="U115" s="133"/>
    </row>
    <row r="116" spans="13:21" ht="39.950000000000003" customHeight="1">
      <c r="M116" s="123">
        <v>78</v>
      </c>
      <c r="N116" s="129">
        <v>9</v>
      </c>
      <c r="O116" s="130" t="s">
        <v>331</v>
      </c>
      <c r="P116" s="181"/>
      <c r="Q116" s="167">
        <f t="shared" si="4"/>
        <v>0</v>
      </c>
      <c r="R116" s="131"/>
      <c r="S116" s="132" t="s">
        <v>323</v>
      </c>
      <c r="T116" s="164"/>
      <c r="U116" s="133"/>
    </row>
    <row r="117" spans="13:21" ht="39.950000000000003" customHeight="1">
      <c r="M117" s="123">
        <v>79</v>
      </c>
      <c r="N117" s="129">
        <v>9</v>
      </c>
      <c r="O117" s="130" t="s">
        <v>332</v>
      </c>
      <c r="P117" s="181"/>
      <c r="Q117" s="167">
        <f t="shared" si="4"/>
        <v>0</v>
      </c>
      <c r="R117" s="131"/>
      <c r="S117" s="132" t="s">
        <v>323</v>
      </c>
      <c r="T117" s="164"/>
      <c r="U117" s="133"/>
    </row>
    <row r="118" spans="13:21" ht="39.950000000000003" customHeight="1">
      <c r="M118" s="123">
        <v>0</v>
      </c>
      <c r="N118" s="124">
        <v>10</v>
      </c>
      <c r="O118" s="125" t="s">
        <v>291</v>
      </c>
      <c r="P118" s="126">
        <f>SUM(P119:P123)</f>
        <v>4</v>
      </c>
      <c r="Q118" s="127">
        <f>P118/P5</f>
        <v>4.6511627906976744E-2</v>
      </c>
      <c r="R118" s="128">
        <f>SUM(R119:R123)</f>
        <v>4</v>
      </c>
      <c r="S118" s="161">
        <f>R118/P5</f>
        <v>4.6511627906976744E-2</v>
      </c>
      <c r="T118" s="165" t="s">
        <v>322</v>
      </c>
      <c r="U118" s="166" t="s">
        <v>137</v>
      </c>
    </row>
    <row r="119" spans="13:21" ht="39.950000000000003" customHeight="1">
      <c r="M119" s="123">
        <v>80</v>
      </c>
      <c r="N119" s="129">
        <v>10</v>
      </c>
      <c r="O119" s="130" t="s">
        <v>292</v>
      </c>
      <c r="P119" s="181">
        <v>1</v>
      </c>
      <c r="Q119" s="167">
        <f>IF(R119=0,0,R119)</f>
        <v>1</v>
      </c>
      <c r="R119" s="131">
        <v>1</v>
      </c>
      <c r="S119" s="134" t="s">
        <v>142</v>
      </c>
      <c r="T119" s="164"/>
      <c r="U119" s="133"/>
    </row>
    <row r="120" spans="13:21" ht="39.950000000000003" customHeight="1">
      <c r="M120" s="123">
        <v>81</v>
      </c>
      <c r="N120" s="129">
        <v>10</v>
      </c>
      <c r="O120" s="130" t="s">
        <v>293</v>
      </c>
      <c r="P120" s="181">
        <v>1</v>
      </c>
      <c r="Q120" s="167">
        <f>IF(R120=0,0,R120)</f>
        <v>1</v>
      </c>
      <c r="R120" s="131">
        <v>1</v>
      </c>
      <c r="S120" s="134" t="s">
        <v>142</v>
      </c>
      <c r="T120" s="164"/>
      <c r="U120" s="133"/>
    </row>
    <row r="121" spans="13:21" ht="39.950000000000003" customHeight="1">
      <c r="M121" s="123">
        <v>82</v>
      </c>
      <c r="N121" s="129">
        <v>10</v>
      </c>
      <c r="O121" s="130" t="s">
        <v>294</v>
      </c>
      <c r="P121" s="181">
        <v>1</v>
      </c>
      <c r="Q121" s="167">
        <f>IF(R121=0,0,R121)</f>
        <v>1</v>
      </c>
      <c r="R121" s="131">
        <v>1</v>
      </c>
      <c r="S121" s="132" t="s">
        <v>140</v>
      </c>
      <c r="T121" s="164"/>
      <c r="U121" s="133"/>
    </row>
    <row r="122" spans="13:21" ht="39.950000000000003" customHeight="1">
      <c r="M122" s="123">
        <v>83</v>
      </c>
      <c r="N122" s="129">
        <v>10</v>
      </c>
      <c r="O122" s="130" t="s">
        <v>295</v>
      </c>
      <c r="P122" s="181">
        <v>1</v>
      </c>
      <c r="Q122" s="167">
        <f>IF(R122=0,0,R122)</f>
        <v>1</v>
      </c>
      <c r="R122" s="131">
        <v>1</v>
      </c>
      <c r="S122" s="132" t="s">
        <v>140</v>
      </c>
      <c r="T122" s="164"/>
      <c r="U122" s="133"/>
    </row>
    <row r="123" spans="13:21" ht="39.950000000000003" customHeight="1">
      <c r="M123" s="123">
        <v>84</v>
      </c>
      <c r="N123" s="129">
        <v>10</v>
      </c>
      <c r="O123" s="130" t="s">
        <v>333</v>
      </c>
      <c r="P123" s="181"/>
      <c r="Q123" s="167">
        <f>IF(R123=0,0,R123)</f>
        <v>0</v>
      </c>
      <c r="R123" s="131"/>
      <c r="S123" s="132" t="s">
        <v>323</v>
      </c>
      <c r="T123" s="164"/>
      <c r="U123" s="133"/>
    </row>
    <row r="124" spans="13:21" ht="39.950000000000003" customHeight="1">
      <c r="M124" s="123">
        <v>0</v>
      </c>
      <c r="N124" s="124">
        <v>11</v>
      </c>
      <c r="O124" s="125" t="s">
        <v>296</v>
      </c>
      <c r="P124" s="126">
        <f>SUM(P125:P129)</f>
        <v>4</v>
      </c>
      <c r="Q124" s="127">
        <f>P124/P5</f>
        <v>4.6511627906976744E-2</v>
      </c>
      <c r="R124" s="128">
        <f>SUM(R125:R129)</f>
        <v>4</v>
      </c>
      <c r="S124" s="161">
        <f>R124/P5</f>
        <v>4.6511627906976744E-2</v>
      </c>
      <c r="T124" s="165" t="s">
        <v>322</v>
      </c>
      <c r="U124" s="166" t="s">
        <v>137</v>
      </c>
    </row>
    <row r="125" spans="13:21" ht="39.950000000000003" customHeight="1">
      <c r="M125" s="123">
        <v>85</v>
      </c>
      <c r="N125" s="129">
        <v>11</v>
      </c>
      <c r="O125" s="130" t="s">
        <v>297</v>
      </c>
      <c r="P125" s="181">
        <v>1</v>
      </c>
      <c r="Q125" s="167">
        <f>IF(R125=0,0,R125)</f>
        <v>1</v>
      </c>
      <c r="R125" s="131">
        <v>1</v>
      </c>
      <c r="S125" s="140" t="s">
        <v>286</v>
      </c>
      <c r="T125" s="164"/>
      <c r="U125" s="133"/>
    </row>
    <row r="126" spans="13:21" ht="39.950000000000003" customHeight="1">
      <c r="M126" s="123">
        <v>86</v>
      </c>
      <c r="N126" s="129">
        <v>11</v>
      </c>
      <c r="O126" s="130" t="s">
        <v>298</v>
      </c>
      <c r="P126" s="181">
        <v>1</v>
      </c>
      <c r="Q126" s="167">
        <f>IF(R126=0,0,R126)</f>
        <v>1</v>
      </c>
      <c r="R126" s="131">
        <v>1</v>
      </c>
      <c r="S126" s="132" t="s">
        <v>140</v>
      </c>
      <c r="T126" s="164"/>
      <c r="U126" s="133"/>
    </row>
    <row r="127" spans="13:21" ht="39.950000000000003" customHeight="1">
      <c r="M127" s="123">
        <v>87</v>
      </c>
      <c r="N127" s="129">
        <v>11</v>
      </c>
      <c r="O127" s="130" t="s">
        <v>299</v>
      </c>
      <c r="P127" s="181">
        <v>1</v>
      </c>
      <c r="Q127" s="167">
        <f>IF(R127=0,0,R127)</f>
        <v>1</v>
      </c>
      <c r="R127" s="131">
        <v>1</v>
      </c>
      <c r="S127" s="140" t="s">
        <v>286</v>
      </c>
      <c r="T127" s="164"/>
      <c r="U127" s="133"/>
    </row>
    <row r="128" spans="13:21" ht="39.950000000000003" customHeight="1">
      <c r="M128" s="123">
        <v>88</v>
      </c>
      <c r="N128" s="129">
        <v>11</v>
      </c>
      <c r="O128" s="130" t="s">
        <v>300</v>
      </c>
      <c r="P128" s="181">
        <v>1</v>
      </c>
      <c r="Q128" s="167">
        <f>IF(R128=0,0,R128)</f>
        <v>1</v>
      </c>
      <c r="R128" s="131">
        <v>1</v>
      </c>
      <c r="S128" s="132" t="s">
        <v>140</v>
      </c>
      <c r="T128" s="164"/>
      <c r="U128" s="133"/>
    </row>
    <row r="129" spans="13:21" ht="39.950000000000003" customHeight="1">
      <c r="M129" s="123">
        <v>89</v>
      </c>
      <c r="N129" s="129">
        <v>11</v>
      </c>
      <c r="O129" s="130" t="s">
        <v>334</v>
      </c>
      <c r="P129" s="181"/>
      <c r="Q129" s="167">
        <f>IF(R129=0,0,R129)</f>
        <v>0</v>
      </c>
      <c r="R129" s="131"/>
      <c r="S129" s="132" t="s">
        <v>323</v>
      </c>
      <c r="T129" s="164"/>
      <c r="U129" s="133"/>
    </row>
    <row r="130" spans="13:21" ht="39.950000000000003" customHeight="1">
      <c r="M130" s="123">
        <v>0</v>
      </c>
      <c r="N130" s="124">
        <v>12</v>
      </c>
      <c r="O130" s="125" t="s">
        <v>301</v>
      </c>
      <c r="P130" s="126">
        <f>SUM(P131:P134)</f>
        <v>3</v>
      </c>
      <c r="Q130" s="127">
        <f>P130/P5</f>
        <v>3.4883720930232558E-2</v>
      </c>
      <c r="R130" s="128">
        <f>SUM(R131:R134)</f>
        <v>3</v>
      </c>
      <c r="S130" s="161">
        <f>R130/P5</f>
        <v>3.4883720930232558E-2</v>
      </c>
      <c r="T130" s="165" t="s">
        <v>322</v>
      </c>
      <c r="U130" s="166" t="s">
        <v>137</v>
      </c>
    </row>
    <row r="131" spans="13:21" ht="39.950000000000003" customHeight="1">
      <c r="M131" s="123">
        <v>90</v>
      </c>
      <c r="N131" s="129">
        <v>12</v>
      </c>
      <c r="O131" s="130" t="s">
        <v>302</v>
      </c>
      <c r="P131" s="181">
        <v>1</v>
      </c>
      <c r="Q131" s="167">
        <f>IF(R131=0,0,R131)</f>
        <v>1</v>
      </c>
      <c r="R131" s="131">
        <v>1</v>
      </c>
      <c r="S131" s="134" t="s">
        <v>142</v>
      </c>
      <c r="T131" s="164"/>
      <c r="U131" s="133"/>
    </row>
    <row r="132" spans="13:21" ht="39.950000000000003" customHeight="1">
      <c r="M132" s="123">
        <v>91</v>
      </c>
      <c r="N132" s="129">
        <v>12</v>
      </c>
      <c r="O132" s="130" t="s">
        <v>303</v>
      </c>
      <c r="P132" s="181">
        <v>1</v>
      </c>
      <c r="Q132" s="167">
        <f>IF(R132=0,0,R132)</f>
        <v>1</v>
      </c>
      <c r="R132" s="131">
        <v>1</v>
      </c>
      <c r="S132" s="132" t="s">
        <v>140</v>
      </c>
      <c r="T132" s="164"/>
      <c r="U132" s="133"/>
    </row>
    <row r="133" spans="13:21" ht="39.950000000000003" customHeight="1">
      <c r="M133" s="123">
        <v>92</v>
      </c>
      <c r="N133" s="129">
        <v>12</v>
      </c>
      <c r="O133" s="130" t="s">
        <v>304</v>
      </c>
      <c r="P133" s="181">
        <v>1</v>
      </c>
      <c r="Q133" s="167">
        <f>IF(R133=0,0,R133)</f>
        <v>1</v>
      </c>
      <c r="R133" s="131">
        <v>1</v>
      </c>
      <c r="S133" s="132" t="s">
        <v>140</v>
      </c>
      <c r="T133" s="164"/>
      <c r="U133" s="133"/>
    </row>
    <row r="134" spans="13:21" ht="39.950000000000003" customHeight="1">
      <c r="M134" s="123">
        <v>93</v>
      </c>
      <c r="N134" s="129">
        <v>12</v>
      </c>
      <c r="O134" s="130" t="s">
        <v>335</v>
      </c>
      <c r="P134" s="181"/>
      <c r="Q134" s="167">
        <f>IF(R134=0,0,R134)</f>
        <v>0</v>
      </c>
      <c r="R134" s="131"/>
      <c r="S134" s="132" t="s">
        <v>323</v>
      </c>
      <c r="T134" s="164"/>
      <c r="U134" s="133"/>
    </row>
    <row r="135" spans="13:21" ht="39.950000000000003" customHeight="1">
      <c r="M135" s="123">
        <v>0</v>
      </c>
      <c r="N135" s="124">
        <v>13</v>
      </c>
      <c r="O135" s="125" t="s">
        <v>98</v>
      </c>
      <c r="P135" s="126">
        <f>SUM(P136:P139)</f>
        <v>3</v>
      </c>
      <c r="Q135" s="127">
        <f>P135/P5</f>
        <v>3.4883720930232558E-2</v>
      </c>
      <c r="R135" s="128">
        <f>SUM(R136:R139)</f>
        <v>3</v>
      </c>
      <c r="S135" s="161">
        <f>R135/P5</f>
        <v>3.4883720930232558E-2</v>
      </c>
      <c r="T135" s="165" t="s">
        <v>322</v>
      </c>
      <c r="U135" s="166" t="s">
        <v>137</v>
      </c>
    </row>
    <row r="136" spans="13:21" ht="39.950000000000003" customHeight="1">
      <c r="M136" s="123">
        <v>94</v>
      </c>
      <c r="N136" s="129">
        <v>13</v>
      </c>
      <c r="O136" s="130" t="s">
        <v>305</v>
      </c>
      <c r="P136" s="181">
        <v>1</v>
      </c>
      <c r="Q136" s="167">
        <f>IF(R136=0,0,R136)</f>
        <v>1</v>
      </c>
      <c r="R136" s="131">
        <v>1</v>
      </c>
      <c r="S136" s="134" t="s">
        <v>142</v>
      </c>
      <c r="T136" s="164"/>
      <c r="U136" s="133"/>
    </row>
    <row r="137" spans="13:21" ht="39.950000000000003" customHeight="1">
      <c r="M137" s="123">
        <v>95</v>
      </c>
      <c r="N137" s="129">
        <v>13</v>
      </c>
      <c r="O137" s="130" t="s">
        <v>306</v>
      </c>
      <c r="P137" s="181">
        <v>1</v>
      </c>
      <c r="Q137" s="167">
        <f>IF(R137=0,0,R137)</f>
        <v>1</v>
      </c>
      <c r="R137" s="131">
        <v>1</v>
      </c>
      <c r="S137" s="140" t="s">
        <v>286</v>
      </c>
      <c r="T137" s="164"/>
      <c r="U137" s="133"/>
    </row>
    <row r="138" spans="13:21" ht="39.950000000000003" customHeight="1">
      <c r="M138" s="123">
        <v>96</v>
      </c>
      <c r="N138" s="129">
        <v>13</v>
      </c>
      <c r="O138" s="130" t="s">
        <v>307</v>
      </c>
      <c r="P138" s="181">
        <v>1</v>
      </c>
      <c r="Q138" s="167">
        <f>IF(R138=0,0,R138)</f>
        <v>1</v>
      </c>
      <c r="R138" s="131">
        <v>1</v>
      </c>
      <c r="S138" s="132" t="s">
        <v>140</v>
      </c>
      <c r="T138" s="164"/>
      <c r="U138" s="133"/>
    </row>
    <row r="139" spans="13:21" ht="39.950000000000003" customHeight="1">
      <c r="M139" s="123">
        <v>97</v>
      </c>
      <c r="N139" s="129">
        <v>13</v>
      </c>
      <c r="O139" s="130" t="s">
        <v>336</v>
      </c>
      <c r="P139" s="181"/>
      <c r="Q139" s="167">
        <f>IF(R139=0,0,R139)</f>
        <v>0</v>
      </c>
      <c r="R139" s="131"/>
      <c r="S139" s="132" t="s">
        <v>323</v>
      </c>
      <c r="T139" s="164"/>
      <c r="U139" s="133"/>
    </row>
    <row r="140" spans="13:21" ht="39.950000000000003" customHeight="1">
      <c r="M140" s="123">
        <v>0</v>
      </c>
      <c r="N140" s="124">
        <v>14</v>
      </c>
      <c r="O140" s="125" t="s">
        <v>308</v>
      </c>
      <c r="P140" s="126">
        <f>SUM(P141:P144)</f>
        <v>3</v>
      </c>
      <c r="Q140" s="127">
        <f>P140/P5</f>
        <v>3.4883720930232558E-2</v>
      </c>
      <c r="R140" s="128">
        <f>SUM(R141:R144)</f>
        <v>4</v>
      </c>
      <c r="S140" s="161">
        <f>R140/P5</f>
        <v>4.6511627906976744E-2</v>
      </c>
      <c r="T140" s="165" t="s">
        <v>322</v>
      </c>
      <c r="U140" s="166" t="s">
        <v>137</v>
      </c>
    </row>
    <row r="141" spans="13:21" ht="39.950000000000003" customHeight="1">
      <c r="M141" s="123">
        <v>98</v>
      </c>
      <c r="N141" s="129">
        <v>14</v>
      </c>
      <c r="O141" s="130" t="s">
        <v>309</v>
      </c>
      <c r="P141" s="181">
        <v>1</v>
      </c>
      <c r="Q141" s="167">
        <f>IF(R141=0,0,R141)</f>
        <v>1</v>
      </c>
      <c r="R141" s="131">
        <v>1</v>
      </c>
      <c r="S141" s="134" t="s">
        <v>142</v>
      </c>
      <c r="T141" s="164"/>
      <c r="U141" s="133"/>
    </row>
    <row r="142" spans="13:21" ht="39.950000000000003" customHeight="1">
      <c r="M142" s="123">
        <v>99</v>
      </c>
      <c r="N142" s="129">
        <v>14</v>
      </c>
      <c r="O142" s="130" t="s">
        <v>310</v>
      </c>
      <c r="P142" s="181">
        <v>1</v>
      </c>
      <c r="Q142" s="167">
        <f>IF(R142=0,0,R142)</f>
        <v>1</v>
      </c>
      <c r="R142" s="131">
        <v>1</v>
      </c>
      <c r="S142" s="140" t="s">
        <v>286</v>
      </c>
      <c r="T142" s="164"/>
      <c r="U142" s="133"/>
    </row>
    <row r="143" spans="13:21" ht="39.950000000000003" customHeight="1">
      <c r="M143" s="123">
        <v>100</v>
      </c>
      <c r="N143" s="129">
        <v>14</v>
      </c>
      <c r="O143" s="130" t="s">
        <v>311</v>
      </c>
      <c r="P143" s="181">
        <v>1</v>
      </c>
      <c r="Q143" s="167">
        <f>IF(R143=0,0,R143)</f>
        <v>1</v>
      </c>
      <c r="R143" s="131">
        <v>1</v>
      </c>
      <c r="S143" s="132" t="s">
        <v>140</v>
      </c>
      <c r="T143" s="164"/>
      <c r="U143" s="133"/>
    </row>
    <row r="144" spans="13:21" ht="39.950000000000003" customHeight="1">
      <c r="M144" s="123">
        <v>101</v>
      </c>
      <c r="N144" s="129">
        <v>14</v>
      </c>
      <c r="O144" s="130" t="s">
        <v>337</v>
      </c>
      <c r="P144" s="181"/>
      <c r="Q144" s="167">
        <f>IF(R144=0,0,R144)</f>
        <v>1</v>
      </c>
      <c r="R144" s="131">
        <v>1</v>
      </c>
      <c r="S144" s="132" t="s">
        <v>323</v>
      </c>
      <c r="T144" s="164"/>
      <c r="U144" s="133"/>
    </row>
    <row r="145" spans="13:21" ht="39.950000000000003" customHeight="1">
      <c r="M145" s="123">
        <v>0</v>
      </c>
      <c r="N145" s="124">
        <v>15</v>
      </c>
      <c r="O145" s="125" t="s">
        <v>312</v>
      </c>
      <c r="P145" s="126">
        <f>SUM(P146:P148)</f>
        <v>2</v>
      </c>
      <c r="Q145" s="127">
        <f>P145/P5</f>
        <v>2.3255813953488372E-2</v>
      </c>
      <c r="R145" s="128">
        <f>SUM(R146:R148)</f>
        <v>2</v>
      </c>
      <c r="S145" s="161">
        <f>R145/P5</f>
        <v>2.3255813953488372E-2</v>
      </c>
      <c r="T145" s="165" t="s">
        <v>322</v>
      </c>
      <c r="U145" s="166" t="s">
        <v>137</v>
      </c>
    </row>
    <row r="146" spans="13:21" ht="39.950000000000003" customHeight="1">
      <c r="M146" s="123">
        <v>102</v>
      </c>
      <c r="N146" s="129">
        <v>15</v>
      </c>
      <c r="O146" s="130" t="s">
        <v>313</v>
      </c>
      <c r="P146" s="181">
        <v>1</v>
      </c>
      <c r="Q146" s="167">
        <f>IF(R146=0,0,R146)</f>
        <v>1</v>
      </c>
      <c r="R146" s="131">
        <v>1</v>
      </c>
      <c r="S146" s="134" t="s">
        <v>142</v>
      </c>
      <c r="T146" s="164"/>
      <c r="U146" s="133"/>
    </row>
    <row r="147" spans="13:21" ht="39.950000000000003" customHeight="1">
      <c r="M147" s="123">
        <v>103</v>
      </c>
      <c r="N147" s="129">
        <v>15</v>
      </c>
      <c r="O147" s="130" t="s">
        <v>314</v>
      </c>
      <c r="P147" s="181">
        <v>1</v>
      </c>
      <c r="Q147" s="167">
        <f>IF(R147=0,0,R147)</f>
        <v>1</v>
      </c>
      <c r="R147" s="131">
        <v>1</v>
      </c>
      <c r="S147" s="140" t="s">
        <v>286</v>
      </c>
      <c r="T147" s="164"/>
      <c r="U147" s="133"/>
    </row>
    <row r="148" spans="13:21" ht="39.950000000000003" customHeight="1">
      <c r="M148" s="123">
        <v>104</v>
      </c>
      <c r="N148" s="129">
        <v>15</v>
      </c>
      <c r="O148" s="130" t="s">
        <v>338</v>
      </c>
      <c r="P148" s="181"/>
      <c r="Q148" s="167">
        <f>IF(R148=0,0,R148)</f>
        <v>0</v>
      </c>
      <c r="R148" s="131"/>
      <c r="S148" s="132" t="s">
        <v>323</v>
      </c>
      <c r="T148" s="164"/>
      <c r="U148" s="133"/>
    </row>
    <row r="149" spans="13:21" ht="39.950000000000003" customHeight="1">
      <c r="M149" s="123">
        <v>0</v>
      </c>
      <c r="N149" s="124">
        <v>16</v>
      </c>
      <c r="O149" s="125" t="s">
        <v>315</v>
      </c>
      <c r="P149" s="126">
        <f>SUM(P150:P155)</f>
        <v>2</v>
      </c>
      <c r="Q149" s="127">
        <f>P149/P5</f>
        <v>2.3255813953488372E-2</v>
      </c>
      <c r="R149" s="128">
        <f>SUM(R150:R155)</f>
        <v>2</v>
      </c>
      <c r="S149" s="161">
        <f>R149/P5</f>
        <v>2.3255813953488372E-2</v>
      </c>
      <c r="T149" s="165" t="s">
        <v>322</v>
      </c>
      <c r="U149" s="166" t="s">
        <v>137</v>
      </c>
    </row>
    <row r="150" spans="13:21" ht="39.950000000000003" customHeight="1">
      <c r="M150" s="123">
        <v>105</v>
      </c>
      <c r="N150" s="129">
        <v>16</v>
      </c>
      <c r="O150" s="130" t="s">
        <v>316</v>
      </c>
      <c r="P150" s="181">
        <v>1</v>
      </c>
      <c r="Q150" s="167">
        <f t="shared" ref="Q150:Q155" si="5">IF(R150=0,0,R150)</f>
        <v>1</v>
      </c>
      <c r="R150" s="131">
        <v>1</v>
      </c>
      <c r="S150" s="140" t="s">
        <v>286</v>
      </c>
      <c r="T150" s="164"/>
      <c r="U150" s="133"/>
    </row>
    <row r="151" spans="13:21" ht="39.950000000000003" customHeight="1">
      <c r="M151" s="123">
        <v>106</v>
      </c>
      <c r="N151" s="129">
        <v>16</v>
      </c>
      <c r="O151" s="130" t="s">
        <v>317</v>
      </c>
      <c r="P151" s="181">
        <v>1</v>
      </c>
      <c r="Q151" s="167">
        <f t="shared" si="5"/>
        <v>1</v>
      </c>
      <c r="R151" s="131">
        <v>1</v>
      </c>
      <c r="S151" s="132" t="s">
        <v>140</v>
      </c>
      <c r="T151" s="164"/>
      <c r="U151" s="133"/>
    </row>
    <row r="152" spans="13:21" ht="39.950000000000003" customHeight="1">
      <c r="M152" s="123">
        <v>107</v>
      </c>
      <c r="N152" s="129">
        <v>16</v>
      </c>
      <c r="O152" s="130" t="s">
        <v>330</v>
      </c>
      <c r="P152" s="181"/>
      <c r="Q152" s="167">
        <f t="shared" si="5"/>
        <v>0</v>
      </c>
      <c r="R152" s="131"/>
      <c r="S152" s="132" t="s">
        <v>323</v>
      </c>
      <c r="T152" s="164"/>
      <c r="U152" s="133"/>
    </row>
    <row r="153" spans="13:21" ht="39.950000000000003" customHeight="1">
      <c r="M153" s="123">
        <v>108</v>
      </c>
      <c r="N153" s="129">
        <v>16</v>
      </c>
      <c r="O153" s="130" t="s">
        <v>331</v>
      </c>
      <c r="P153" s="181"/>
      <c r="Q153" s="167">
        <f t="shared" si="5"/>
        <v>0</v>
      </c>
      <c r="R153" s="131"/>
      <c r="S153" s="132" t="s">
        <v>323</v>
      </c>
      <c r="T153" s="164"/>
      <c r="U153" s="133"/>
    </row>
    <row r="154" spans="13:21" ht="39.950000000000003" customHeight="1">
      <c r="M154" s="123">
        <v>109</v>
      </c>
      <c r="N154" s="129">
        <v>16</v>
      </c>
      <c r="O154" s="130" t="s">
        <v>332</v>
      </c>
      <c r="P154" s="181"/>
      <c r="Q154" s="167">
        <f t="shared" si="5"/>
        <v>0</v>
      </c>
      <c r="R154" s="131"/>
      <c r="S154" s="132" t="s">
        <v>323</v>
      </c>
      <c r="T154" s="164"/>
      <c r="U154" s="133"/>
    </row>
    <row r="155" spans="13:21" ht="39.950000000000003" customHeight="1">
      <c r="M155" s="123">
        <v>110</v>
      </c>
      <c r="N155" s="129">
        <v>16</v>
      </c>
      <c r="O155" s="130" t="s">
        <v>339</v>
      </c>
      <c r="P155" s="181"/>
      <c r="Q155" s="167">
        <f t="shared" si="5"/>
        <v>0</v>
      </c>
      <c r="R155" s="131"/>
      <c r="S155" s="132" t="s">
        <v>323</v>
      </c>
      <c r="T155" s="164"/>
      <c r="U155" s="133"/>
    </row>
    <row r="156" spans="13:21" ht="39.950000000000003" customHeight="1">
      <c r="M156" s="141">
        <v>0</v>
      </c>
      <c r="N156" s="142"/>
      <c r="O156" s="143" t="s">
        <v>340</v>
      </c>
      <c r="P156" s="144"/>
      <c r="Q156" s="145"/>
      <c r="R156" s="144"/>
      <c r="S156" s="145"/>
      <c r="T156" s="145"/>
      <c r="U156" s="145"/>
    </row>
    <row r="157" spans="13:21" ht="39.950000000000003" customHeight="1"/>
    <row r="158" spans="13:21" ht="39.950000000000003" customHeight="1"/>
    <row r="159" spans="13:21" ht="39.950000000000003" customHeight="1"/>
    <row r="160" spans="13:21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</sheetData>
  <mergeCells count="32">
    <mergeCell ref="T8:T9"/>
    <mergeCell ref="U8:U9"/>
    <mergeCell ref="O11:U11"/>
    <mergeCell ref="N3:S3"/>
    <mergeCell ref="P8:P9"/>
    <mergeCell ref="R8:R9"/>
    <mergeCell ref="S8:S9"/>
    <mergeCell ref="I44:J44"/>
    <mergeCell ref="D49:F49"/>
    <mergeCell ref="D51:F51"/>
    <mergeCell ref="E50:F50"/>
    <mergeCell ref="D46:F46"/>
    <mergeCell ref="D47:F47"/>
    <mergeCell ref="H52:K54"/>
    <mergeCell ref="D53:F53"/>
    <mergeCell ref="E48:F48"/>
    <mergeCell ref="E52:F52"/>
    <mergeCell ref="J2:K2"/>
    <mergeCell ref="C3:H4"/>
    <mergeCell ref="C5:C6"/>
    <mergeCell ref="D37:E37"/>
    <mergeCell ref="D7:K7"/>
    <mergeCell ref="D5:K5"/>
    <mergeCell ref="I43:J43"/>
    <mergeCell ref="D6:K6"/>
    <mergeCell ref="D39:E39"/>
    <mergeCell ref="A5:A6"/>
    <mergeCell ref="I37:J37"/>
    <mergeCell ref="I38:J38"/>
    <mergeCell ref="I39:J39"/>
    <mergeCell ref="I40:J40"/>
    <mergeCell ref="I42:J42"/>
  </mergeCells>
  <phoneticPr fontId="2" type="noConversion"/>
  <printOptions horizontalCentered="1"/>
  <pageMargins left="0.59055118110236227" right="0" top="0.19685039370078741" bottom="0" header="0" footer="0"/>
  <pageSetup paperSize="9" scale="36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U235"/>
  <sheetViews>
    <sheetView zoomScale="50" zoomScaleNormal="50" workbookViewId="0">
      <selection activeCell="J2" sqref="J2:K2"/>
    </sheetView>
  </sheetViews>
  <sheetFormatPr baseColWidth="10" defaultRowHeight="12.75"/>
  <cols>
    <col min="1" max="1" width="10.140625" style="14" customWidth="1"/>
    <col min="2" max="2" width="2.28515625" style="14" customWidth="1"/>
    <col min="3" max="3" width="8.5703125" style="14" customWidth="1"/>
    <col min="4" max="4" width="86.85546875" style="14" customWidth="1"/>
    <col min="5" max="5" width="17.140625" style="14" customWidth="1"/>
    <col min="6" max="6" width="17.85546875" style="14" customWidth="1"/>
    <col min="7" max="7" width="3" style="14" customWidth="1"/>
    <col min="8" max="8" width="8.5703125" style="14" customWidth="1"/>
    <col min="9" max="9" width="86.85546875" style="14" customWidth="1"/>
    <col min="10" max="10" width="15.85546875" style="14" customWidth="1"/>
    <col min="11" max="11" width="18.28515625" style="14" customWidth="1"/>
    <col min="12" max="12" width="2.140625" style="14" customWidth="1"/>
    <col min="13" max="13" width="10.5703125" customWidth="1"/>
    <col min="14" max="14" width="8.5703125" customWidth="1"/>
    <col min="15" max="15" width="86.85546875" customWidth="1"/>
    <col min="16" max="16" width="16.7109375" customWidth="1"/>
    <col min="17" max="17" width="13.28515625" customWidth="1"/>
    <col min="18" max="18" width="18.42578125" customWidth="1"/>
    <col min="19" max="20" width="19.5703125" customWidth="1"/>
    <col min="21" max="21" width="51.5703125" customWidth="1"/>
    <col min="22" max="16384" width="11.42578125" style="14"/>
  </cols>
  <sheetData>
    <row r="1" spans="1:21" s="5" customFormat="1" ht="25.5" customHeight="1" thickBot="1">
      <c r="A1" s="1">
        <f>ROW()</f>
        <v>1</v>
      </c>
      <c r="B1" s="2"/>
      <c r="C1" s="3">
        <v>7.86</v>
      </c>
      <c r="D1" s="3">
        <v>86.14</v>
      </c>
      <c r="E1" s="3"/>
      <c r="F1" s="3">
        <v>16</v>
      </c>
      <c r="G1" s="4">
        <v>5.71</v>
      </c>
      <c r="H1" s="3">
        <v>7.86</v>
      </c>
      <c r="I1" s="3">
        <v>25.29</v>
      </c>
      <c r="J1" s="3"/>
      <c r="K1" s="3">
        <v>17.57</v>
      </c>
      <c r="M1" s="118"/>
      <c r="N1" s="3">
        <v>7.86</v>
      </c>
      <c r="O1" s="3">
        <v>86.14</v>
      </c>
      <c r="P1" s="3">
        <v>16</v>
      </c>
      <c r="Q1" s="3">
        <v>7.57</v>
      </c>
      <c r="R1" s="3">
        <v>16</v>
      </c>
      <c r="S1" s="3">
        <v>14</v>
      </c>
      <c r="T1" s="3"/>
      <c r="U1" s="3">
        <v>51</v>
      </c>
    </row>
    <row r="2" spans="1:21" s="5" customFormat="1" ht="37.5" customHeight="1">
      <c r="A2" s="1">
        <f>ROW()</f>
        <v>2</v>
      </c>
      <c r="B2" s="2"/>
      <c r="C2" s="6"/>
      <c r="D2" s="7" t="s">
        <v>17</v>
      </c>
      <c r="E2" s="7"/>
      <c r="F2" s="8"/>
      <c r="G2" s="9"/>
      <c r="H2" s="6"/>
      <c r="I2" s="10"/>
      <c r="J2" s="366">
        <f ca="1">NOW()</f>
        <v>43869.528000115744</v>
      </c>
      <c r="K2" s="367"/>
      <c r="M2" s="118"/>
      <c r="N2" s="190"/>
      <c r="O2" s="173" t="s">
        <v>343</v>
      </c>
      <c r="P2" s="174"/>
      <c r="Q2" s="174"/>
      <c r="R2" s="174"/>
      <c r="S2" s="175"/>
      <c r="T2" s="175"/>
      <c r="U2" s="176"/>
    </row>
    <row r="3" spans="1:21" ht="51.75" customHeight="1">
      <c r="A3" s="1">
        <f>ROW()</f>
        <v>3</v>
      </c>
      <c r="B3" s="2"/>
      <c r="C3" s="368" t="s">
        <v>18</v>
      </c>
      <c r="D3" s="369"/>
      <c r="E3" s="369"/>
      <c r="F3" s="369"/>
      <c r="G3" s="369"/>
      <c r="H3" s="369"/>
      <c r="I3" s="11">
        <f>F37</f>
        <v>91</v>
      </c>
      <c r="J3" s="12" t="s">
        <v>19</v>
      </c>
      <c r="K3" s="13"/>
      <c r="M3" s="118"/>
      <c r="N3" s="394" t="s">
        <v>129</v>
      </c>
      <c r="O3" s="395"/>
      <c r="P3" s="395"/>
      <c r="Q3" s="395"/>
      <c r="R3" s="395"/>
      <c r="S3" s="395"/>
      <c r="T3" s="196">
        <f>P4</f>
        <v>91</v>
      </c>
      <c r="U3" s="197" t="s">
        <v>130</v>
      </c>
    </row>
    <row r="4" spans="1:21" ht="53.25" customHeight="1">
      <c r="A4" s="1">
        <f>ROW()</f>
        <v>4</v>
      </c>
      <c r="B4" s="2"/>
      <c r="C4" s="370"/>
      <c r="D4" s="371"/>
      <c r="E4" s="371"/>
      <c r="F4" s="371"/>
      <c r="G4" s="371"/>
      <c r="H4" s="371"/>
      <c r="I4" s="15">
        <f>K46</f>
        <v>71</v>
      </c>
      <c r="J4" s="16" t="s">
        <v>20</v>
      </c>
      <c r="K4" s="17"/>
      <c r="M4" s="118"/>
      <c r="N4" s="179"/>
      <c r="O4" s="180" t="s">
        <v>132</v>
      </c>
      <c r="P4" s="204">
        <f>F37</f>
        <v>91</v>
      </c>
      <c r="Q4" s="171"/>
      <c r="R4" s="177"/>
      <c r="S4" s="178" t="s">
        <v>133</v>
      </c>
      <c r="T4" s="204">
        <f>K51</f>
        <v>13</v>
      </c>
      <c r="U4" s="172">
        <f>P4/T4</f>
        <v>7</v>
      </c>
    </row>
    <row r="5" spans="1:21" ht="40.5" customHeight="1">
      <c r="A5" s="384">
        <v>5</v>
      </c>
      <c r="B5" s="2"/>
      <c r="C5" s="372" t="s">
        <v>21</v>
      </c>
      <c r="D5" s="377" t="s">
        <v>58</v>
      </c>
      <c r="E5" s="377"/>
      <c r="F5" s="377"/>
      <c r="G5" s="377"/>
      <c r="H5" s="377"/>
      <c r="I5" s="377"/>
      <c r="J5" s="377"/>
      <c r="K5" s="378"/>
      <c r="M5" s="118"/>
      <c r="N5" s="179"/>
      <c r="O5" s="198" t="s">
        <v>134</v>
      </c>
      <c r="P5" s="199">
        <f>SUM(P12,P18,P25,P32,P38,P43,P48,P83,P107,P118,P124,P130,P135,P140,P145,P149)</f>
        <v>86</v>
      </c>
      <c r="Q5" s="200">
        <f>SUM(Q12,Q18,Q25,Q32,Q38,Q43,Q48,Q83,Q107,Q118,Q124,Q130,Q135,Q140,Q145,Q149)</f>
        <v>0.99999999999999989</v>
      </c>
      <c r="R5" s="201"/>
      <c r="S5" s="147" t="s">
        <v>342</v>
      </c>
      <c r="T5" s="199">
        <f>SUM(R12,R18,R25,R32,R38,R43,R48,R83,R107,R118,R124,R130,R135,R140,R145,R149)</f>
        <v>88</v>
      </c>
      <c r="U5" s="202" t="s">
        <v>136</v>
      </c>
    </row>
    <row r="6" spans="1:21" ht="40.5" customHeight="1" thickBot="1">
      <c r="A6" s="385"/>
      <c r="B6" s="2"/>
      <c r="C6" s="373"/>
      <c r="D6" s="381" t="s">
        <v>59</v>
      </c>
      <c r="E6" s="381"/>
      <c r="F6" s="381"/>
      <c r="G6" s="381"/>
      <c r="H6" s="381"/>
      <c r="I6" s="381"/>
      <c r="J6" s="381"/>
      <c r="K6" s="382"/>
      <c r="M6" s="118"/>
      <c r="N6" s="203"/>
      <c r="O6" s="195"/>
      <c r="P6" s="195"/>
      <c r="Q6" s="191"/>
      <c r="R6" s="191"/>
      <c r="S6" s="192" t="str">
        <f>IF(T3&gt;T5,"il MANQUE",IF(T5&gt;T3,"EN TROP",IF(T3=T5,"programmation de repas correcte")))</f>
        <v>il MANQUE</v>
      </c>
      <c r="T6" s="193">
        <f>IF(T3&gt;T5,T3-T5,IF(T5&gt;T3,T5-T3,IF(T3=T5,0)))</f>
        <v>3</v>
      </c>
      <c r="U6" s="194" t="s">
        <v>136</v>
      </c>
    </row>
    <row r="7" spans="1:21" ht="16.5" customHeight="1" thickBot="1">
      <c r="A7" s="1">
        <f>ROW()</f>
        <v>7</v>
      </c>
      <c r="B7" s="2"/>
      <c r="C7" s="18"/>
      <c r="D7" s="375" t="str">
        <f ca="1">CELL("nomfichier")</f>
        <v>E:\0-UPRT\1-UPRT.FR-SITE-WEB\me-menus\menus-festivals\[me-ventilation_saisonniere.xls]Mode d'emploi</v>
      </c>
      <c r="E7" s="375"/>
      <c r="F7" s="375"/>
      <c r="G7" s="375"/>
      <c r="H7" s="375"/>
      <c r="I7" s="375"/>
      <c r="J7" s="375"/>
      <c r="K7" s="376"/>
      <c r="M7" s="118"/>
      <c r="N7" s="182"/>
      <c r="O7" s="183" t="str">
        <f ca="1">CELL("nomfichier")</f>
        <v>E:\0-UPRT\1-UPRT.FR-SITE-WEB\me-menus\menus-festivals\[me-ventilation_saisonniere.xls]Mode d'emploi</v>
      </c>
      <c r="P7" s="184"/>
      <c r="Q7" s="185"/>
      <c r="R7" s="186"/>
      <c r="S7" s="187"/>
      <c r="T7" s="184"/>
      <c r="U7" s="188"/>
    </row>
    <row r="8" spans="1:21" ht="54.75" customHeight="1">
      <c r="A8" s="1">
        <f>ROW()</f>
        <v>8</v>
      </c>
      <c r="B8" s="2"/>
      <c r="C8" s="19" t="s">
        <v>24</v>
      </c>
      <c r="D8" s="32" t="s">
        <v>32</v>
      </c>
      <c r="E8" s="33"/>
      <c r="F8" s="34">
        <f>SUM(F10:F16)</f>
        <v>0</v>
      </c>
      <c r="G8" s="22"/>
      <c r="H8" s="19" t="s">
        <v>25</v>
      </c>
      <c r="I8" s="23" t="s">
        <v>123</v>
      </c>
      <c r="J8" s="20"/>
      <c r="K8" s="21">
        <f>SUM(K10:K16)</f>
        <v>0</v>
      </c>
      <c r="M8" s="119"/>
      <c r="N8" s="189"/>
      <c r="O8" s="120" t="s">
        <v>131</v>
      </c>
      <c r="P8" s="396" t="s">
        <v>134</v>
      </c>
      <c r="Q8" s="146"/>
      <c r="R8" s="398" t="s">
        <v>320</v>
      </c>
      <c r="S8" s="400" t="s">
        <v>135</v>
      </c>
      <c r="T8" s="388" t="s">
        <v>319</v>
      </c>
      <c r="U8" s="390" t="s">
        <v>137</v>
      </c>
    </row>
    <row r="9" spans="1:21" ht="35.1" customHeight="1">
      <c r="A9" s="1">
        <f>ROW()</f>
        <v>9</v>
      </c>
      <c r="B9" s="2"/>
      <c r="C9" s="24" t="s">
        <v>24</v>
      </c>
      <c r="D9" s="26" t="s">
        <v>26</v>
      </c>
      <c r="E9" s="27">
        <f>IF(F8=0,0,F9/K$51)</f>
        <v>0</v>
      </c>
      <c r="F9" s="28">
        <f>IF(F8=0,0,A28/F8)</f>
        <v>0</v>
      </c>
      <c r="G9" s="25"/>
      <c r="H9" s="24" t="s">
        <v>25</v>
      </c>
      <c r="I9" s="26" t="s">
        <v>26</v>
      </c>
      <c r="J9" s="27">
        <f>IF(K8=0,0,K9/K$51)</f>
        <v>0</v>
      </c>
      <c r="K9" s="28">
        <f>IF(K8=0,0,F37/K8)</f>
        <v>0</v>
      </c>
      <c r="M9" s="119"/>
      <c r="N9" s="18"/>
      <c r="O9" s="121">
        <f>LARGE(M12:M156,1)</f>
        <v>110</v>
      </c>
      <c r="P9" s="397"/>
      <c r="Q9" s="147"/>
      <c r="R9" s="399"/>
      <c r="S9" s="401"/>
      <c r="T9" s="389"/>
      <c r="U9" s="391"/>
    </row>
    <row r="10" spans="1:21" ht="39.950000000000003" customHeight="1">
      <c r="A10" s="1">
        <f>ROW()</f>
        <v>10</v>
      </c>
      <c r="B10" s="2"/>
      <c r="C10" s="24" t="s">
        <v>24</v>
      </c>
      <c r="D10" s="29" t="s">
        <v>34</v>
      </c>
      <c r="E10" s="29"/>
      <c r="F10" s="30"/>
      <c r="G10" s="25"/>
      <c r="H10" s="24" t="s">
        <v>25</v>
      </c>
      <c r="I10" s="29"/>
      <c r="J10" s="29"/>
      <c r="K10" s="30"/>
      <c r="M10" s="122"/>
      <c r="N10" s="18"/>
      <c r="O10" s="168" t="str">
        <f ca="1">CELL("nomfichier")</f>
        <v>E:\0-UPRT\1-UPRT.FR-SITE-WEB\me-menus\menus-festivals\[me-ventilation_saisonniere.xls]Mode d'emploi</v>
      </c>
      <c r="P10" s="169"/>
      <c r="Q10" s="169"/>
      <c r="R10" s="169"/>
      <c r="S10" s="169"/>
      <c r="T10" s="169"/>
      <c r="U10" s="170"/>
    </row>
    <row r="11" spans="1:21" ht="39.950000000000003" customHeight="1">
      <c r="A11" s="1">
        <f>ROW()</f>
        <v>11</v>
      </c>
      <c r="B11" s="2"/>
      <c r="C11" s="24" t="s">
        <v>24</v>
      </c>
      <c r="D11" s="29" t="s">
        <v>36</v>
      </c>
      <c r="E11" s="29"/>
      <c r="F11" s="30"/>
      <c r="G11" s="25"/>
      <c r="H11" s="24" t="s">
        <v>25</v>
      </c>
      <c r="I11" s="29"/>
      <c r="J11" s="29"/>
      <c r="K11" s="30"/>
      <c r="M11" s="122"/>
      <c r="N11" s="18"/>
      <c r="O11" s="392" t="s">
        <v>341</v>
      </c>
      <c r="P11" s="392"/>
      <c r="Q11" s="392"/>
      <c r="R11" s="392"/>
      <c r="S11" s="392"/>
      <c r="T11" s="392"/>
      <c r="U11" s="393"/>
    </row>
    <row r="12" spans="1:21" ht="39.950000000000003" customHeight="1">
      <c r="A12" s="1">
        <f>ROW()</f>
        <v>12</v>
      </c>
      <c r="B12" s="2"/>
      <c r="C12" s="24" t="s">
        <v>24</v>
      </c>
      <c r="D12" s="29" t="s">
        <v>37</v>
      </c>
      <c r="E12" s="29"/>
      <c r="F12" s="30"/>
      <c r="G12" s="25"/>
      <c r="H12" s="24" t="s">
        <v>25</v>
      </c>
      <c r="I12" s="29"/>
      <c r="J12" s="29"/>
      <c r="K12" s="30"/>
      <c r="M12" s="123">
        <v>0</v>
      </c>
      <c r="N12" s="124">
        <v>1</v>
      </c>
      <c r="O12" s="125" t="s">
        <v>138</v>
      </c>
      <c r="P12" s="126">
        <f>SUM(P13:P17)</f>
        <v>4</v>
      </c>
      <c r="Q12" s="127">
        <f>P12/P5</f>
        <v>4.6511627906976744E-2</v>
      </c>
      <c r="R12" s="128">
        <f>SUM(Q13:Q17)</f>
        <v>5</v>
      </c>
      <c r="S12" s="161">
        <f>R12/P5</f>
        <v>5.8139534883720929E-2</v>
      </c>
      <c r="T12" s="165" t="s">
        <v>322</v>
      </c>
      <c r="U12" s="166" t="s">
        <v>137</v>
      </c>
    </row>
    <row r="13" spans="1:21" ht="39.950000000000003" customHeight="1">
      <c r="A13" s="1">
        <f>ROW()</f>
        <v>13</v>
      </c>
      <c r="B13" s="2"/>
      <c r="C13" s="24" t="s">
        <v>24</v>
      </c>
      <c r="D13" s="29" t="s">
        <v>38</v>
      </c>
      <c r="E13" s="29"/>
      <c r="F13" s="30"/>
      <c r="G13" s="25"/>
      <c r="H13" s="24" t="s">
        <v>25</v>
      </c>
      <c r="I13" s="29"/>
      <c r="J13" s="29"/>
      <c r="K13" s="30"/>
      <c r="M13" s="123">
        <v>1</v>
      </c>
      <c r="N13" s="129">
        <v>1</v>
      </c>
      <c r="O13" s="130" t="s">
        <v>139</v>
      </c>
      <c r="P13" s="181">
        <v>1</v>
      </c>
      <c r="Q13" s="167">
        <f>IF(R13=0,0,R13)</f>
        <v>2</v>
      </c>
      <c r="R13" s="131">
        <v>2</v>
      </c>
      <c r="S13" s="132" t="s">
        <v>140</v>
      </c>
      <c r="T13" s="164" t="s">
        <v>321</v>
      </c>
      <c r="U13" s="133">
        <v>41207</v>
      </c>
    </row>
    <row r="14" spans="1:21" ht="39.950000000000003" customHeight="1">
      <c r="A14" s="1">
        <f>ROW()</f>
        <v>14</v>
      </c>
      <c r="B14" s="2"/>
      <c r="C14" s="24" t="s">
        <v>24</v>
      </c>
      <c r="D14" s="29" t="s">
        <v>270</v>
      </c>
      <c r="E14" s="29"/>
      <c r="F14" s="30"/>
      <c r="G14" s="25"/>
      <c r="H14" s="24" t="s">
        <v>25</v>
      </c>
      <c r="I14" s="29"/>
      <c r="J14" s="29"/>
      <c r="K14" s="30"/>
      <c r="M14" s="123">
        <v>2</v>
      </c>
      <c r="N14" s="129">
        <v>1</v>
      </c>
      <c r="O14" s="130" t="s">
        <v>141</v>
      </c>
      <c r="P14" s="181">
        <v>1</v>
      </c>
      <c r="Q14" s="167">
        <f>IF(R14=0,0,R14)</f>
        <v>1</v>
      </c>
      <c r="R14" s="131">
        <v>1</v>
      </c>
      <c r="S14" s="134" t="s">
        <v>142</v>
      </c>
      <c r="T14" s="164"/>
      <c r="U14" s="133"/>
    </row>
    <row r="15" spans="1:21" ht="39.950000000000003" customHeight="1">
      <c r="A15" s="1">
        <f>ROW()</f>
        <v>15</v>
      </c>
      <c r="B15" s="2"/>
      <c r="C15" s="24" t="s">
        <v>24</v>
      </c>
      <c r="D15" s="29"/>
      <c r="E15" s="29"/>
      <c r="F15" s="30"/>
      <c r="G15" s="25"/>
      <c r="H15" s="24" t="s">
        <v>25</v>
      </c>
      <c r="I15" s="29"/>
      <c r="J15" s="29"/>
      <c r="K15" s="30"/>
      <c r="M15" s="123">
        <v>3</v>
      </c>
      <c r="N15" s="129">
        <v>1</v>
      </c>
      <c r="O15" s="130" t="s">
        <v>143</v>
      </c>
      <c r="P15" s="181">
        <v>1</v>
      </c>
      <c r="Q15" s="167">
        <f>IF(R15=0,0,R15)</f>
        <v>1</v>
      </c>
      <c r="R15" s="131">
        <v>1</v>
      </c>
      <c r="S15" s="132" t="s">
        <v>140</v>
      </c>
      <c r="T15" s="164"/>
      <c r="U15" s="133"/>
    </row>
    <row r="16" spans="1:21" ht="39.950000000000003" customHeight="1">
      <c r="A16" s="1">
        <f>ROW()</f>
        <v>16</v>
      </c>
      <c r="B16" s="2"/>
      <c r="C16" s="68" t="s">
        <v>24</v>
      </c>
      <c r="D16" s="29"/>
      <c r="E16" s="29"/>
      <c r="F16" s="30"/>
      <c r="G16" s="25"/>
      <c r="H16" s="24" t="s">
        <v>25</v>
      </c>
      <c r="I16" s="29"/>
      <c r="J16" s="29"/>
      <c r="K16" s="30"/>
      <c r="M16" s="123">
        <v>4</v>
      </c>
      <c r="N16" s="129">
        <v>1</v>
      </c>
      <c r="O16" s="130" t="s">
        <v>144</v>
      </c>
      <c r="P16" s="181">
        <v>1</v>
      </c>
      <c r="Q16" s="167">
        <f>IF(R16=0,0,R16)</f>
        <v>1</v>
      </c>
      <c r="R16" s="131">
        <v>1</v>
      </c>
      <c r="S16" s="132" t="s">
        <v>140</v>
      </c>
      <c r="T16" s="164"/>
      <c r="U16" s="133"/>
    </row>
    <row r="17" spans="1:21" ht="36.75" customHeight="1">
      <c r="A17" s="1">
        <f>ROW()</f>
        <v>17</v>
      </c>
      <c r="B17" s="2"/>
      <c r="C17" s="31" t="s">
        <v>29</v>
      </c>
      <c r="D17" s="32" t="s">
        <v>30</v>
      </c>
      <c r="E17" s="33"/>
      <c r="F17" s="34">
        <f>SUM(F19:F25)</f>
        <v>4</v>
      </c>
      <c r="G17" s="25"/>
      <c r="H17" s="31" t="s">
        <v>31</v>
      </c>
      <c r="I17" s="32" t="s">
        <v>274</v>
      </c>
      <c r="J17" s="33"/>
      <c r="K17" s="34">
        <f>F37-J19</f>
        <v>82</v>
      </c>
      <c r="M17" s="123">
        <v>5</v>
      </c>
      <c r="N17" s="129">
        <v>1</v>
      </c>
      <c r="O17" s="130" t="s">
        <v>324</v>
      </c>
      <c r="P17" s="181"/>
      <c r="Q17" s="167">
        <f>IF(R17=0,0,R17)</f>
        <v>0</v>
      </c>
      <c r="R17" s="131"/>
      <c r="S17" s="132" t="s">
        <v>323</v>
      </c>
      <c r="T17" s="164"/>
      <c r="U17" s="133"/>
    </row>
    <row r="18" spans="1:21" ht="35.1" customHeight="1">
      <c r="A18" s="1">
        <f>ROW()</f>
        <v>18</v>
      </c>
      <c r="B18" s="2"/>
      <c r="C18" s="24" t="s">
        <v>29</v>
      </c>
      <c r="D18" s="26" t="s">
        <v>26</v>
      </c>
      <c r="E18" s="27">
        <f>IF(F17=0,0,F18/K$51)</f>
        <v>1.75</v>
      </c>
      <c r="F18" s="28">
        <f>IF(F17=0,0,F37/F17)</f>
        <v>22.75</v>
      </c>
      <c r="G18" s="35"/>
      <c r="H18" s="24" t="s">
        <v>31</v>
      </c>
      <c r="I18" s="313" t="s">
        <v>43</v>
      </c>
      <c r="J18" s="314">
        <f>F37</f>
        <v>91</v>
      </c>
      <c r="K18" s="315"/>
      <c r="M18" s="123">
        <v>0</v>
      </c>
      <c r="N18" s="124">
        <v>2</v>
      </c>
      <c r="O18" s="125" t="s">
        <v>145</v>
      </c>
      <c r="P18" s="126">
        <f>SUM(P19:P24)</f>
        <v>5</v>
      </c>
      <c r="Q18" s="127">
        <f>P18/P5</f>
        <v>5.8139534883720929E-2</v>
      </c>
      <c r="R18" s="128">
        <f>SUM(R19:R24)</f>
        <v>5</v>
      </c>
      <c r="S18" s="161">
        <f>R18/P5</f>
        <v>5.8139534883720929E-2</v>
      </c>
      <c r="T18" s="165" t="s">
        <v>322</v>
      </c>
      <c r="U18" s="166" t="s">
        <v>137</v>
      </c>
    </row>
    <row r="19" spans="1:21" ht="39.950000000000003" customHeight="1">
      <c r="A19" s="1">
        <f>ROW()</f>
        <v>19</v>
      </c>
      <c r="B19" s="2"/>
      <c r="C19" s="24" t="s">
        <v>29</v>
      </c>
      <c r="D19" s="29" t="s">
        <v>95</v>
      </c>
      <c r="E19" s="29"/>
      <c r="F19" s="30">
        <v>2</v>
      </c>
      <c r="G19" s="25"/>
      <c r="H19" s="24" t="s">
        <v>31</v>
      </c>
      <c r="I19" s="310" t="s">
        <v>120</v>
      </c>
      <c r="J19" s="311">
        <f>F8+K8+F17+F26</f>
        <v>9</v>
      </c>
      <c r="K19" s="312">
        <f>SUM(K21:K35)</f>
        <v>11</v>
      </c>
      <c r="M19" s="123">
        <v>6</v>
      </c>
      <c r="N19" s="129">
        <v>2</v>
      </c>
      <c r="O19" s="130" t="s">
        <v>146</v>
      </c>
      <c r="P19" s="181">
        <v>1</v>
      </c>
      <c r="Q19" s="167">
        <f t="shared" ref="Q19:Q24" si="0">IF(R19=0,0,R19)</f>
        <v>1</v>
      </c>
      <c r="R19" s="131">
        <v>1</v>
      </c>
      <c r="S19" s="132" t="s">
        <v>140</v>
      </c>
      <c r="T19" s="164"/>
      <c r="U19" s="133"/>
    </row>
    <row r="20" spans="1:21" ht="39.950000000000003" customHeight="1">
      <c r="A20" s="1">
        <f>ROW()</f>
        <v>20</v>
      </c>
      <c r="B20" s="2"/>
      <c r="C20" s="24" t="s">
        <v>29</v>
      </c>
      <c r="D20" s="29" t="s">
        <v>94</v>
      </c>
      <c r="E20" s="29"/>
      <c r="F20" s="30">
        <v>2</v>
      </c>
      <c r="G20" s="25"/>
      <c r="H20" s="24" t="s">
        <v>31</v>
      </c>
      <c r="I20" s="285" t="s">
        <v>121</v>
      </c>
      <c r="J20" s="115">
        <f>K17-K19</f>
        <v>71</v>
      </c>
      <c r="K20" s="116" t="str">
        <f>IF(K17=K19,"OK","")</f>
        <v/>
      </c>
      <c r="M20" s="123">
        <v>7</v>
      </c>
      <c r="N20" s="129">
        <v>2</v>
      </c>
      <c r="O20" s="130" t="s">
        <v>147</v>
      </c>
      <c r="P20" s="181">
        <v>1</v>
      </c>
      <c r="Q20" s="167">
        <f t="shared" si="0"/>
        <v>1</v>
      </c>
      <c r="R20" s="131">
        <v>1</v>
      </c>
      <c r="S20" s="135" t="s">
        <v>148</v>
      </c>
      <c r="T20" s="164"/>
      <c r="U20" s="133"/>
    </row>
    <row r="21" spans="1:21" ht="39.950000000000003" customHeight="1">
      <c r="A21" s="1">
        <f>ROW()</f>
        <v>21</v>
      </c>
      <c r="B21" s="2"/>
      <c r="C21" s="24" t="s">
        <v>29</v>
      </c>
      <c r="D21" s="29" t="s">
        <v>270</v>
      </c>
      <c r="E21" s="29"/>
      <c r="F21" s="30"/>
      <c r="G21" s="25"/>
      <c r="H21" s="24" t="s">
        <v>31</v>
      </c>
      <c r="I21" s="29" t="s">
        <v>114</v>
      </c>
      <c r="J21" s="29"/>
      <c r="K21" s="30">
        <v>3</v>
      </c>
      <c r="M21" s="123">
        <v>8</v>
      </c>
      <c r="N21" s="129">
        <v>2</v>
      </c>
      <c r="O21" s="130" t="s">
        <v>149</v>
      </c>
      <c r="P21" s="181">
        <v>1</v>
      </c>
      <c r="Q21" s="167">
        <f t="shared" si="0"/>
        <v>1</v>
      </c>
      <c r="R21" s="131">
        <v>1</v>
      </c>
      <c r="S21" s="132" t="s">
        <v>140</v>
      </c>
      <c r="T21" s="164"/>
      <c r="U21" s="133"/>
    </row>
    <row r="22" spans="1:21" ht="39.950000000000003" customHeight="1">
      <c r="A22" s="1">
        <f>ROW()</f>
        <v>22</v>
      </c>
      <c r="B22" s="2"/>
      <c r="C22" s="24" t="s">
        <v>29</v>
      </c>
      <c r="D22" s="29"/>
      <c r="E22" s="29"/>
      <c r="F22" s="30"/>
      <c r="G22" s="25"/>
      <c r="H22" s="24" t="s">
        <v>31</v>
      </c>
      <c r="I22" s="29" t="s">
        <v>113</v>
      </c>
      <c r="J22" s="29"/>
      <c r="K22" s="30">
        <v>8</v>
      </c>
      <c r="M22" s="123">
        <v>9</v>
      </c>
      <c r="N22" s="129">
        <v>2</v>
      </c>
      <c r="O22" s="130" t="s">
        <v>150</v>
      </c>
      <c r="P22" s="181">
        <v>1</v>
      </c>
      <c r="Q22" s="167">
        <f t="shared" si="0"/>
        <v>1</v>
      </c>
      <c r="R22" s="131">
        <v>1</v>
      </c>
      <c r="S22" s="132" t="s">
        <v>140</v>
      </c>
      <c r="T22" s="164"/>
      <c r="U22" s="133"/>
    </row>
    <row r="23" spans="1:21" ht="39.950000000000003" customHeight="1">
      <c r="A23" s="1">
        <f>ROW()</f>
        <v>23</v>
      </c>
      <c r="B23" s="2"/>
      <c r="C23" s="24" t="s">
        <v>29</v>
      </c>
      <c r="D23" s="29"/>
      <c r="E23" s="29"/>
      <c r="F23" s="30"/>
      <c r="G23" s="25"/>
      <c r="H23" s="24" t="s">
        <v>31</v>
      </c>
      <c r="I23" s="29" t="s">
        <v>101</v>
      </c>
      <c r="J23" s="29"/>
      <c r="K23" s="30"/>
      <c r="M23" s="123">
        <v>10</v>
      </c>
      <c r="N23" s="129">
        <v>2</v>
      </c>
      <c r="O23" s="130" t="s">
        <v>151</v>
      </c>
      <c r="P23" s="181">
        <v>1</v>
      </c>
      <c r="Q23" s="167">
        <f t="shared" si="0"/>
        <v>1</v>
      </c>
      <c r="R23" s="131">
        <v>1</v>
      </c>
      <c r="S23" s="132" t="s">
        <v>140</v>
      </c>
      <c r="T23" s="164"/>
      <c r="U23" s="133"/>
    </row>
    <row r="24" spans="1:21" ht="39.950000000000003" customHeight="1">
      <c r="A24" s="1">
        <f>ROW()</f>
        <v>24</v>
      </c>
      <c r="B24" s="2"/>
      <c r="C24" s="24" t="s">
        <v>29</v>
      </c>
      <c r="D24" s="29"/>
      <c r="E24" s="29"/>
      <c r="F24" s="30"/>
      <c r="G24" s="25"/>
      <c r="H24" s="24" t="s">
        <v>31</v>
      </c>
      <c r="I24" s="29" t="s">
        <v>115</v>
      </c>
      <c r="J24" s="29"/>
      <c r="K24" s="30"/>
      <c r="M24" s="123">
        <v>11</v>
      </c>
      <c r="N24" s="129">
        <v>2</v>
      </c>
      <c r="O24" s="130" t="s">
        <v>325</v>
      </c>
      <c r="P24" s="181"/>
      <c r="Q24" s="167">
        <f t="shared" si="0"/>
        <v>0</v>
      </c>
      <c r="R24" s="131"/>
      <c r="S24" s="132" t="s">
        <v>323</v>
      </c>
      <c r="T24" s="164"/>
      <c r="U24" s="133"/>
    </row>
    <row r="25" spans="1:21" ht="39.950000000000003" customHeight="1">
      <c r="A25" s="1">
        <f>ROW()</f>
        <v>25</v>
      </c>
      <c r="B25" s="2"/>
      <c r="C25" s="24" t="s">
        <v>29</v>
      </c>
      <c r="D25" s="29"/>
      <c r="E25" s="29"/>
      <c r="F25" s="30"/>
      <c r="G25" s="25"/>
      <c r="H25" s="24" t="s">
        <v>31</v>
      </c>
      <c r="I25" s="29" t="s">
        <v>102</v>
      </c>
      <c r="J25" s="29"/>
      <c r="K25" s="30"/>
      <c r="M25" s="123">
        <v>0</v>
      </c>
      <c r="N25" s="124">
        <v>3</v>
      </c>
      <c r="O25" s="125" t="s">
        <v>91</v>
      </c>
      <c r="P25" s="126">
        <f>SUM(P26:P31)</f>
        <v>5</v>
      </c>
      <c r="Q25" s="127">
        <f>P25/P5</f>
        <v>5.8139534883720929E-2</v>
      </c>
      <c r="R25" s="128">
        <f>SUM(R26:R31)</f>
        <v>5</v>
      </c>
      <c r="S25" s="161">
        <f>R25/P5</f>
        <v>5.8139534883720929E-2</v>
      </c>
      <c r="T25" s="165" t="s">
        <v>322</v>
      </c>
      <c r="U25" s="166" t="s">
        <v>137</v>
      </c>
    </row>
    <row r="26" spans="1:21" ht="39.950000000000003" customHeight="1">
      <c r="A26" s="1">
        <f>ROW()</f>
        <v>26</v>
      </c>
      <c r="B26" s="2"/>
      <c r="C26" s="31" t="s">
        <v>39</v>
      </c>
      <c r="D26" s="32" t="s">
        <v>122</v>
      </c>
      <c r="E26" s="33"/>
      <c r="F26" s="34">
        <f>SUM(F28:F35)</f>
        <v>5</v>
      </c>
      <c r="G26" s="25"/>
      <c r="H26" s="24" t="s">
        <v>31</v>
      </c>
      <c r="I26" s="29" t="s">
        <v>116</v>
      </c>
      <c r="J26" s="29"/>
      <c r="K26" s="30"/>
      <c r="M26" s="123">
        <v>12</v>
      </c>
      <c r="N26" s="129">
        <v>3</v>
      </c>
      <c r="O26" s="130" t="s">
        <v>152</v>
      </c>
      <c r="P26" s="181">
        <v>1</v>
      </c>
      <c r="Q26" s="167">
        <f t="shared" ref="Q26:Q31" si="1">IF(R26=0,0,R26)</f>
        <v>1</v>
      </c>
      <c r="R26" s="131">
        <v>1</v>
      </c>
      <c r="S26" s="132" t="s">
        <v>140</v>
      </c>
      <c r="T26" s="164"/>
      <c r="U26" s="133"/>
    </row>
    <row r="27" spans="1:21" ht="35.1" customHeight="1">
      <c r="A27" s="1">
        <f>ROW()</f>
        <v>27</v>
      </c>
      <c r="B27" s="2"/>
      <c r="C27" s="24" t="s">
        <v>39</v>
      </c>
      <c r="D27" s="36" t="s">
        <v>26</v>
      </c>
      <c r="E27" s="27">
        <f>IF(F26=0,0,F27/K$51)</f>
        <v>1.4</v>
      </c>
      <c r="F27" s="28">
        <f>IF(F26=0,0,F37/F26)</f>
        <v>18.2</v>
      </c>
      <c r="G27" s="25"/>
      <c r="H27" s="24" t="s">
        <v>31</v>
      </c>
      <c r="I27" s="29" t="s">
        <v>103</v>
      </c>
      <c r="J27" s="29"/>
      <c r="K27" s="30"/>
      <c r="M27" s="123">
        <v>13</v>
      </c>
      <c r="N27" s="129">
        <v>3</v>
      </c>
      <c r="O27" s="130" t="s">
        <v>153</v>
      </c>
      <c r="P27" s="181">
        <v>1</v>
      </c>
      <c r="Q27" s="167">
        <f t="shared" si="1"/>
        <v>1</v>
      </c>
      <c r="R27" s="131">
        <v>1</v>
      </c>
      <c r="S27" s="135" t="s">
        <v>148</v>
      </c>
      <c r="T27" s="164"/>
      <c r="U27" s="133"/>
    </row>
    <row r="28" spans="1:21" ht="39.950000000000003" customHeight="1">
      <c r="A28" s="1">
        <f>ROW()</f>
        <v>28</v>
      </c>
      <c r="B28" s="2"/>
      <c r="C28" s="24" t="s">
        <v>39</v>
      </c>
      <c r="D28" s="29" t="s">
        <v>40</v>
      </c>
      <c r="E28" s="29"/>
      <c r="F28" s="30">
        <v>1</v>
      </c>
      <c r="G28" s="25"/>
      <c r="H28" s="24" t="s">
        <v>31</v>
      </c>
      <c r="I28" s="29" t="s">
        <v>112</v>
      </c>
      <c r="J28" s="29"/>
      <c r="K28" s="30"/>
      <c r="M28" s="123">
        <v>14</v>
      </c>
      <c r="N28" s="129">
        <v>3</v>
      </c>
      <c r="O28" s="130" t="s">
        <v>154</v>
      </c>
      <c r="P28" s="181">
        <v>1</v>
      </c>
      <c r="Q28" s="167">
        <f t="shared" si="1"/>
        <v>1</v>
      </c>
      <c r="R28" s="131">
        <v>1</v>
      </c>
      <c r="S28" s="132" t="s">
        <v>140</v>
      </c>
      <c r="T28" s="164"/>
      <c r="U28" s="133"/>
    </row>
    <row r="29" spans="1:21" ht="39.950000000000003" customHeight="1">
      <c r="A29" s="1">
        <f>ROW()</f>
        <v>29</v>
      </c>
      <c r="B29" s="2"/>
      <c r="C29" s="24" t="s">
        <v>39</v>
      </c>
      <c r="D29" s="37" t="s">
        <v>41</v>
      </c>
      <c r="E29" s="29"/>
      <c r="F29" s="30"/>
      <c r="G29" s="25"/>
      <c r="H29" s="24" t="s">
        <v>31</v>
      </c>
      <c r="I29" s="29" t="s">
        <v>104</v>
      </c>
      <c r="J29" s="29"/>
      <c r="K29" s="30"/>
      <c r="M29" s="123">
        <v>15</v>
      </c>
      <c r="N29" s="129">
        <v>3</v>
      </c>
      <c r="O29" s="130" t="s">
        <v>155</v>
      </c>
      <c r="P29" s="181">
        <v>1</v>
      </c>
      <c r="Q29" s="167">
        <f t="shared" si="1"/>
        <v>1</v>
      </c>
      <c r="R29" s="131">
        <v>1</v>
      </c>
      <c r="S29" s="132" t="s">
        <v>140</v>
      </c>
      <c r="T29" s="164"/>
      <c r="U29" s="133"/>
    </row>
    <row r="30" spans="1:21" ht="39.950000000000003" customHeight="1">
      <c r="A30" s="1">
        <f>ROW()</f>
        <v>30</v>
      </c>
      <c r="B30" s="2"/>
      <c r="C30" s="24" t="s">
        <v>39</v>
      </c>
      <c r="D30" s="29"/>
      <c r="E30" s="29"/>
      <c r="F30" s="30"/>
      <c r="G30" s="25"/>
      <c r="H30" s="24" t="s">
        <v>31</v>
      </c>
      <c r="I30" s="29" t="s">
        <v>369</v>
      </c>
      <c r="J30" s="29"/>
      <c r="K30" s="30"/>
      <c r="M30" s="123">
        <v>16</v>
      </c>
      <c r="N30" s="129">
        <v>3</v>
      </c>
      <c r="O30" s="130" t="s">
        <v>156</v>
      </c>
      <c r="P30" s="181">
        <v>1</v>
      </c>
      <c r="Q30" s="167">
        <f t="shared" si="1"/>
        <v>1</v>
      </c>
      <c r="R30" s="131">
        <v>1</v>
      </c>
      <c r="S30" s="132" t="s">
        <v>140</v>
      </c>
      <c r="T30" s="164"/>
      <c r="U30" s="133"/>
    </row>
    <row r="31" spans="1:21" ht="39.75" customHeight="1">
      <c r="A31" s="1">
        <f>ROW()</f>
        <v>31</v>
      </c>
      <c r="B31" s="2"/>
      <c r="C31" s="24" t="s">
        <v>39</v>
      </c>
      <c r="D31" s="29" t="s">
        <v>376</v>
      </c>
      <c r="E31" s="29"/>
      <c r="F31" s="30">
        <v>4</v>
      </c>
      <c r="G31" s="25"/>
      <c r="H31" s="24" t="s">
        <v>31</v>
      </c>
      <c r="I31" s="29" t="s">
        <v>370</v>
      </c>
      <c r="J31" s="29"/>
      <c r="K31" s="30"/>
      <c r="M31" s="123">
        <v>17</v>
      </c>
      <c r="N31" s="129">
        <v>3</v>
      </c>
      <c r="O31" s="130" t="s">
        <v>326</v>
      </c>
      <c r="P31" s="181"/>
      <c r="Q31" s="167">
        <f t="shared" si="1"/>
        <v>0</v>
      </c>
      <c r="R31" s="131"/>
      <c r="S31" s="132" t="s">
        <v>323</v>
      </c>
      <c r="T31" s="164"/>
      <c r="U31" s="133"/>
    </row>
    <row r="32" spans="1:21" ht="39.950000000000003" customHeight="1">
      <c r="A32" s="1">
        <f>ROW()</f>
        <v>32</v>
      </c>
      <c r="B32" s="2"/>
      <c r="C32" s="24" t="s">
        <v>39</v>
      </c>
      <c r="D32" s="29" t="s">
        <v>270</v>
      </c>
      <c r="E32" s="29"/>
      <c r="F32" s="30"/>
      <c r="G32" s="25"/>
      <c r="H32" s="24" t="s">
        <v>31</v>
      </c>
      <c r="I32" s="29" t="s">
        <v>105</v>
      </c>
      <c r="J32" s="29"/>
      <c r="K32" s="30"/>
      <c r="M32" s="123">
        <v>0</v>
      </c>
      <c r="N32" s="124">
        <v>4</v>
      </c>
      <c r="O32" s="125" t="s">
        <v>157</v>
      </c>
      <c r="P32" s="126">
        <f>SUM(P33:P37)</f>
        <v>4</v>
      </c>
      <c r="Q32" s="127">
        <f>P32/P5</f>
        <v>4.6511627906976744E-2</v>
      </c>
      <c r="R32" s="128">
        <f>SUM(R33:R37)</f>
        <v>4</v>
      </c>
      <c r="S32" s="161">
        <f>R32/P5</f>
        <v>4.6511627906976744E-2</v>
      </c>
      <c r="T32" s="165" t="s">
        <v>322</v>
      </c>
      <c r="U32" s="166" t="s">
        <v>137</v>
      </c>
    </row>
    <row r="33" spans="1:21" ht="39.950000000000003" customHeight="1">
      <c r="A33" s="1">
        <f>ROW()</f>
        <v>33</v>
      </c>
      <c r="B33" s="2"/>
      <c r="C33" s="24" t="s">
        <v>39</v>
      </c>
      <c r="D33" s="29"/>
      <c r="E33" s="29"/>
      <c r="F33" s="30"/>
      <c r="G33" s="25"/>
      <c r="H33" s="24" t="s">
        <v>31</v>
      </c>
      <c r="I33" s="29" t="s">
        <v>106</v>
      </c>
      <c r="J33" s="29"/>
      <c r="K33" s="30"/>
      <c r="M33" s="123">
        <v>18</v>
      </c>
      <c r="N33" s="129">
        <v>4</v>
      </c>
      <c r="O33" s="130" t="s">
        <v>158</v>
      </c>
      <c r="P33" s="181">
        <v>1</v>
      </c>
      <c r="Q33" s="167">
        <f>IF(R33=0,0,R33)</f>
        <v>1</v>
      </c>
      <c r="R33" s="131">
        <v>1</v>
      </c>
      <c r="S33" s="132" t="s">
        <v>140</v>
      </c>
      <c r="T33" s="164"/>
      <c r="U33" s="133"/>
    </row>
    <row r="34" spans="1:21" ht="39.950000000000003" customHeight="1">
      <c r="A34" s="1">
        <f>ROW()</f>
        <v>34</v>
      </c>
      <c r="B34" s="2"/>
      <c r="C34" s="24" t="s">
        <v>39</v>
      </c>
      <c r="D34" s="29"/>
      <c r="E34" s="29"/>
      <c r="F34" s="30"/>
      <c r="G34" s="25"/>
      <c r="H34" s="24" t="s">
        <v>31</v>
      </c>
      <c r="I34" s="29" t="s">
        <v>117</v>
      </c>
      <c r="J34" s="29"/>
      <c r="K34" s="30"/>
      <c r="M34" s="123">
        <v>19</v>
      </c>
      <c r="N34" s="129">
        <v>4</v>
      </c>
      <c r="O34" s="130" t="s">
        <v>159</v>
      </c>
      <c r="P34" s="181">
        <v>1</v>
      </c>
      <c r="Q34" s="167">
        <f>IF(R34=0,0,R34)</f>
        <v>1</v>
      </c>
      <c r="R34" s="131">
        <v>1</v>
      </c>
      <c r="S34" s="132" t="s">
        <v>140</v>
      </c>
      <c r="T34" s="164"/>
      <c r="U34" s="133"/>
    </row>
    <row r="35" spans="1:21" ht="39.950000000000003" customHeight="1">
      <c r="A35" s="1">
        <f>ROW()</f>
        <v>35</v>
      </c>
      <c r="B35" s="2"/>
      <c r="C35" s="38" t="s">
        <v>39</v>
      </c>
      <c r="D35" s="39"/>
      <c r="E35" s="39"/>
      <c r="F35" s="40"/>
      <c r="G35" s="25"/>
      <c r="H35" s="38" t="s">
        <v>31</v>
      </c>
      <c r="I35" s="39" t="s">
        <v>107</v>
      </c>
      <c r="J35" s="39"/>
      <c r="K35" s="40"/>
      <c r="M35" s="123">
        <v>20</v>
      </c>
      <c r="N35" s="129">
        <v>4</v>
      </c>
      <c r="O35" s="130" t="s">
        <v>160</v>
      </c>
      <c r="P35" s="181">
        <v>1</v>
      </c>
      <c r="Q35" s="167">
        <f>IF(R35=0,0,R35)</f>
        <v>1</v>
      </c>
      <c r="R35" s="131">
        <v>1</v>
      </c>
      <c r="S35" s="132" t="s">
        <v>140</v>
      </c>
      <c r="T35" s="164"/>
      <c r="U35" s="133"/>
    </row>
    <row r="36" spans="1:21" ht="21" customHeight="1">
      <c r="A36" s="1">
        <f>ROW()</f>
        <v>36</v>
      </c>
      <c r="F36" s="287" t="s">
        <v>245</v>
      </c>
      <c r="M36" s="123">
        <v>21</v>
      </c>
      <c r="N36" s="129">
        <v>4</v>
      </c>
      <c r="O36" s="130" t="s">
        <v>161</v>
      </c>
      <c r="P36" s="181">
        <v>1</v>
      </c>
      <c r="Q36" s="167">
        <f>IF(R36=0,0,R36)</f>
        <v>1</v>
      </c>
      <c r="R36" s="131">
        <v>1</v>
      </c>
      <c r="S36" s="132" t="s">
        <v>140</v>
      </c>
      <c r="T36" s="164"/>
      <c r="U36" s="133"/>
    </row>
    <row r="37" spans="1:21" ht="57.75" customHeight="1">
      <c r="A37" s="1">
        <f>ROW()</f>
        <v>37</v>
      </c>
      <c r="B37" s="2"/>
      <c r="C37" s="41" t="s">
        <v>42</v>
      </c>
      <c r="D37" s="374" t="s">
        <v>43</v>
      </c>
      <c r="E37" s="374"/>
      <c r="F37" s="288">
        <f>SUM(F40:F44)</f>
        <v>91</v>
      </c>
      <c r="G37" s="42"/>
      <c r="H37" s="41" t="s">
        <v>44</v>
      </c>
      <c r="I37" s="386" t="s">
        <v>247</v>
      </c>
      <c r="J37" s="386"/>
      <c r="K37" s="43">
        <f>SUM(K38:K40)</f>
        <v>10</v>
      </c>
      <c r="M37" s="123">
        <v>22</v>
      </c>
      <c r="N37" s="129">
        <v>4</v>
      </c>
      <c r="O37" s="130" t="s">
        <v>327</v>
      </c>
      <c r="P37" s="181"/>
      <c r="Q37" s="167">
        <f>IF(R37=0,0,R37)</f>
        <v>0</v>
      </c>
      <c r="R37" s="131"/>
      <c r="S37" s="132" t="s">
        <v>323</v>
      </c>
      <c r="T37" s="164"/>
      <c r="U37" s="133"/>
    </row>
    <row r="38" spans="1:21" ht="45.75" customHeight="1">
      <c r="A38" s="1">
        <f>ROW()</f>
        <v>38</v>
      </c>
      <c r="B38" s="2"/>
      <c r="C38" s="44"/>
      <c r="D38" s="45" t="s">
        <v>239</v>
      </c>
      <c r="E38" s="45"/>
      <c r="F38" s="46"/>
      <c r="G38" s="47"/>
      <c r="H38" s="24" t="s">
        <v>44</v>
      </c>
      <c r="I38" s="379" t="s">
        <v>271</v>
      </c>
      <c r="J38" s="379"/>
      <c r="K38" s="30">
        <v>10</v>
      </c>
      <c r="M38" s="123">
        <v>0</v>
      </c>
      <c r="N38" s="124">
        <v>5</v>
      </c>
      <c r="O38" s="125" t="s">
        <v>368</v>
      </c>
      <c r="P38" s="126">
        <f>SUM(P39:P42)</f>
        <v>3</v>
      </c>
      <c r="Q38" s="127">
        <f>P38/P5</f>
        <v>3.4883720930232558E-2</v>
      </c>
      <c r="R38" s="128">
        <f>SUM(R39:R42)</f>
        <v>3</v>
      </c>
      <c r="S38" s="161">
        <f>R38/P5</f>
        <v>3.4883720930232558E-2</v>
      </c>
      <c r="T38" s="165" t="s">
        <v>322</v>
      </c>
      <c r="U38" s="166" t="s">
        <v>137</v>
      </c>
    </row>
    <row r="39" spans="1:21" ht="39.950000000000003" customHeight="1">
      <c r="A39" s="1">
        <f>ROW()</f>
        <v>39</v>
      </c>
      <c r="B39" s="2"/>
      <c r="C39" s="48"/>
      <c r="D39" s="383" t="s">
        <v>45</v>
      </c>
      <c r="E39" s="383"/>
      <c r="F39" s="49"/>
      <c r="G39" s="42"/>
      <c r="H39" s="24" t="s">
        <v>44</v>
      </c>
      <c r="I39" s="379" t="s">
        <v>277</v>
      </c>
      <c r="J39" s="379"/>
      <c r="K39" s="30"/>
      <c r="M39" s="123">
        <v>23</v>
      </c>
      <c r="N39" s="129">
        <v>5</v>
      </c>
      <c r="O39" s="130" t="s">
        <v>162</v>
      </c>
      <c r="P39" s="181">
        <v>1</v>
      </c>
      <c r="Q39" s="167">
        <f>IF(R39=0,0,R39)</f>
        <v>1</v>
      </c>
      <c r="R39" s="131">
        <v>1</v>
      </c>
      <c r="S39" s="132" t="s">
        <v>140</v>
      </c>
      <c r="T39" s="164"/>
      <c r="U39" s="133"/>
    </row>
    <row r="40" spans="1:21" ht="39.950000000000003" customHeight="1">
      <c r="A40" s="1">
        <f>ROW()</f>
        <v>40</v>
      </c>
      <c r="B40" s="2"/>
      <c r="C40" s="50" t="s">
        <v>46</v>
      </c>
      <c r="D40" s="51"/>
      <c r="E40" s="51" t="s">
        <v>244</v>
      </c>
      <c r="F40" s="52">
        <v>42</v>
      </c>
      <c r="G40" s="42"/>
      <c r="H40" s="24" t="s">
        <v>44</v>
      </c>
      <c r="I40" s="379" t="s">
        <v>278</v>
      </c>
      <c r="J40" s="379"/>
      <c r="K40" s="30"/>
      <c r="M40" s="123">
        <v>24</v>
      </c>
      <c r="N40" s="129">
        <v>5</v>
      </c>
      <c r="O40" s="130" t="s">
        <v>163</v>
      </c>
      <c r="P40" s="181">
        <v>1</v>
      </c>
      <c r="Q40" s="167">
        <f>IF(R40=0,0,R40)</f>
        <v>1</v>
      </c>
      <c r="R40" s="131">
        <v>1</v>
      </c>
      <c r="S40" s="132" t="s">
        <v>140</v>
      </c>
      <c r="T40" s="164"/>
      <c r="U40" s="133"/>
    </row>
    <row r="41" spans="1:21" ht="39.950000000000003" customHeight="1">
      <c r="A41" s="1">
        <f>ROW()</f>
        <v>41</v>
      </c>
      <c r="B41" s="2"/>
      <c r="C41" s="50" t="s">
        <v>47</v>
      </c>
      <c r="D41" s="53"/>
      <c r="E41" s="53" t="s">
        <v>243</v>
      </c>
      <c r="F41" s="30">
        <v>12</v>
      </c>
      <c r="G41" s="42"/>
      <c r="H41" s="50" t="s">
        <v>48</v>
      </c>
      <c r="I41" s="54" t="s">
        <v>49</v>
      </c>
      <c r="J41" s="54"/>
      <c r="K41" s="55">
        <f>SUM(K42:K44)</f>
        <v>6</v>
      </c>
      <c r="M41" s="123">
        <v>25</v>
      </c>
      <c r="N41" s="129">
        <v>5</v>
      </c>
      <c r="O41" s="130" t="s">
        <v>164</v>
      </c>
      <c r="P41" s="181">
        <v>1</v>
      </c>
      <c r="Q41" s="167">
        <f>IF(R41=0,0,R41)</f>
        <v>1</v>
      </c>
      <c r="R41" s="131">
        <v>1</v>
      </c>
      <c r="S41" s="135" t="s">
        <v>148</v>
      </c>
      <c r="T41" s="164"/>
      <c r="U41" s="133"/>
    </row>
    <row r="42" spans="1:21" ht="57.75" customHeight="1">
      <c r="A42" s="1">
        <f>ROW()</f>
        <v>42</v>
      </c>
      <c r="B42" s="2"/>
      <c r="C42" s="50" t="s">
        <v>50</v>
      </c>
      <c r="D42" s="53"/>
      <c r="E42" s="53" t="s">
        <v>246</v>
      </c>
      <c r="F42" s="30">
        <v>11</v>
      </c>
      <c r="G42" s="42"/>
      <c r="H42" s="24" t="s">
        <v>48</v>
      </c>
      <c r="I42" s="380" t="s">
        <v>51</v>
      </c>
      <c r="J42" s="380"/>
      <c r="K42" s="56">
        <v>1</v>
      </c>
      <c r="M42" s="123">
        <v>26</v>
      </c>
      <c r="N42" s="129">
        <v>5</v>
      </c>
      <c r="O42" s="130" t="s">
        <v>328</v>
      </c>
      <c r="P42" s="181"/>
      <c r="Q42" s="167">
        <f>IF(R42=0,0,R42)</f>
        <v>0</v>
      </c>
      <c r="R42" s="131"/>
      <c r="S42" s="132" t="s">
        <v>323</v>
      </c>
      <c r="T42" s="164"/>
      <c r="U42" s="133"/>
    </row>
    <row r="43" spans="1:21" ht="39.950000000000003" customHeight="1">
      <c r="A43" s="1">
        <f>ROW()</f>
        <v>43</v>
      </c>
      <c r="B43" s="2"/>
      <c r="C43" s="50" t="s">
        <v>52</v>
      </c>
      <c r="D43" s="53"/>
      <c r="E43" s="53" t="s">
        <v>237</v>
      </c>
      <c r="F43" s="30">
        <v>13</v>
      </c>
      <c r="G43" s="42"/>
      <c r="H43" s="24" t="s">
        <v>48</v>
      </c>
      <c r="I43" s="380" t="s">
        <v>272</v>
      </c>
      <c r="J43" s="380"/>
      <c r="K43" s="30">
        <v>2</v>
      </c>
      <c r="M43" s="123">
        <v>0</v>
      </c>
      <c r="N43" s="124">
        <v>6</v>
      </c>
      <c r="O43" s="125" t="s">
        <v>92</v>
      </c>
      <c r="P43" s="126">
        <f>SUM(P44:P47)</f>
        <v>3</v>
      </c>
      <c r="Q43" s="127">
        <f>P43/P5</f>
        <v>3.4883720930232558E-2</v>
      </c>
      <c r="R43" s="128">
        <f>SUM(R44:R47)</f>
        <v>3</v>
      </c>
      <c r="S43" s="161">
        <f>R43/P5</f>
        <v>3.4883720930232558E-2</v>
      </c>
      <c r="T43" s="165" t="s">
        <v>322</v>
      </c>
      <c r="U43" s="166" t="s">
        <v>137</v>
      </c>
    </row>
    <row r="44" spans="1:21" ht="39.950000000000003" customHeight="1">
      <c r="A44" s="1">
        <f>ROW()</f>
        <v>44</v>
      </c>
      <c r="B44" s="2"/>
      <c r="C44" s="50" t="s">
        <v>53</v>
      </c>
      <c r="D44" s="53"/>
      <c r="E44" s="53" t="s">
        <v>238</v>
      </c>
      <c r="F44" s="30">
        <v>13</v>
      </c>
      <c r="G44" s="42"/>
      <c r="H44" s="38" t="s">
        <v>48</v>
      </c>
      <c r="I44" s="405" t="s">
        <v>273</v>
      </c>
      <c r="J44" s="405"/>
      <c r="K44" s="40">
        <v>3</v>
      </c>
      <c r="M44" s="123">
        <v>27</v>
      </c>
      <c r="N44" s="129">
        <v>6</v>
      </c>
      <c r="O44" s="130" t="s">
        <v>165</v>
      </c>
      <c r="P44" s="181">
        <v>1</v>
      </c>
      <c r="Q44" s="167">
        <f>IF(R44=0,0,R44)</f>
        <v>1</v>
      </c>
      <c r="R44" s="131">
        <v>1</v>
      </c>
      <c r="S44" s="132" t="s">
        <v>140</v>
      </c>
      <c r="T44" s="164"/>
      <c r="U44" s="133"/>
    </row>
    <row r="45" spans="1:21" ht="21" customHeight="1">
      <c r="A45" s="1">
        <f>ROW()</f>
        <v>45</v>
      </c>
      <c r="F45" s="306" t="s">
        <v>265</v>
      </c>
      <c r="M45" s="123">
        <v>28</v>
      </c>
      <c r="N45" s="129">
        <v>6</v>
      </c>
      <c r="O45" s="130" t="s">
        <v>93</v>
      </c>
      <c r="P45" s="181">
        <v>1</v>
      </c>
      <c r="Q45" s="167">
        <f>IF(R45=0,0,R45)</f>
        <v>1</v>
      </c>
      <c r="R45" s="131">
        <v>1</v>
      </c>
      <c r="S45" s="132" t="s">
        <v>140</v>
      </c>
      <c r="T45" s="164"/>
      <c r="U45" s="133"/>
    </row>
    <row r="46" spans="1:21" ht="55.5" customHeight="1">
      <c r="A46" s="1">
        <f>ROW()</f>
        <v>46</v>
      </c>
      <c r="B46" s="2"/>
      <c r="C46" s="19" t="s">
        <v>367</v>
      </c>
      <c r="D46" s="364" t="s">
        <v>63</v>
      </c>
      <c r="E46" s="364"/>
      <c r="F46" s="365"/>
      <c r="G46" s="42"/>
      <c r="H46" s="41" t="s">
        <v>54</v>
      </c>
      <c r="I46" s="57"/>
      <c r="J46" s="114" t="s">
        <v>56</v>
      </c>
      <c r="K46" s="58">
        <f>K48-K47</f>
        <v>71</v>
      </c>
      <c r="M46" s="123">
        <v>29</v>
      </c>
      <c r="N46" s="129">
        <v>6</v>
      </c>
      <c r="O46" s="130" t="s">
        <v>166</v>
      </c>
      <c r="P46" s="181">
        <v>1</v>
      </c>
      <c r="Q46" s="167">
        <f>IF(R46=0,0,R46)</f>
        <v>1</v>
      </c>
      <c r="R46" s="131">
        <v>1</v>
      </c>
      <c r="S46" s="132" t="s">
        <v>140</v>
      </c>
      <c r="T46" s="164"/>
      <c r="U46" s="133"/>
    </row>
    <row r="47" spans="1:21" ht="50.25" customHeight="1">
      <c r="A47" s="1">
        <f>ROW()</f>
        <v>47</v>
      </c>
      <c r="B47" s="2"/>
      <c r="C47" s="24" t="s">
        <v>367</v>
      </c>
      <c r="D47" s="362" t="s">
        <v>66</v>
      </c>
      <c r="E47" s="362"/>
      <c r="F47" s="363"/>
      <c r="G47" s="42"/>
      <c r="H47" s="44"/>
      <c r="I47" s="59"/>
      <c r="J47" s="60" t="s">
        <v>55</v>
      </c>
      <c r="K47" s="61">
        <f>SUM(F8,F17,F26,K8,K19)</f>
        <v>20</v>
      </c>
      <c r="M47" s="123">
        <v>30</v>
      </c>
      <c r="N47" s="129">
        <v>6</v>
      </c>
      <c r="O47" s="130" t="s">
        <v>329</v>
      </c>
      <c r="P47" s="181"/>
      <c r="Q47" s="167">
        <f>IF(R47=0,0,R47)</f>
        <v>0</v>
      </c>
      <c r="R47" s="131"/>
      <c r="S47" s="132" t="s">
        <v>323</v>
      </c>
      <c r="T47" s="164"/>
      <c r="U47" s="133"/>
    </row>
    <row r="48" spans="1:21" ht="50.25" customHeight="1">
      <c r="A48" s="1">
        <f>ROW()</f>
        <v>48</v>
      </c>
      <c r="B48" s="2"/>
      <c r="C48" s="24" t="s">
        <v>367</v>
      </c>
      <c r="D48" s="70" t="s">
        <v>68</v>
      </c>
      <c r="E48" s="359"/>
      <c r="F48" s="360"/>
      <c r="G48" s="42"/>
      <c r="H48" s="44"/>
      <c r="I48" s="59"/>
      <c r="J48" s="60" t="s">
        <v>43</v>
      </c>
      <c r="K48" s="62">
        <f>F37</f>
        <v>91</v>
      </c>
      <c r="M48" s="123">
        <v>0</v>
      </c>
      <c r="N48" s="124">
        <v>7</v>
      </c>
      <c r="O48" s="125" t="s">
        <v>167</v>
      </c>
      <c r="P48" s="126">
        <f>SUM(P49:P64)</f>
        <v>14</v>
      </c>
      <c r="Q48" s="127">
        <f>P48/P5</f>
        <v>0.16279069767441862</v>
      </c>
      <c r="R48" s="128">
        <f>SUM(R49:R64)</f>
        <v>14</v>
      </c>
      <c r="S48" s="161">
        <f>R48/P5</f>
        <v>0.16279069767441862</v>
      </c>
      <c r="T48" s="165" t="s">
        <v>322</v>
      </c>
      <c r="U48" s="166" t="s">
        <v>137</v>
      </c>
    </row>
    <row r="49" spans="1:21" ht="45.75" customHeight="1">
      <c r="A49" s="1">
        <f>ROW()</f>
        <v>49</v>
      </c>
      <c r="B49" s="2"/>
      <c r="C49" s="24" t="s">
        <v>367</v>
      </c>
      <c r="D49" s="362" t="s">
        <v>70</v>
      </c>
      <c r="E49" s="362"/>
      <c r="F49" s="363"/>
      <c r="G49" s="42"/>
      <c r="H49" s="50" t="s">
        <v>57</v>
      </c>
      <c r="I49" s="59"/>
      <c r="J49" s="60" t="s">
        <v>240</v>
      </c>
      <c r="K49" s="63">
        <f>SUM(F41:F44)</f>
        <v>49</v>
      </c>
      <c r="M49" s="123">
        <v>31</v>
      </c>
      <c r="N49" s="129">
        <v>7</v>
      </c>
      <c r="O49" s="130" t="s">
        <v>168</v>
      </c>
      <c r="P49" s="181">
        <v>1</v>
      </c>
      <c r="Q49" s="167">
        <f t="shared" ref="Q49:Q64" si="2">IF(R49=0,0,R49)</f>
        <v>1</v>
      </c>
      <c r="R49" s="131">
        <v>1</v>
      </c>
      <c r="S49" s="134" t="s">
        <v>142</v>
      </c>
      <c r="T49" s="164"/>
      <c r="U49" s="133"/>
    </row>
    <row r="50" spans="1:21" ht="45.75" customHeight="1">
      <c r="A50" s="1">
        <f>ROW()</f>
        <v>50</v>
      </c>
      <c r="B50" s="2"/>
      <c r="C50" s="24" t="s">
        <v>367</v>
      </c>
      <c r="D50" s="70" t="s">
        <v>72</v>
      </c>
      <c r="E50" s="359" t="s">
        <v>74</v>
      </c>
      <c r="F50" s="360"/>
      <c r="G50" s="42"/>
      <c r="H50" s="44"/>
      <c r="I50" s="59"/>
      <c r="J50" s="60" t="s">
        <v>241</v>
      </c>
      <c r="K50" s="62">
        <f>F37-K49</f>
        <v>42</v>
      </c>
      <c r="M50" s="123">
        <v>32</v>
      </c>
      <c r="N50" s="129">
        <v>7</v>
      </c>
      <c r="O50" s="130" t="s">
        <v>169</v>
      </c>
      <c r="P50" s="181">
        <v>1</v>
      </c>
      <c r="Q50" s="167">
        <f t="shared" si="2"/>
        <v>1</v>
      </c>
      <c r="R50" s="131">
        <v>1</v>
      </c>
      <c r="S50" s="132" t="s">
        <v>140</v>
      </c>
      <c r="T50" s="164"/>
      <c r="U50" s="133"/>
    </row>
    <row r="51" spans="1:21" ht="50.25" customHeight="1">
      <c r="A51" s="1">
        <f>ROW()</f>
        <v>51</v>
      </c>
      <c r="B51" s="2"/>
      <c r="C51" s="24" t="s">
        <v>367</v>
      </c>
      <c r="D51" s="362" t="s">
        <v>76</v>
      </c>
      <c r="E51" s="362"/>
      <c r="F51" s="363"/>
      <c r="G51" s="42"/>
      <c r="H51" s="44"/>
      <c r="I51" s="59"/>
      <c r="J51" s="60" t="s">
        <v>249</v>
      </c>
      <c r="K51" s="289">
        <v>13</v>
      </c>
      <c r="M51" s="123">
        <v>33</v>
      </c>
      <c r="N51" s="129">
        <v>7</v>
      </c>
      <c r="O51" s="130" t="s">
        <v>170</v>
      </c>
      <c r="P51" s="181">
        <v>1</v>
      </c>
      <c r="Q51" s="167">
        <f t="shared" si="2"/>
        <v>1</v>
      </c>
      <c r="R51" s="131">
        <v>1</v>
      </c>
      <c r="S51" s="135" t="s">
        <v>148</v>
      </c>
      <c r="T51" s="164"/>
      <c r="U51" s="133"/>
    </row>
    <row r="52" spans="1:21" ht="47.25" customHeight="1">
      <c r="A52" s="1">
        <f>ROW()</f>
        <v>52</v>
      </c>
      <c r="B52" s="2"/>
      <c r="C52" s="24" t="s">
        <v>367</v>
      </c>
      <c r="D52" s="70" t="s">
        <v>77</v>
      </c>
      <c r="E52" s="359" t="s">
        <v>275</v>
      </c>
      <c r="F52" s="360"/>
      <c r="G52" s="42"/>
      <c r="H52" s="348" t="s">
        <v>64</v>
      </c>
      <c r="I52" s="349"/>
      <c r="J52" s="349"/>
      <c r="K52" s="350"/>
      <c r="M52" s="123">
        <v>34</v>
      </c>
      <c r="N52" s="129">
        <v>7</v>
      </c>
      <c r="O52" s="130" t="s">
        <v>171</v>
      </c>
      <c r="P52" s="181">
        <v>1</v>
      </c>
      <c r="Q52" s="167">
        <f t="shared" si="2"/>
        <v>1</v>
      </c>
      <c r="R52" s="131">
        <v>1</v>
      </c>
      <c r="S52" s="132" t="s">
        <v>140</v>
      </c>
      <c r="T52" s="164"/>
      <c r="U52" s="133"/>
    </row>
    <row r="53" spans="1:21" ht="47.25" customHeight="1">
      <c r="A53" s="1">
        <f>ROW()</f>
        <v>53</v>
      </c>
      <c r="B53" s="2"/>
      <c r="C53" s="24" t="s">
        <v>367</v>
      </c>
      <c r="D53" s="357" t="s">
        <v>276</v>
      </c>
      <c r="E53" s="357"/>
      <c r="F53" s="358"/>
      <c r="G53" s="42"/>
      <c r="H53" s="351"/>
      <c r="I53" s="352"/>
      <c r="J53" s="352"/>
      <c r="K53" s="353"/>
      <c r="M53" s="123">
        <v>35</v>
      </c>
      <c r="N53" s="129">
        <v>7</v>
      </c>
      <c r="O53" s="130" t="s">
        <v>172</v>
      </c>
      <c r="P53" s="181">
        <v>1</v>
      </c>
      <c r="Q53" s="167">
        <f t="shared" si="2"/>
        <v>1</v>
      </c>
      <c r="R53" s="131">
        <v>1</v>
      </c>
      <c r="S53" s="132" t="s">
        <v>140</v>
      </c>
      <c r="T53" s="164"/>
      <c r="U53" s="133"/>
    </row>
    <row r="54" spans="1:21" ht="39.950000000000003" customHeight="1">
      <c r="A54" s="1">
        <f>ROW()</f>
        <v>54</v>
      </c>
      <c r="B54" s="2"/>
      <c r="C54" s="64" t="s">
        <v>57</v>
      </c>
      <c r="D54" s="284" t="s">
        <v>242</v>
      </c>
      <c r="E54" s="65"/>
      <c r="F54" s="66"/>
      <c r="G54" s="42"/>
      <c r="H54" s="354"/>
      <c r="I54" s="355"/>
      <c r="J54" s="355"/>
      <c r="K54" s="356"/>
      <c r="M54" s="123">
        <v>36</v>
      </c>
      <c r="N54" s="129">
        <v>7</v>
      </c>
      <c r="O54" s="130" t="s">
        <v>173</v>
      </c>
      <c r="P54" s="181">
        <v>1</v>
      </c>
      <c r="Q54" s="167">
        <f t="shared" si="2"/>
        <v>1</v>
      </c>
      <c r="R54" s="131">
        <v>1</v>
      </c>
      <c r="S54" s="132" t="s">
        <v>140</v>
      </c>
      <c r="T54" s="164"/>
      <c r="U54" s="133"/>
    </row>
    <row r="55" spans="1:21" ht="18.75" customHeight="1">
      <c r="L55" s="67"/>
      <c r="M55" s="123">
        <v>37</v>
      </c>
      <c r="N55" s="129">
        <v>7</v>
      </c>
      <c r="O55" s="130" t="s">
        <v>174</v>
      </c>
      <c r="P55" s="181">
        <v>1</v>
      </c>
      <c r="Q55" s="167">
        <f t="shared" si="2"/>
        <v>1</v>
      </c>
      <c r="R55" s="131">
        <v>1</v>
      </c>
      <c r="S55" s="132" t="s">
        <v>140</v>
      </c>
      <c r="T55" s="164"/>
      <c r="U55" s="133"/>
    </row>
    <row r="56" spans="1:21" ht="39.950000000000003" customHeight="1">
      <c r="M56" s="123">
        <v>38</v>
      </c>
      <c r="N56" s="129">
        <v>7</v>
      </c>
      <c r="O56" s="130" t="s">
        <v>175</v>
      </c>
      <c r="P56" s="181">
        <v>1</v>
      </c>
      <c r="Q56" s="167">
        <f t="shared" si="2"/>
        <v>1</v>
      </c>
      <c r="R56" s="131">
        <v>1</v>
      </c>
      <c r="S56" s="135" t="s">
        <v>148</v>
      </c>
      <c r="T56" s="164"/>
      <c r="U56" s="133"/>
    </row>
    <row r="57" spans="1:21" ht="39.950000000000003" customHeight="1">
      <c r="M57" s="123">
        <v>39</v>
      </c>
      <c r="N57" s="129">
        <v>7</v>
      </c>
      <c r="O57" s="130" t="s">
        <v>176</v>
      </c>
      <c r="P57" s="181">
        <v>1</v>
      </c>
      <c r="Q57" s="167">
        <f t="shared" si="2"/>
        <v>1</v>
      </c>
      <c r="R57" s="131">
        <v>1</v>
      </c>
      <c r="S57" s="132" t="s">
        <v>140</v>
      </c>
      <c r="T57" s="164"/>
      <c r="U57" s="133"/>
    </row>
    <row r="58" spans="1:21" ht="39.950000000000003" customHeight="1">
      <c r="M58" s="123">
        <v>40</v>
      </c>
      <c r="N58" s="129">
        <v>7</v>
      </c>
      <c r="O58" s="130" t="s">
        <v>177</v>
      </c>
      <c r="P58" s="181">
        <v>1</v>
      </c>
      <c r="Q58" s="167">
        <f t="shared" si="2"/>
        <v>1</v>
      </c>
      <c r="R58" s="131">
        <v>1</v>
      </c>
      <c r="S58" s="132" t="s">
        <v>140</v>
      </c>
      <c r="T58" s="164"/>
      <c r="U58" s="133"/>
    </row>
    <row r="59" spans="1:21" ht="39.950000000000003" customHeight="1">
      <c r="M59" s="123">
        <v>41</v>
      </c>
      <c r="N59" s="129">
        <v>7</v>
      </c>
      <c r="O59" s="130" t="s">
        <v>178</v>
      </c>
      <c r="P59" s="181">
        <v>1</v>
      </c>
      <c r="Q59" s="167">
        <f t="shared" si="2"/>
        <v>1</v>
      </c>
      <c r="R59" s="131">
        <v>1</v>
      </c>
      <c r="S59" s="132" t="s">
        <v>140</v>
      </c>
      <c r="T59" s="164"/>
      <c r="U59" s="133"/>
    </row>
    <row r="60" spans="1:21" ht="39.950000000000003" customHeight="1">
      <c r="M60" s="123">
        <v>42</v>
      </c>
      <c r="N60" s="129">
        <v>7</v>
      </c>
      <c r="O60" s="130" t="s">
        <v>179</v>
      </c>
      <c r="P60" s="181">
        <v>1</v>
      </c>
      <c r="Q60" s="167">
        <f t="shared" si="2"/>
        <v>1</v>
      </c>
      <c r="R60" s="131">
        <v>1</v>
      </c>
      <c r="S60" s="132" t="s">
        <v>140</v>
      </c>
      <c r="T60" s="164"/>
      <c r="U60" s="133"/>
    </row>
    <row r="61" spans="1:21" ht="39.950000000000003" customHeight="1">
      <c r="M61" s="123">
        <v>43</v>
      </c>
      <c r="N61" s="129">
        <v>7</v>
      </c>
      <c r="O61" s="130" t="s">
        <v>180</v>
      </c>
      <c r="P61" s="181">
        <v>1</v>
      </c>
      <c r="Q61" s="167">
        <f t="shared" si="2"/>
        <v>1</v>
      </c>
      <c r="R61" s="131">
        <v>1</v>
      </c>
      <c r="S61" s="132" t="s">
        <v>140</v>
      </c>
      <c r="T61" s="164"/>
      <c r="U61" s="133"/>
    </row>
    <row r="62" spans="1:21" ht="39.950000000000003" customHeight="1">
      <c r="M62" s="123">
        <v>44</v>
      </c>
      <c r="N62" s="129">
        <v>7</v>
      </c>
      <c r="O62" s="130" t="s">
        <v>181</v>
      </c>
      <c r="P62" s="181">
        <v>1</v>
      </c>
      <c r="Q62" s="167">
        <f t="shared" si="2"/>
        <v>1</v>
      </c>
      <c r="R62" s="131">
        <v>1</v>
      </c>
      <c r="S62" s="134" t="s">
        <v>142</v>
      </c>
      <c r="T62" s="164"/>
      <c r="U62" s="133"/>
    </row>
    <row r="63" spans="1:21" ht="39.950000000000003" customHeight="1">
      <c r="M63" s="123">
        <v>45</v>
      </c>
      <c r="N63" s="129">
        <v>7</v>
      </c>
      <c r="O63" s="130" t="s">
        <v>330</v>
      </c>
      <c r="P63" s="181"/>
      <c r="Q63" s="167">
        <f t="shared" si="2"/>
        <v>0</v>
      </c>
      <c r="R63" s="131"/>
      <c r="S63" s="132" t="s">
        <v>323</v>
      </c>
      <c r="T63" s="164"/>
      <c r="U63" s="133"/>
    </row>
    <row r="64" spans="1:21" ht="39.950000000000003" customHeight="1">
      <c r="M64" s="123">
        <v>46</v>
      </c>
      <c r="N64" s="129">
        <v>7</v>
      </c>
      <c r="O64" s="130" t="s">
        <v>331</v>
      </c>
      <c r="P64" s="181"/>
      <c r="Q64" s="167">
        <f t="shared" si="2"/>
        <v>0</v>
      </c>
      <c r="R64" s="131"/>
      <c r="S64" s="132" t="s">
        <v>323</v>
      </c>
      <c r="T64" s="164"/>
      <c r="U64" s="133"/>
    </row>
    <row r="65" spans="13:21" ht="39.950000000000003" customHeight="1">
      <c r="M65" s="123">
        <v>0</v>
      </c>
      <c r="N65" s="124" t="s">
        <v>24</v>
      </c>
      <c r="O65" s="136" t="s">
        <v>318</v>
      </c>
      <c r="P65" s="137"/>
      <c r="Q65" s="137"/>
      <c r="R65" s="137"/>
      <c r="S65" s="137"/>
      <c r="T65" s="137"/>
      <c r="U65" s="138"/>
    </row>
    <row r="66" spans="13:21" ht="39.950000000000003" customHeight="1">
      <c r="M66" s="123">
        <v>0</v>
      </c>
      <c r="N66" s="129" t="s">
        <v>24</v>
      </c>
      <c r="O66" s="149" t="s">
        <v>182</v>
      </c>
      <c r="P66" s="150"/>
      <c r="Q66" s="150"/>
      <c r="R66" s="151" t="s">
        <v>198</v>
      </c>
      <c r="S66" s="151"/>
      <c r="T66" s="162"/>
      <c r="U66" s="152"/>
    </row>
    <row r="67" spans="13:21" ht="39.950000000000003" customHeight="1">
      <c r="M67" s="123">
        <v>0</v>
      </c>
      <c r="N67" s="129" t="s">
        <v>24</v>
      </c>
      <c r="O67" s="159" t="s">
        <v>185</v>
      </c>
      <c r="P67" s="153"/>
      <c r="Q67" s="153"/>
      <c r="R67" s="154" t="s">
        <v>201</v>
      </c>
      <c r="S67" s="154"/>
      <c r="T67" s="148"/>
      <c r="U67" s="155"/>
    </row>
    <row r="68" spans="13:21" ht="39.950000000000003" customHeight="1">
      <c r="M68" s="123">
        <v>0</v>
      </c>
      <c r="N68" s="129" t="s">
        <v>24</v>
      </c>
      <c r="O68" s="159" t="s">
        <v>188</v>
      </c>
      <c r="P68" s="153"/>
      <c r="Q68" s="153"/>
      <c r="R68" s="154" t="s">
        <v>204</v>
      </c>
      <c r="S68" s="154"/>
      <c r="T68" s="148"/>
      <c r="U68" s="155"/>
    </row>
    <row r="69" spans="13:21" ht="39.950000000000003" customHeight="1">
      <c r="M69" s="123">
        <v>0</v>
      </c>
      <c r="N69" s="129" t="s">
        <v>24</v>
      </c>
      <c r="O69" s="159" t="s">
        <v>191</v>
      </c>
      <c r="P69" s="153"/>
      <c r="Q69" s="153"/>
      <c r="R69" s="154" t="s">
        <v>207</v>
      </c>
      <c r="S69" s="154"/>
      <c r="T69" s="148"/>
      <c r="U69" s="155"/>
    </row>
    <row r="70" spans="13:21" ht="39.950000000000003" customHeight="1">
      <c r="M70" s="123">
        <v>0</v>
      </c>
      <c r="N70" s="129" t="s">
        <v>24</v>
      </c>
      <c r="O70" s="159" t="s">
        <v>194</v>
      </c>
      <c r="P70" s="153"/>
      <c r="Q70" s="153"/>
      <c r="R70" s="154" t="s">
        <v>210</v>
      </c>
      <c r="S70" s="154"/>
      <c r="T70" s="148"/>
      <c r="U70" s="155"/>
    </row>
    <row r="71" spans="13:21" ht="39.950000000000003" customHeight="1">
      <c r="M71" s="123">
        <v>0</v>
      </c>
      <c r="N71" s="129" t="s">
        <v>24</v>
      </c>
      <c r="O71" s="159" t="s">
        <v>197</v>
      </c>
      <c r="P71" s="153"/>
      <c r="Q71" s="153"/>
      <c r="R71" s="154" t="s">
        <v>213</v>
      </c>
      <c r="S71" s="154"/>
      <c r="T71" s="148"/>
      <c r="U71" s="155"/>
    </row>
    <row r="72" spans="13:21" ht="39.950000000000003" customHeight="1">
      <c r="M72" s="123">
        <v>0</v>
      </c>
      <c r="N72" s="129" t="s">
        <v>24</v>
      </c>
      <c r="O72" s="159" t="s">
        <v>200</v>
      </c>
      <c r="P72" s="153"/>
      <c r="Q72" s="153"/>
      <c r="R72" s="154" t="s">
        <v>215</v>
      </c>
      <c r="S72" s="154"/>
      <c r="T72" s="148"/>
      <c r="U72" s="155"/>
    </row>
    <row r="73" spans="13:21" ht="39.950000000000003" customHeight="1">
      <c r="M73" s="123">
        <v>0</v>
      </c>
      <c r="N73" s="129" t="s">
        <v>24</v>
      </c>
      <c r="O73" s="159" t="s">
        <v>203</v>
      </c>
      <c r="P73" s="153"/>
      <c r="Q73" s="153"/>
      <c r="R73" s="154" t="s">
        <v>184</v>
      </c>
      <c r="S73" s="154"/>
      <c r="T73" s="148"/>
      <c r="U73" s="155"/>
    </row>
    <row r="74" spans="13:21" ht="39.950000000000003" customHeight="1">
      <c r="M74" s="123">
        <v>0</v>
      </c>
      <c r="N74" s="129" t="s">
        <v>24</v>
      </c>
      <c r="O74" s="159" t="s">
        <v>206</v>
      </c>
      <c r="P74" s="153"/>
      <c r="Q74" s="153"/>
      <c r="R74" s="154" t="s">
        <v>187</v>
      </c>
      <c r="S74" s="154"/>
      <c r="T74" s="148"/>
      <c r="U74" s="155"/>
    </row>
    <row r="75" spans="13:21" ht="39.950000000000003" customHeight="1">
      <c r="M75" s="123">
        <v>0</v>
      </c>
      <c r="N75" s="129" t="s">
        <v>24</v>
      </c>
      <c r="O75" s="159" t="s">
        <v>209</v>
      </c>
      <c r="P75" s="153"/>
      <c r="Q75" s="153"/>
      <c r="R75" s="154" t="s">
        <v>190</v>
      </c>
      <c r="S75" s="154"/>
      <c r="T75" s="148"/>
      <c r="U75" s="155"/>
    </row>
    <row r="76" spans="13:21" ht="39.950000000000003" customHeight="1">
      <c r="M76" s="123">
        <v>0</v>
      </c>
      <c r="N76" s="129" t="s">
        <v>24</v>
      </c>
      <c r="O76" s="159" t="s">
        <v>212</v>
      </c>
      <c r="P76" s="153"/>
      <c r="Q76" s="153"/>
      <c r="R76" s="154" t="s">
        <v>193</v>
      </c>
      <c r="S76" s="154"/>
      <c r="T76" s="148"/>
      <c r="U76" s="155"/>
    </row>
    <row r="77" spans="13:21" ht="39.950000000000003" customHeight="1">
      <c r="M77" s="123">
        <v>0</v>
      </c>
      <c r="N77" s="129" t="s">
        <v>24</v>
      </c>
      <c r="O77" s="159" t="s">
        <v>214</v>
      </c>
      <c r="P77" s="153"/>
      <c r="Q77" s="153"/>
      <c r="R77" s="154" t="s">
        <v>196</v>
      </c>
      <c r="S77" s="154"/>
      <c r="T77" s="148"/>
      <c r="U77" s="155"/>
    </row>
    <row r="78" spans="13:21" ht="39.950000000000003" customHeight="1">
      <c r="M78" s="123">
        <v>0</v>
      </c>
      <c r="N78" s="129" t="s">
        <v>24</v>
      </c>
      <c r="O78" s="159" t="s">
        <v>183</v>
      </c>
      <c r="P78" s="153"/>
      <c r="Q78" s="153"/>
      <c r="R78" s="154" t="s">
        <v>199</v>
      </c>
      <c r="S78" s="154"/>
      <c r="T78" s="148"/>
      <c r="U78" s="155"/>
    </row>
    <row r="79" spans="13:21" ht="39.950000000000003" customHeight="1">
      <c r="M79" s="123">
        <v>0</v>
      </c>
      <c r="N79" s="129" t="s">
        <v>24</v>
      </c>
      <c r="O79" s="159" t="s">
        <v>186</v>
      </c>
      <c r="P79" s="153"/>
      <c r="Q79" s="153"/>
      <c r="R79" s="154" t="s">
        <v>202</v>
      </c>
      <c r="S79" s="154"/>
      <c r="T79" s="148"/>
      <c r="U79" s="155"/>
    </row>
    <row r="80" spans="13:21" ht="39.950000000000003" customHeight="1">
      <c r="M80" s="123">
        <v>0</v>
      </c>
      <c r="N80" s="129" t="s">
        <v>24</v>
      </c>
      <c r="O80" s="159" t="s">
        <v>189</v>
      </c>
      <c r="P80" s="153"/>
      <c r="Q80" s="153"/>
      <c r="R80" s="154" t="s">
        <v>205</v>
      </c>
      <c r="S80" s="154"/>
      <c r="T80" s="148"/>
      <c r="U80" s="155"/>
    </row>
    <row r="81" spans="13:21" ht="39.950000000000003" customHeight="1">
      <c r="M81" s="123">
        <v>0</v>
      </c>
      <c r="N81" s="129" t="s">
        <v>24</v>
      </c>
      <c r="O81" s="159" t="s">
        <v>192</v>
      </c>
      <c r="P81" s="153"/>
      <c r="Q81" s="153"/>
      <c r="R81" s="154" t="s">
        <v>208</v>
      </c>
      <c r="S81" s="154"/>
      <c r="T81" s="148"/>
      <c r="U81" s="155"/>
    </row>
    <row r="82" spans="13:21" ht="39.950000000000003" customHeight="1">
      <c r="M82" s="123">
        <v>0</v>
      </c>
      <c r="N82" s="139" t="s">
        <v>24</v>
      </c>
      <c r="O82" s="160" t="s">
        <v>195</v>
      </c>
      <c r="P82" s="156"/>
      <c r="Q82" s="156"/>
      <c r="R82" s="157" t="s">
        <v>211</v>
      </c>
      <c r="S82" s="157"/>
      <c r="T82" s="163"/>
      <c r="U82" s="158"/>
    </row>
    <row r="83" spans="13:21" ht="39.950000000000003" customHeight="1">
      <c r="M83" s="123">
        <v>0</v>
      </c>
      <c r="N83" s="124">
        <v>8</v>
      </c>
      <c r="O83" s="125" t="s">
        <v>216</v>
      </c>
      <c r="P83" s="126">
        <f>SUM(P84:P106)</f>
        <v>20</v>
      </c>
      <c r="Q83" s="127">
        <f>P83/P5</f>
        <v>0.23255813953488372</v>
      </c>
      <c r="R83" s="128">
        <f>SUM(R84:R106)</f>
        <v>20</v>
      </c>
      <c r="S83" s="161">
        <f>R83/P5</f>
        <v>0.23255813953488372</v>
      </c>
      <c r="T83" s="165" t="s">
        <v>322</v>
      </c>
      <c r="U83" s="166" t="s">
        <v>137</v>
      </c>
    </row>
    <row r="84" spans="13:21" ht="39.950000000000003" customHeight="1">
      <c r="M84" s="123">
        <v>47</v>
      </c>
      <c r="N84" s="129">
        <v>8</v>
      </c>
      <c r="O84" s="130" t="s">
        <v>126</v>
      </c>
      <c r="P84" s="181">
        <v>1</v>
      </c>
      <c r="Q84" s="167">
        <f t="shared" ref="Q84:Q106" si="3">IF(R84=0,0,R84)</f>
        <v>1</v>
      </c>
      <c r="R84" s="131">
        <v>1</v>
      </c>
      <c r="S84" s="132" t="s">
        <v>140</v>
      </c>
      <c r="T84" s="164"/>
      <c r="U84" s="133"/>
    </row>
    <row r="85" spans="13:21" ht="39.950000000000003" customHeight="1">
      <c r="M85" s="123">
        <v>48</v>
      </c>
      <c r="N85" s="129">
        <v>8</v>
      </c>
      <c r="O85" s="130" t="s">
        <v>217</v>
      </c>
      <c r="P85" s="181">
        <v>1</v>
      </c>
      <c r="Q85" s="167">
        <f t="shared" si="3"/>
        <v>1</v>
      </c>
      <c r="R85" s="131">
        <v>1</v>
      </c>
      <c r="S85" s="132" t="s">
        <v>140</v>
      </c>
      <c r="T85" s="164"/>
      <c r="U85" s="133"/>
    </row>
    <row r="86" spans="13:21" ht="39.950000000000003" customHeight="1">
      <c r="M86" s="123">
        <v>49</v>
      </c>
      <c r="N86" s="129">
        <v>8</v>
      </c>
      <c r="O86" s="130" t="s">
        <v>218</v>
      </c>
      <c r="P86" s="181">
        <v>1</v>
      </c>
      <c r="Q86" s="167">
        <f t="shared" si="3"/>
        <v>1</v>
      </c>
      <c r="R86" s="131">
        <v>1</v>
      </c>
      <c r="S86" s="135" t="s">
        <v>148</v>
      </c>
      <c r="T86" s="164"/>
      <c r="U86" s="133"/>
    </row>
    <row r="87" spans="13:21" ht="39.950000000000003" customHeight="1">
      <c r="M87" s="123">
        <v>50</v>
      </c>
      <c r="N87" s="129">
        <v>8</v>
      </c>
      <c r="O87" s="130" t="s">
        <v>219</v>
      </c>
      <c r="P87" s="181">
        <v>1</v>
      </c>
      <c r="Q87" s="167">
        <f t="shared" si="3"/>
        <v>1</v>
      </c>
      <c r="R87" s="131">
        <v>1</v>
      </c>
      <c r="S87" s="132" t="s">
        <v>140</v>
      </c>
      <c r="T87" s="164"/>
      <c r="U87" s="133"/>
    </row>
    <row r="88" spans="13:21" ht="39.950000000000003" customHeight="1">
      <c r="M88" s="123">
        <v>51</v>
      </c>
      <c r="N88" s="129">
        <v>8</v>
      </c>
      <c r="O88" s="130" t="s">
        <v>220</v>
      </c>
      <c r="P88" s="181">
        <v>1</v>
      </c>
      <c r="Q88" s="167">
        <f t="shared" si="3"/>
        <v>1</v>
      </c>
      <c r="R88" s="131">
        <v>1</v>
      </c>
      <c r="S88" s="134" t="s">
        <v>142</v>
      </c>
      <c r="T88" s="164"/>
      <c r="U88" s="133"/>
    </row>
    <row r="89" spans="13:21" ht="39.950000000000003" customHeight="1">
      <c r="M89" s="123">
        <v>52</v>
      </c>
      <c r="N89" s="129">
        <v>8</v>
      </c>
      <c r="O89" s="130" t="s">
        <v>221</v>
      </c>
      <c r="P89" s="181">
        <v>1</v>
      </c>
      <c r="Q89" s="167">
        <f t="shared" si="3"/>
        <v>1</v>
      </c>
      <c r="R89" s="131">
        <v>1</v>
      </c>
      <c r="S89" s="134" t="s">
        <v>142</v>
      </c>
      <c r="T89" s="164"/>
      <c r="U89" s="133"/>
    </row>
    <row r="90" spans="13:21" ht="39.950000000000003" customHeight="1">
      <c r="M90" s="123">
        <v>53</v>
      </c>
      <c r="N90" s="129">
        <v>8</v>
      </c>
      <c r="O90" s="130" t="s">
        <v>222</v>
      </c>
      <c r="P90" s="181">
        <v>1</v>
      </c>
      <c r="Q90" s="167">
        <f t="shared" si="3"/>
        <v>1</v>
      </c>
      <c r="R90" s="131">
        <v>1</v>
      </c>
      <c r="S90" s="132" t="s">
        <v>140</v>
      </c>
      <c r="T90" s="164"/>
      <c r="U90" s="133"/>
    </row>
    <row r="91" spans="13:21" ht="39.950000000000003" customHeight="1">
      <c r="M91" s="123">
        <v>54</v>
      </c>
      <c r="N91" s="129">
        <v>8</v>
      </c>
      <c r="O91" s="130" t="s">
        <v>223</v>
      </c>
      <c r="P91" s="181">
        <v>1</v>
      </c>
      <c r="Q91" s="167">
        <f t="shared" si="3"/>
        <v>1</v>
      </c>
      <c r="R91" s="131">
        <v>1</v>
      </c>
      <c r="S91" s="135" t="s">
        <v>148</v>
      </c>
      <c r="T91" s="164"/>
      <c r="U91" s="133"/>
    </row>
    <row r="92" spans="13:21" ht="39.950000000000003" customHeight="1">
      <c r="M92" s="123">
        <v>55</v>
      </c>
      <c r="N92" s="129">
        <v>8</v>
      </c>
      <c r="O92" s="130" t="s">
        <v>224</v>
      </c>
      <c r="P92" s="181">
        <v>1</v>
      </c>
      <c r="Q92" s="167">
        <f t="shared" si="3"/>
        <v>1</v>
      </c>
      <c r="R92" s="131">
        <v>1</v>
      </c>
      <c r="S92" s="134" t="s">
        <v>142</v>
      </c>
      <c r="T92" s="164"/>
      <c r="U92" s="133"/>
    </row>
    <row r="93" spans="13:21" ht="39.950000000000003" customHeight="1">
      <c r="M93" s="123">
        <v>56</v>
      </c>
      <c r="N93" s="129">
        <v>8</v>
      </c>
      <c r="O93" s="130" t="s">
        <v>225</v>
      </c>
      <c r="P93" s="181">
        <v>1</v>
      </c>
      <c r="Q93" s="167">
        <f t="shared" si="3"/>
        <v>1</v>
      </c>
      <c r="R93" s="131">
        <v>1</v>
      </c>
      <c r="S93" s="134" t="s">
        <v>142</v>
      </c>
      <c r="T93" s="164"/>
      <c r="U93" s="133"/>
    </row>
    <row r="94" spans="13:21" ht="39.950000000000003" customHeight="1">
      <c r="M94" s="123">
        <v>57</v>
      </c>
      <c r="N94" s="129">
        <v>8</v>
      </c>
      <c r="O94" s="130" t="s">
        <v>226</v>
      </c>
      <c r="P94" s="181">
        <v>1</v>
      </c>
      <c r="Q94" s="167">
        <f t="shared" si="3"/>
        <v>1</v>
      </c>
      <c r="R94" s="131">
        <v>1</v>
      </c>
      <c r="S94" s="132" t="s">
        <v>140</v>
      </c>
      <c r="T94" s="164"/>
      <c r="U94" s="133"/>
    </row>
    <row r="95" spans="13:21" ht="39.950000000000003" customHeight="1">
      <c r="M95" s="123">
        <v>58</v>
      </c>
      <c r="N95" s="129">
        <v>8</v>
      </c>
      <c r="O95" s="130" t="s">
        <v>227</v>
      </c>
      <c r="P95" s="181">
        <v>1</v>
      </c>
      <c r="Q95" s="167">
        <f t="shared" si="3"/>
        <v>1</v>
      </c>
      <c r="R95" s="131">
        <v>1</v>
      </c>
      <c r="S95" s="132" t="s">
        <v>140</v>
      </c>
      <c r="T95" s="164"/>
      <c r="U95" s="133"/>
    </row>
    <row r="96" spans="13:21" ht="39.950000000000003" customHeight="1">
      <c r="M96" s="123">
        <v>59</v>
      </c>
      <c r="N96" s="129">
        <v>8</v>
      </c>
      <c r="O96" s="130" t="s">
        <v>279</v>
      </c>
      <c r="P96" s="181">
        <v>1</v>
      </c>
      <c r="Q96" s="167">
        <f t="shared" si="3"/>
        <v>1</v>
      </c>
      <c r="R96" s="131">
        <v>1</v>
      </c>
      <c r="S96" s="132" t="s">
        <v>140</v>
      </c>
      <c r="T96" s="164"/>
      <c r="U96" s="133"/>
    </row>
    <row r="97" spans="13:21" ht="39.950000000000003" customHeight="1">
      <c r="M97" s="123">
        <v>60</v>
      </c>
      <c r="N97" s="129">
        <v>8</v>
      </c>
      <c r="O97" s="130" t="s">
        <v>280</v>
      </c>
      <c r="P97" s="181">
        <v>1</v>
      </c>
      <c r="Q97" s="167">
        <f t="shared" si="3"/>
        <v>1</v>
      </c>
      <c r="R97" s="131">
        <v>1</v>
      </c>
      <c r="S97" s="134" t="s">
        <v>142</v>
      </c>
      <c r="T97" s="164"/>
      <c r="U97" s="133"/>
    </row>
    <row r="98" spans="13:21" ht="39.950000000000003" customHeight="1">
      <c r="M98" s="123">
        <v>61</v>
      </c>
      <c r="N98" s="129">
        <v>8</v>
      </c>
      <c r="O98" s="130" t="s">
        <v>281</v>
      </c>
      <c r="P98" s="181">
        <v>1</v>
      </c>
      <c r="Q98" s="167">
        <f t="shared" si="3"/>
        <v>1</v>
      </c>
      <c r="R98" s="131">
        <v>1</v>
      </c>
      <c r="S98" s="132" t="s">
        <v>140</v>
      </c>
      <c r="T98" s="164"/>
      <c r="U98" s="133"/>
    </row>
    <row r="99" spans="13:21" ht="39.950000000000003" customHeight="1">
      <c r="M99" s="123">
        <v>62</v>
      </c>
      <c r="N99" s="129">
        <v>8</v>
      </c>
      <c r="O99" s="130" t="s">
        <v>282</v>
      </c>
      <c r="P99" s="181">
        <v>1</v>
      </c>
      <c r="Q99" s="167">
        <f t="shared" si="3"/>
        <v>1</v>
      </c>
      <c r="R99" s="131">
        <v>1</v>
      </c>
      <c r="S99" s="132" t="s">
        <v>140</v>
      </c>
      <c r="T99" s="164"/>
      <c r="U99" s="133"/>
    </row>
    <row r="100" spans="13:21" ht="39.950000000000003" customHeight="1">
      <c r="M100" s="123">
        <v>63</v>
      </c>
      <c r="N100" s="129">
        <v>8</v>
      </c>
      <c r="O100" s="130" t="s">
        <v>283</v>
      </c>
      <c r="P100" s="181">
        <v>1</v>
      </c>
      <c r="Q100" s="167">
        <f t="shared" si="3"/>
        <v>1</v>
      </c>
      <c r="R100" s="131">
        <v>1</v>
      </c>
      <c r="S100" s="132" t="s">
        <v>140</v>
      </c>
      <c r="T100" s="164"/>
      <c r="U100" s="133"/>
    </row>
    <row r="101" spans="13:21" ht="39.950000000000003" customHeight="1">
      <c r="M101" s="123">
        <v>64</v>
      </c>
      <c r="N101" s="129">
        <v>8</v>
      </c>
      <c r="O101" s="130" t="s">
        <v>284</v>
      </c>
      <c r="P101" s="181">
        <v>1</v>
      </c>
      <c r="Q101" s="167">
        <f t="shared" si="3"/>
        <v>1</v>
      </c>
      <c r="R101" s="131">
        <v>1</v>
      </c>
      <c r="S101" s="135" t="s">
        <v>148</v>
      </c>
      <c r="T101" s="164"/>
      <c r="U101" s="133"/>
    </row>
    <row r="102" spans="13:21" ht="39.950000000000003" customHeight="1">
      <c r="M102" s="123">
        <v>65</v>
      </c>
      <c r="N102" s="129">
        <v>8</v>
      </c>
      <c r="O102" s="130" t="s">
        <v>285</v>
      </c>
      <c r="P102" s="181">
        <v>1</v>
      </c>
      <c r="Q102" s="167">
        <f t="shared" si="3"/>
        <v>1</v>
      </c>
      <c r="R102" s="131">
        <v>1</v>
      </c>
      <c r="S102" s="140" t="s">
        <v>286</v>
      </c>
      <c r="T102" s="164"/>
      <c r="U102" s="133"/>
    </row>
    <row r="103" spans="13:21" ht="39.950000000000003" customHeight="1">
      <c r="M103" s="123">
        <v>66</v>
      </c>
      <c r="N103" s="129">
        <v>8</v>
      </c>
      <c r="O103" s="130" t="s">
        <v>287</v>
      </c>
      <c r="P103" s="181">
        <v>1</v>
      </c>
      <c r="Q103" s="167">
        <f t="shared" si="3"/>
        <v>1</v>
      </c>
      <c r="R103" s="131">
        <v>1</v>
      </c>
      <c r="S103" s="132" t="s">
        <v>140</v>
      </c>
      <c r="T103" s="164"/>
      <c r="U103" s="133"/>
    </row>
    <row r="104" spans="13:21" ht="39.950000000000003" customHeight="1">
      <c r="M104" s="123">
        <v>67</v>
      </c>
      <c r="N104" s="129">
        <v>8</v>
      </c>
      <c r="O104" s="130" t="s">
        <v>330</v>
      </c>
      <c r="P104" s="181"/>
      <c r="Q104" s="167">
        <f t="shared" si="3"/>
        <v>0</v>
      </c>
      <c r="R104" s="131"/>
      <c r="S104" s="132" t="s">
        <v>323</v>
      </c>
      <c r="T104" s="164"/>
      <c r="U104" s="133"/>
    </row>
    <row r="105" spans="13:21" ht="39.950000000000003" customHeight="1">
      <c r="M105" s="123">
        <v>68</v>
      </c>
      <c r="N105" s="129">
        <v>8</v>
      </c>
      <c r="O105" s="130" t="s">
        <v>331</v>
      </c>
      <c r="P105" s="181"/>
      <c r="Q105" s="167">
        <f t="shared" si="3"/>
        <v>0</v>
      </c>
      <c r="R105" s="131"/>
      <c r="S105" s="132" t="s">
        <v>323</v>
      </c>
      <c r="T105" s="164"/>
      <c r="U105" s="133"/>
    </row>
    <row r="106" spans="13:21" ht="39.950000000000003" customHeight="1">
      <c r="M106" s="123">
        <v>69</v>
      </c>
      <c r="N106" s="129">
        <v>8</v>
      </c>
      <c r="O106" s="130" t="s">
        <v>332</v>
      </c>
      <c r="P106" s="181"/>
      <c r="Q106" s="167">
        <f t="shared" si="3"/>
        <v>0</v>
      </c>
      <c r="R106" s="131"/>
      <c r="S106" s="132" t="s">
        <v>323</v>
      </c>
      <c r="T106" s="164"/>
      <c r="U106" s="133"/>
    </row>
    <row r="107" spans="13:21" ht="39.950000000000003" customHeight="1">
      <c r="M107" s="123">
        <v>0</v>
      </c>
      <c r="N107" s="124">
        <v>9</v>
      </c>
      <c r="O107" s="125" t="s">
        <v>288</v>
      </c>
      <c r="P107" s="126">
        <f>SUM(P108:P117)</f>
        <v>7</v>
      </c>
      <c r="Q107" s="127">
        <f>P107/P5</f>
        <v>8.1395348837209308E-2</v>
      </c>
      <c r="R107" s="128">
        <f>SUM(R108:R117)</f>
        <v>7</v>
      </c>
      <c r="S107" s="161">
        <f>R107/P5</f>
        <v>8.1395348837209308E-2</v>
      </c>
      <c r="T107" s="165" t="s">
        <v>322</v>
      </c>
      <c r="U107" s="166" t="s">
        <v>137</v>
      </c>
    </row>
    <row r="108" spans="13:21" ht="39.950000000000003" customHeight="1">
      <c r="M108" s="123">
        <v>70</v>
      </c>
      <c r="N108" s="129">
        <v>9</v>
      </c>
      <c r="O108" s="130" t="s">
        <v>94</v>
      </c>
      <c r="P108" s="181">
        <v>1</v>
      </c>
      <c r="Q108" s="167">
        <f t="shared" ref="Q108:Q117" si="4">IF(R108=0,0,R108)</f>
        <v>1</v>
      </c>
      <c r="R108" s="131">
        <v>1</v>
      </c>
      <c r="S108" s="132" t="s">
        <v>140</v>
      </c>
      <c r="T108" s="164"/>
      <c r="U108" s="133"/>
    </row>
    <row r="109" spans="13:21" ht="39.950000000000003" customHeight="1">
      <c r="M109" s="123">
        <v>71</v>
      </c>
      <c r="N109" s="129">
        <v>9</v>
      </c>
      <c r="O109" s="130" t="s">
        <v>95</v>
      </c>
      <c r="P109" s="181">
        <v>1</v>
      </c>
      <c r="Q109" s="167">
        <f t="shared" si="4"/>
        <v>1</v>
      </c>
      <c r="R109" s="131">
        <v>1</v>
      </c>
      <c r="S109" s="132" t="s">
        <v>140</v>
      </c>
      <c r="T109" s="164"/>
      <c r="U109" s="133"/>
    </row>
    <row r="110" spans="13:21" ht="39.950000000000003" customHeight="1">
      <c r="M110" s="123">
        <v>72</v>
      </c>
      <c r="N110" s="129">
        <v>9</v>
      </c>
      <c r="O110" s="130" t="s">
        <v>96</v>
      </c>
      <c r="P110" s="181">
        <v>1</v>
      </c>
      <c r="Q110" s="167">
        <f t="shared" si="4"/>
        <v>1</v>
      </c>
      <c r="R110" s="131">
        <v>1</v>
      </c>
      <c r="S110" s="132" t="s">
        <v>140</v>
      </c>
      <c r="T110" s="164"/>
      <c r="U110" s="133"/>
    </row>
    <row r="111" spans="13:21" ht="39.950000000000003" customHeight="1">
      <c r="M111" s="123">
        <v>73</v>
      </c>
      <c r="N111" s="129">
        <v>9</v>
      </c>
      <c r="O111" s="130" t="s">
        <v>289</v>
      </c>
      <c r="P111" s="181">
        <v>1</v>
      </c>
      <c r="Q111" s="167">
        <f t="shared" si="4"/>
        <v>1</v>
      </c>
      <c r="R111" s="131">
        <v>1</v>
      </c>
      <c r="S111" s="132" t="s">
        <v>140</v>
      </c>
      <c r="T111" s="164"/>
      <c r="U111" s="133"/>
    </row>
    <row r="112" spans="13:21" ht="39.950000000000003" customHeight="1">
      <c r="M112" s="123">
        <v>74</v>
      </c>
      <c r="N112" s="129">
        <v>9</v>
      </c>
      <c r="O112" s="130" t="s">
        <v>97</v>
      </c>
      <c r="P112" s="181">
        <v>1</v>
      </c>
      <c r="Q112" s="167">
        <f t="shared" si="4"/>
        <v>1</v>
      </c>
      <c r="R112" s="131">
        <v>1</v>
      </c>
      <c r="S112" s="132" t="s">
        <v>140</v>
      </c>
      <c r="T112" s="164"/>
      <c r="U112" s="133"/>
    </row>
    <row r="113" spans="13:21" ht="39.950000000000003" customHeight="1">
      <c r="M113" s="123">
        <v>75</v>
      </c>
      <c r="N113" s="129">
        <v>9</v>
      </c>
      <c r="O113" s="130" t="s">
        <v>290</v>
      </c>
      <c r="P113" s="181">
        <v>1</v>
      </c>
      <c r="Q113" s="167">
        <f t="shared" si="4"/>
        <v>1</v>
      </c>
      <c r="R113" s="131">
        <v>1</v>
      </c>
      <c r="S113" s="132" t="s">
        <v>140</v>
      </c>
      <c r="T113" s="164"/>
      <c r="U113" s="133"/>
    </row>
    <row r="114" spans="13:21" ht="39.950000000000003" customHeight="1">
      <c r="M114" s="123">
        <v>76</v>
      </c>
      <c r="N114" s="129">
        <v>9</v>
      </c>
      <c r="O114" s="130" t="s">
        <v>108</v>
      </c>
      <c r="P114" s="181">
        <v>1</v>
      </c>
      <c r="Q114" s="167">
        <f t="shared" si="4"/>
        <v>1</v>
      </c>
      <c r="R114" s="131">
        <v>1</v>
      </c>
      <c r="S114" s="132" t="s">
        <v>140</v>
      </c>
      <c r="T114" s="164"/>
      <c r="U114" s="133"/>
    </row>
    <row r="115" spans="13:21" ht="39.950000000000003" customHeight="1">
      <c r="M115" s="123">
        <v>77</v>
      </c>
      <c r="N115" s="129">
        <v>9</v>
      </c>
      <c r="O115" s="130" t="s">
        <v>330</v>
      </c>
      <c r="P115" s="181"/>
      <c r="Q115" s="167">
        <f t="shared" si="4"/>
        <v>0</v>
      </c>
      <c r="R115" s="131"/>
      <c r="S115" s="132" t="s">
        <v>323</v>
      </c>
      <c r="T115" s="164"/>
      <c r="U115" s="133"/>
    </row>
    <row r="116" spans="13:21" ht="39.950000000000003" customHeight="1">
      <c r="M116" s="123">
        <v>78</v>
      </c>
      <c r="N116" s="129">
        <v>9</v>
      </c>
      <c r="O116" s="130" t="s">
        <v>331</v>
      </c>
      <c r="P116" s="181"/>
      <c r="Q116" s="167">
        <f t="shared" si="4"/>
        <v>0</v>
      </c>
      <c r="R116" s="131"/>
      <c r="S116" s="132" t="s">
        <v>323</v>
      </c>
      <c r="T116" s="164"/>
      <c r="U116" s="133"/>
    </row>
    <row r="117" spans="13:21" ht="39.950000000000003" customHeight="1">
      <c r="M117" s="123">
        <v>79</v>
      </c>
      <c r="N117" s="129">
        <v>9</v>
      </c>
      <c r="O117" s="130" t="s">
        <v>332</v>
      </c>
      <c r="P117" s="181"/>
      <c r="Q117" s="167">
        <f t="shared" si="4"/>
        <v>0</v>
      </c>
      <c r="R117" s="131"/>
      <c r="S117" s="132" t="s">
        <v>323</v>
      </c>
      <c r="T117" s="164"/>
      <c r="U117" s="133"/>
    </row>
    <row r="118" spans="13:21" ht="39.950000000000003" customHeight="1">
      <c r="M118" s="123">
        <v>0</v>
      </c>
      <c r="N118" s="124">
        <v>10</v>
      </c>
      <c r="O118" s="125" t="s">
        <v>291</v>
      </c>
      <c r="P118" s="126">
        <f>SUM(P119:P123)</f>
        <v>4</v>
      </c>
      <c r="Q118" s="127">
        <f>P118/P5</f>
        <v>4.6511627906976744E-2</v>
      </c>
      <c r="R118" s="128">
        <f>SUM(R119:R123)</f>
        <v>4</v>
      </c>
      <c r="S118" s="161">
        <f>R118/P5</f>
        <v>4.6511627906976744E-2</v>
      </c>
      <c r="T118" s="165" t="s">
        <v>322</v>
      </c>
      <c r="U118" s="166" t="s">
        <v>137</v>
      </c>
    </row>
    <row r="119" spans="13:21" ht="39.950000000000003" customHeight="1">
      <c r="M119" s="123">
        <v>80</v>
      </c>
      <c r="N119" s="129">
        <v>10</v>
      </c>
      <c r="O119" s="130" t="s">
        <v>292</v>
      </c>
      <c r="P119" s="181">
        <v>1</v>
      </c>
      <c r="Q119" s="167">
        <f>IF(R119=0,0,R119)</f>
        <v>1</v>
      </c>
      <c r="R119" s="131">
        <v>1</v>
      </c>
      <c r="S119" s="134" t="s">
        <v>142</v>
      </c>
      <c r="T119" s="164"/>
      <c r="U119" s="133"/>
    </row>
    <row r="120" spans="13:21" ht="39.950000000000003" customHeight="1">
      <c r="M120" s="123">
        <v>81</v>
      </c>
      <c r="N120" s="129">
        <v>10</v>
      </c>
      <c r="O120" s="130" t="s">
        <v>293</v>
      </c>
      <c r="P120" s="181">
        <v>1</v>
      </c>
      <c r="Q120" s="167">
        <f>IF(R120=0,0,R120)</f>
        <v>1</v>
      </c>
      <c r="R120" s="131">
        <v>1</v>
      </c>
      <c r="S120" s="134" t="s">
        <v>142</v>
      </c>
      <c r="T120" s="164"/>
      <c r="U120" s="133"/>
    </row>
    <row r="121" spans="13:21" ht="39.950000000000003" customHeight="1">
      <c r="M121" s="123">
        <v>82</v>
      </c>
      <c r="N121" s="129">
        <v>10</v>
      </c>
      <c r="O121" s="130" t="s">
        <v>294</v>
      </c>
      <c r="P121" s="181">
        <v>1</v>
      </c>
      <c r="Q121" s="167">
        <f>IF(R121=0,0,R121)</f>
        <v>1</v>
      </c>
      <c r="R121" s="131">
        <v>1</v>
      </c>
      <c r="S121" s="132" t="s">
        <v>140</v>
      </c>
      <c r="T121" s="164"/>
      <c r="U121" s="133"/>
    </row>
    <row r="122" spans="13:21" ht="39.950000000000003" customHeight="1">
      <c r="M122" s="123">
        <v>83</v>
      </c>
      <c r="N122" s="129">
        <v>10</v>
      </c>
      <c r="O122" s="130" t="s">
        <v>295</v>
      </c>
      <c r="P122" s="181">
        <v>1</v>
      </c>
      <c r="Q122" s="167">
        <f>IF(R122=0,0,R122)</f>
        <v>1</v>
      </c>
      <c r="R122" s="131">
        <v>1</v>
      </c>
      <c r="S122" s="132" t="s">
        <v>140</v>
      </c>
      <c r="T122" s="164"/>
      <c r="U122" s="133"/>
    </row>
    <row r="123" spans="13:21" ht="39.950000000000003" customHeight="1">
      <c r="M123" s="123">
        <v>84</v>
      </c>
      <c r="N123" s="129">
        <v>10</v>
      </c>
      <c r="O123" s="130" t="s">
        <v>333</v>
      </c>
      <c r="P123" s="181"/>
      <c r="Q123" s="167">
        <f>IF(R123=0,0,R123)</f>
        <v>0</v>
      </c>
      <c r="R123" s="131"/>
      <c r="S123" s="132" t="s">
        <v>323</v>
      </c>
      <c r="T123" s="164"/>
      <c r="U123" s="133"/>
    </row>
    <row r="124" spans="13:21" ht="39.950000000000003" customHeight="1">
      <c r="M124" s="123">
        <v>0</v>
      </c>
      <c r="N124" s="124">
        <v>11</v>
      </c>
      <c r="O124" s="125" t="s">
        <v>296</v>
      </c>
      <c r="P124" s="126">
        <f>SUM(P125:P129)</f>
        <v>4</v>
      </c>
      <c r="Q124" s="127">
        <f>P124/P5</f>
        <v>4.6511627906976744E-2</v>
      </c>
      <c r="R124" s="128">
        <f>SUM(R125:R129)</f>
        <v>4</v>
      </c>
      <c r="S124" s="161">
        <f>R124/P5</f>
        <v>4.6511627906976744E-2</v>
      </c>
      <c r="T124" s="165" t="s">
        <v>322</v>
      </c>
      <c r="U124" s="166" t="s">
        <v>137</v>
      </c>
    </row>
    <row r="125" spans="13:21" ht="39.950000000000003" customHeight="1">
      <c r="M125" s="123">
        <v>85</v>
      </c>
      <c r="N125" s="129">
        <v>11</v>
      </c>
      <c r="O125" s="130" t="s">
        <v>297</v>
      </c>
      <c r="P125" s="181">
        <v>1</v>
      </c>
      <c r="Q125" s="167">
        <f>IF(R125=0,0,R125)</f>
        <v>1</v>
      </c>
      <c r="R125" s="131">
        <v>1</v>
      </c>
      <c r="S125" s="140" t="s">
        <v>286</v>
      </c>
      <c r="T125" s="164"/>
      <c r="U125" s="133"/>
    </row>
    <row r="126" spans="13:21" ht="39.950000000000003" customHeight="1">
      <c r="M126" s="123">
        <v>86</v>
      </c>
      <c r="N126" s="129">
        <v>11</v>
      </c>
      <c r="O126" s="130" t="s">
        <v>298</v>
      </c>
      <c r="P126" s="181">
        <v>1</v>
      </c>
      <c r="Q126" s="167">
        <f>IF(R126=0,0,R126)</f>
        <v>1</v>
      </c>
      <c r="R126" s="131">
        <v>1</v>
      </c>
      <c r="S126" s="132" t="s">
        <v>140</v>
      </c>
      <c r="T126" s="164"/>
      <c r="U126" s="133"/>
    </row>
    <row r="127" spans="13:21" ht="39.950000000000003" customHeight="1">
      <c r="M127" s="123">
        <v>87</v>
      </c>
      <c r="N127" s="129">
        <v>11</v>
      </c>
      <c r="O127" s="130" t="s">
        <v>299</v>
      </c>
      <c r="P127" s="181">
        <v>1</v>
      </c>
      <c r="Q127" s="167">
        <f>IF(R127=0,0,R127)</f>
        <v>1</v>
      </c>
      <c r="R127" s="131">
        <v>1</v>
      </c>
      <c r="S127" s="140" t="s">
        <v>286</v>
      </c>
      <c r="T127" s="164"/>
      <c r="U127" s="133"/>
    </row>
    <row r="128" spans="13:21" ht="39.950000000000003" customHeight="1">
      <c r="M128" s="123">
        <v>88</v>
      </c>
      <c r="N128" s="129">
        <v>11</v>
      </c>
      <c r="O128" s="130" t="s">
        <v>300</v>
      </c>
      <c r="P128" s="181">
        <v>1</v>
      </c>
      <c r="Q128" s="167">
        <f>IF(R128=0,0,R128)</f>
        <v>1</v>
      </c>
      <c r="R128" s="131">
        <v>1</v>
      </c>
      <c r="S128" s="132" t="s">
        <v>140</v>
      </c>
      <c r="T128" s="164"/>
      <c r="U128" s="133"/>
    </row>
    <row r="129" spans="13:21" ht="39.950000000000003" customHeight="1">
      <c r="M129" s="123">
        <v>89</v>
      </c>
      <c r="N129" s="129">
        <v>11</v>
      </c>
      <c r="O129" s="130" t="s">
        <v>334</v>
      </c>
      <c r="P129" s="181"/>
      <c r="Q129" s="167">
        <f>IF(R129=0,0,R129)</f>
        <v>0</v>
      </c>
      <c r="R129" s="131"/>
      <c r="S129" s="132" t="s">
        <v>323</v>
      </c>
      <c r="T129" s="164"/>
      <c r="U129" s="133"/>
    </row>
    <row r="130" spans="13:21" ht="39.950000000000003" customHeight="1">
      <c r="M130" s="123">
        <v>0</v>
      </c>
      <c r="N130" s="124">
        <v>12</v>
      </c>
      <c r="O130" s="125" t="s">
        <v>301</v>
      </c>
      <c r="P130" s="126">
        <f>SUM(P131:P134)</f>
        <v>3</v>
      </c>
      <c r="Q130" s="127">
        <f>P130/P5</f>
        <v>3.4883720930232558E-2</v>
      </c>
      <c r="R130" s="128">
        <f>SUM(R131:R134)</f>
        <v>3</v>
      </c>
      <c r="S130" s="161">
        <f>R130/P5</f>
        <v>3.4883720930232558E-2</v>
      </c>
      <c r="T130" s="165" t="s">
        <v>322</v>
      </c>
      <c r="U130" s="166" t="s">
        <v>137</v>
      </c>
    </row>
    <row r="131" spans="13:21" ht="39.950000000000003" customHeight="1">
      <c r="M131" s="123">
        <v>90</v>
      </c>
      <c r="N131" s="129">
        <v>12</v>
      </c>
      <c r="O131" s="130" t="s">
        <v>302</v>
      </c>
      <c r="P131" s="181">
        <v>1</v>
      </c>
      <c r="Q131" s="167">
        <f>IF(R131=0,0,R131)</f>
        <v>1</v>
      </c>
      <c r="R131" s="131">
        <v>1</v>
      </c>
      <c r="S131" s="134" t="s">
        <v>142</v>
      </c>
      <c r="T131" s="164"/>
      <c r="U131" s="133"/>
    </row>
    <row r="132" spans="13:21" ht="39.950000000000003" customHeight="1">
      <c r="M132" s="123">
        <v>91</v>
      </c>
      <c r="N132" s="129">
        <v>12</v>
      </c>
      <c r="O132" s="130" t="s">
        <v>303</v>
      </c>
      <c r="P132" s="181">
        <v>1</v>
      </c>
      <c r="Q132" s="167">
        <f>IF(R132=0,0,R132)</f>
        <v>1</v>
      </c>
      <c r="R132" s="131">
        <v>1</v>
      </c>
      <c r="S132" s="132" t="s">
        <v>140</v>
      </c>
      <c r="T132" s="164"/>
      <c r="U132" s="133"/>
    </row>
    <row r="133" spans="13:21" ht="39.950000000000003" customHeight="1">
      <c r="M133" s="123">
        <v>92</v>
      </c>
      <c r="N133" s="129">
        <v>12</v>
      </c>
      <c r="O133" s="130" t="s">
        <v>304</v>
      </c>
      <c r="P133" s="181">
        <v>1</v>
      </c>
      <c r="Q133" s="167">
        <f>IF(R133=0,0,R133)</f>
        <v>1</v>
      </c>
      <c r="R133" s="131">
        <v>1</v>
      </c>
      <c r="S133" s="132" t="s">
        <v>140</v>
      </c>
      <c r="T133" s="164"/>
      <c r="U133" s="133"/>
    </row>
    <row r="134" spans="13:21" ht="39.950000000000003" customHeight="1">
      <c r="M134" s="123">
        <v>93</v>
      </c>
      <c r="N134" s="129">
        <v>12</v>
      </c>
      <c r="O134" s="130" t="s">
        <v>335</v>
      </c>
      <c r="P134" s="181"/>
      <c r="Q134" s="167">
        <f>IF(R134=0,0,R134)</f>
        <v>0</v>
      </c>
      <c r="R134" s="131"/>
      <c r="S134" s="132" t="s">
        <v>323</v>
      </c>
      <c r="T134" s="164"/>
      <c r="U134" s="133"/>
    </row>
    <row r="135" spans="13:21" ht="39.950000000000003" customHeight="1">
      <c r="M135" s="123">
        <v>0</v>
      </c>
      <c r="N135" s="124">
        <v>13</v>
      </c>
      <c r="O135" s="125" t="s">
        <v>98</v>
      </c>
      <c r="P135" s="126">
        <f>SUM(P136:P139)</f>
        <v>3</v>
      </c>
      <c r="Q135" s="127">
        <f>P135/P5</f>
        <v>3.4883720930232558E-2</v>
      </c>
      <c r="R135" s="128">
        <f>SUM(R136:R139)</f>
        <v>3</v>
      </c>
      <c r="S135" s="161">
        <f>R135/P5</f>
        <v>3.4883720930232558E-2</v>
      </c>
      <c r="T135" s="165" t="s">
        <v>322</v>
      </c>
      <c r="U135" s="166" t="s">
        <v>137</v>
      </c>
    </row>
    <row r="136" spans="13:21" ht="39.950000000000003" customHeight="1">
      <c r="M136" s="123">
        <v>94</v>
      </c>
      <c r="N136" s="129">
        <v>13</v>
      </c>
      <c r="O136" s="130" t="s">
        <v>305</v>
      </c>
      <c r="P136" s="181">
        <v>1</v>
      </c>
      <c r="Q136" s="167">
        <f>IF(R136=0,0,R136)</f>
        <v>1</v>
      </c>
      <c r="R136" s="131">
        <v>1</v>
      </c>
      <c r="S136" s="134" t="s">
        <v>142</v>
      </c>
      <c r="T136" s="164"/>
      <c r="U136" s="133"/>
    </row>
    <row r="137" spans="13:21" ht="39.950000000000003" customHeight="1">
      <c r="M137" s="123">
        <v>95</v>
      </c>
      <c r="N137" s="129">
        <v>13</v>
      </c>
      <c r="O137" s="130" t="s">
        <v>306</v>
      </c>
      <c r="P137" s="181">
        <v>1</v>
      </c>
      <c r="Q137" s="167">
        <f>IF(R137=0,0,R137)</f>
        <v>1</v>
      </c>
      <c r="R137" s="131">
        <v>1</v>
      </c>
      <c r="S137" s="140" t="s">
        <v>286</v>
      </c>
      <c r="T137" s="164"/>
      <c r="U137" s="133"/>
    </row>
    <row r="138" spans="13:21" ht="39.950000000000003" customHeight="1">
      <c r="M138" s="123">
        <v>96</v>
      </c>
      <c r="N138" s="129">
        <v>13</v>
      </c>
      <c r="O138" s="130" t="s">
        <v>307</v>
      </c>
      <c r="P138" s="181">
        <v>1</v>
      </c>
      <c r="Q138" s="167">
        <f>IF(R138=0,0,R138)</f>
        <v>1</v>
      </c>
      <c r="R138" s="131">
        <v>1</v>
      </c>
      <c r="S138" s="132" t="s">
        <v>140</v>
      </c>
      <c r="T138" s="164"/>
      <c r="U138" s="133"/>
    </row>
    <row r="139" spans="13:21" ht="39.950000000000003" customHeight="1">
      <c r="M139" s="123">
        <v>97</v>
      </c>
      <c r="N139" s="129">
        <v>13</v>
      </c>
      <c r="O139" s="130" t="s">
        <v>336</v>
      </c>
      <c r="P139" s="181"/>
      <c r="Q139" s="167">
        <f>IF(R139=0,0,R139)</f>
        <v>0</v>
      </c>
      <c r="R139" s="131"/>
      <c r="S139" s="132" t="s">
        <v>323</v>
      </c>
      <c r="T139" s="164"/>
      <c r="U139" s="133"/>
    </row>
    <row r="140" spans="13:21" ht="39.950000000000003" customHeight="1">
      <c r="M140" s="123">
        <v>0</v>
      </c>
      <c r="N140" s="124">
        <v>14</v>
      </c>
      <c r="O140" s="125" t="s">
        <v>308</v>
      </c>
      <c r="P140" s="126">
        <f>SUM(P141:P144)</f>
        <v>3</v>
      </c>
      <c r="Q140" s="127">
        <f>P140/P5</f>
        <v>3.4883720930232558E-2</v>
      </c>
      <c r="R140" s="128">
        <f>SUM(R141:R144)</f>
        <v>4</v>
      </c>
      <c r="S140" s="161">
        <f>R140/P5</f>
        <v>4.6511627906976744E-2</v>
      </c>
      <c r="T140" s="165" t="s">
        <v>322</v>
      </c>
      <c r="U140" s="166" t="s">
        <v>137</v>
      </c>
    </row>
    <row r="141" spans="13:21" ht="39.950000000000003" customHeight="1">
      <c r="M141" s="123">
        <v>98</v>
      </c>
      <c r="N141" s="129">
        <v>14</v>
      </c>
      <c r="O141" s="130" t="s">
        <v>309</v>
      </c>
      <c r="P141" s="181">
        <v>1</v>
      </c>
      <c r="Q141" s="167">
        <f>IF(R141=0,0,R141)</f>
        <v>1</v>
      </c>
      <c r="R141" s="131">
        <v>1</v>
      </c>
      <c r="S141" s="134" t="s">
        <v>142</v>
      </c>
      <c r="T141" s="164"/>
      <c r="U141" s="133"/>
    </row>
    <row r="142" spans="13:21" ht="39.950000000000003" customHeight="1">
      <c r="M142" s="123">
        <v>99</v>
      </c>
      <c r="N142" s="129">
        <v>14</v>
      </c>
      <c r="O142" s="130" t="s">
        <v>310</v>
      </c>
      <c r="P142" s="181">
        <v>1</v>
      </c>
      <c r="Q142" s="167">
        <f>IF(R142=0,0,R142)</f>
        <v>1</v>
      </c>
      <c r="R142" s="131">
        <v>1</v>
      </c>
      <c r="S142" s="140" t="s">
        <v>286</v>
      </c>
      <c r="T142" s="164"/>
      <c r="U142" s="133"/>
    </row>
    <row r="143" spans="13:21" ht="39.950000000000003" customHeight="1">
      <c r="M143" s="123">
        <v>100</v>
      </c>
      <c r="N143" s="129">
        <v>14</v>
      </c>
      <c r="O143" s="130" t="s">
        <v>311</v>
      </c>
      <c r="P143" s="181">
        <v>1</v>
      </c>
      <c r="Q143" s="167">
        <f>IF(R143=0,0,R143)</f>
        <v>1</v>
      </c>
      <c r="R143" s="131">
        <v>1</v>
      </c>
      <c r="S143" s="132" t="s">
        <v>140</v>
      </c>
      <c r="T143" s="164"/>
      <c r="U143" s="133"/>
    </row>
    <row r="144" spans="13:21" ht="39.950000000000003" customHeight="1">
      <c r="M144" s="123">
        <v>101</v>
      </c>
      <c r="N144" s="129">
        <v>14</v>
      </c>
      <c r="O144" s="130" t="s">
        <v>337</v>
      </c>
      <c r="P144" s="181"/>
      <c r="Q144" s="167">
        <f>IF(R144=0,0,R144)</f>
        <v>1</v>
      </c>
      <c r="R144" s="131">
        <v>1</v>
      </c>
      <c r="S144" s="132" t="s">
        <v>323</v>
      </c>
      <c r="T144" s="164"/>
      <c r="U144" s="133"/>
    </row>
    <row r="145" spans="13:21" ht="39.950000000000003" customHeight="1">
      <c r="M145" s="123">
        <v>0</v>
      </c>
      <c r="N145" s="124">
        <v>15</v>
      </c>
      <c r="O145" s="125" t="s">
        <v>312</v>
      </c>
      <c r="P145" s="126">
        <f>SUM(P146:P148)</f>
        <v>2</v>
      </c>
      <c r="Q145" s="127">
        <f>P145/P5</f>
        <v>2.3255813953488372E-2</v>
      </c>
      <c r="R145" s="128">
        <f>SUM(R146:R148)</f>
        <v>2</v>
      </c>
      <c r="S145" s="161">
        <f>R145/P5</f>
        <v>2.3255813953488372E-2</v>
      </c>
      <c r="T145" s="165" t="s">
        <v>322</v>
      </c>
      <c r="U145" s="166" t="s">
        <v>137</v>
      </c>
    </row>
    <row r="146" spans="13:21" ht="39.950000000000003" customHeight="1">
      <c r="M146" s="123">
        <v>102</v>
      </c>
      <c r="N146" s="129">
        <v>15</v>
      </c>
      <c r="O146" s="130" t="s">
        <v>313</v>
      </c>
      <c r="P146" s="181">
        <v>1</v>
      </c>
      <c r="Q146" s="167">
        <f>IF(R146=0,0,R146)</f>
        <v>1</v>
      </c>
      <c r="R146" s="131">
        <v>1</v>
      </c>
      <c r="S146" s="134" t="s">
        <v>142</v>
      </c>
      <c r="T146" s="164"/>
      <c r="U146" s="133"/>
    </row>
    <row r="147" spans="13:21" ht="39.950000000000003" customHeight="1">
      <c r="M147" s="123">
        <v>103</v>
      </c>
      <c r="N147" s="129">
        <v>15</v>
      </c>
      <c r="O147" s="130" t="s">
        <v>314</v>
      </c>
      <c r="P147" s="181">
        <v>1</v>
      </c>
      <c r="Q147" s="167">
        <f>IF(R147=0,0,R147)</f>
        <v>1</v>
      </c>
      <c r="R147" s="131">
        <v>1</v>
      </c>
      <c r="S147" s="140" t="s">
        <v>286</v>
      </c>
      <c r="T147" s="164"/>
      <c r="U147" s="133"/>
    </row>
    <row r="148" spans="13:21" ht="39.950000000000003" customHeight="1">
      <c r="M148" s="123">
        <v>104</v>
      </c>
      <c r="N148" s="129">
        <v>15</v>
      </c>
      <c r="O148" s="130" t="s">
        <v>338</v>
      </c>
      <c r="P148" s="181"/>
      <c r="Q148" s="167">
        <f>IF(R148=0,0,R148)</f>
        <v>0</v>
      </c>
      <c r="R148" s="131"/>
      <c r="S148" s="132" t="s">
        <v>323</v>
      </c>
      <c r="T148" s="164"/>
      <c r="U148" s="133"/>
    </row>
    <row r="149" spans="13:21" ht="39.950000000000003" customHeight="1">
      <c r="M149" s="123">
        <v>0</v>
      </c>
      <c r="N149" s="124">
        <v>16</v>
      </c>
      <c r="O149" s="125" t="s">
        <v>315</v>
      </c>
      <c r="P149" s="126">
        <f>SUM(P150:P155)</f>
        <v>2</v>
      </c>
      <c r="Q149" s="127">
        <f>P149/P5</f>
        <v>2.3255813953488372E-2</v>
      </c>
      <c r="R149" s="128">
        <f>SUM(R150:R155)</f>
        <v>2</v>
      </c>
      <c r="S149" s="161">
        <f>R149/P5</f>
        <v>2.3255813953488372E-2</v>
      </c>
      <c r="T149" s="165" t="s">
        <v>322</v>
      </c>
      <c r="U149" s="166" t="s">
        <v>137</v>
      </c>
    </row>
    <row r="150" spans="13:21" ht="39.950000000000003" customHeight="1">
      <c r="M150" s="123">
        <v>105</v>
      </c>
      <c r="N150" s="129">
        <v>16</v>
      </c>
      <c r="O150" s="130" t="s">
        <v>316</v>
      </c>
      <c r="P150" s="181">
        <v>1</v>
      </c>
      <c r="Q150" s="167">
        <f t="shared" ref="Q150:Q155" si="5">IF(R150=0,0,R150)</f>
        <v>1</v>
      </c>
      <c r="R150" s="131">
        <v>1</v>
      </c>
      <c r="S150" s="140" t="s">
        <v>286</v>
      </c>
      <c r="T150" s="164"/>
      <c r="U150" s="133"/>
    </row>
    <row r="151" spans="13:21" ht="39.950000000000003" customHeight="1">
      <c r="M151" s="123">
        <v>106</v>
      </c>
      <c r="N151" s="129">
        <v>16</v>
      </c>
      <c r="O151" s="130" t="s">
        <v>317</v>
      </c>
      <c r="P151" s="181">
        <v>1</v>
      </c>
      <c r="Q151" s="167">
        <f t="shared" si="5"/>
        <v>1</v>
      </c>
      <c r="R151" s="131">
        <v>1</v>
      </c>
      <c r="S151" s="132" t="s">
        <v>140</v>
      </c>
      <c r="T151" s="164"/>
      <c r="U151" s="133"/>
    </row>
    <row r="152" spans="13:21" ht="39.950000000000003" customHeight="1">
      <c r="M152" s="123">
        <v>107</v>
      </c>
      <c r="N152" s="129">
        <v>16</v>
      </c>
      <c r="O152" s="130" t="s">
        <v>330</v>
      </c>
      <c r="P152" s="181"/>
      <c r="Q152" s="167">
        <f t="shared" si="5"/>
        <v>0</v>
      </c>
      <c r="R152" s="131"/>
      <c r="S152" s="132" t="s">
        <v>323</v>
      </c>
      <c r="T152" s="164"/>
      <c r="U152" s="133"/>
    </row>
    <row r="153" spans="13:21" ht="39.950000000000003" customHeight="1">
      <c r="M153" s="123">
        <v>108</v>
      </c>
      <c r="N153" s="129">
        <v>16</v>
      </c>
      <c r="O153" s="130" t="s">
        <v>331</v>
      </c>
      <c r="P153" s="181"/>
      <c r="Q153" s="167">
        <f t="shared" si="5"/>
        <v>0</v>
      </c>
      <c r="R153" s="131"/>
      <c r="S153" s="132" t="s">
        <v>323</v>
      </c>
      <c r="T153" s="164"/>
      <c r="U153" s="133"/>
    </row>
    <row r="154" spans="13:21" ht="39.950000000000003" customHeight="1">
      <c r="M154" s="123">
        <v>109</v>
      </c>
      <c r="N154" s="129">
        <v>16</v>
      </c>
      <c r="O154" s="130" t="s">
        <v>332</v>
      </c>
      <c r="P154" s="181"/>
      <c r="Q154" s="167">
        <f t="shared" si="5"/>
        <v>0</v>
      </c>
      <c r="R154" s="131"/>
      <c r="S154" s="132" t="s">
        <v>323</v>
      </c>
      <c r="T154" s="164"/>
      <c r="U154" s="133"/>
    </row>
    <row r="155" spans="13:21" ht="39.950000000000003" customHeight="1">
      <c r="M155" s="123">
        <v>110</v>
      </c>
      <c r="N155" s="129">
        <v>16</v>
      </c>
      <c r="O155" s="130" t="s">
        <v>339</v>
      </c>
      <c r="P155" s="181"/>
      <c r="Q155" s="167">
        <f t="shared" si="5"/>
        <v>0</v>
      </c>
      <c r="R155" s="131"/>
      <c r="S155" s="132" t="s">
        <v>323</v>
      </c>
      <c r="T155" s="164"/>
      <c r="U155" s="133"/>
    </row>
    <row r="156" spans="13:21" ht="39.950000000000003" customHeight="1">
      <c r="M156" s="141">
        <v>0</v>
      </c>
      <c r="N156" s="142"/>
      <c r="O156" s="143" t="s">
        <v>340</v>
      </c>
      <c r="P156" s="144"/>
      <c r="Q156" s="145"/>
      <c r="R156" s="144"/>
      <c r="S156" s="145"/>
      <c r="T156" s="145"/>
      <c r="U156" s="145"/>
    </row>
    <row r="157" spans="13:21" ht="39.950000000000003" customHeight="1"/>
    <row r="158" spans="13:21" ht="39.950000000000003" customHeight="1"/>
    <row r="159" spans="13:21" ht="39.950000000000003" customHeight="1"/>
    <row r="160" spans="13:21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</sheetData>
  <mergeCells count="32">
    <mergeCell ref="T8:T9"/>
    <mergeCell ref="U8:U9"/>
    <mergeCell ref="O11:U11"/>
    <mergeCell ref="N3:S3"/>
    <mergeCell ref="P8:P9"/>
    <mergeCell ref="R8:R9"/>
    <mergeCell ref="S8:S9"/>
    <mergeCell ref="I40:J40"/>
    <mergeCell ref="I42:J42"/>
    <mergeCell ref="I43:J43"/>
    <mergeCell ref="D6:K6"/>
    <mergeCell ref="D39:E39"/>
    <mergeCell ref="A5:A6"/>
    <mergeCell ref="I37:J37"/>
    <mergeCell ref="I38:J38"/>
    <mergeCell ref="I39:J39"/>
    <mergeCell ref="J2:K2"/>
    <mergeCell ref="C3:H4"/>
    <mergeCell ref="C5:C6"/>
    <mergeCell ref="D37:E37"/>
    <mergeCell ref="D7:K7"/>
    <mergeCell ref="D5:K5"/>
    <mergeCell ref="H52:K54"/>
    <mergeCell ref="D53:F53"/>
    <mergeCell ref="E48:F48"/>
    <mergeCell ref="E52:F52"/>
    <mergeCell ref="I44:J44"/>
    <mergeCell ref="D49:F49"/>
    <mergeCell ref="D51:F51"/>
    <mergeCell ref="E50:F50"/>
    <mergeCell ref="D46:F46"/>
    <mergeCell ref="D47:F47"/>
  </mergeCells>
  <phoneticPr fontId="2" type="noConversion"/>
  <printOptions horizontalCentered="1"/>
  <pageMargins left="0.59055118110236227" right="0" top="0.19685039370078741" bottom="0" header="0" footer="0"/>
  <pageSetup paperSize="9" scale="36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Mode d'emploi</vt:lpstr>
      <vt:lpstr>Ventilation ETE</vt:lpstr>
      <vt:lpstr>Ventilation Automne</vt:lpstr>
      <vt:lpstr>Ventilation Hiver</vt:lpstr>
      <vt:lpstr>Ventilation Printemps</vt:lpstr>
      <vt:lpstr>'Ventilation Automne'!Impression_des_titres</vt:lpstr>
      <vt:lpstr>'Ventilation ETE'!Impression_des_titres</vt:lpstr>
      <vt:lpstr>'Ventilation Hiver'!Impression_des_titres</vt:lpstr>
      <vt:lpstr>'Ventilation Printemps'!Impression_des_titres</vt:lpstr>
      <vt:lpstr>'Mode d''emploi'!Zone_d_impression</vt:lpstr>
      <vt:lpstr>'Ventilation Automne'!Zone_d_impression</vt:lpstr>
      <vt:lpstr>'Ventilation ETE'!Zone_d_impression</vt:lpstr>
      <vt:lpstr>'Ventilation Hiver'!Zone_d_impression</vt:lpstr>
      <vt:lpstr>'Ventilation Printemps'!Zone_d_impression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2013-02-22T13:51:25Z</cp:lastPrinted>
  <dcterms:created xsi:type="dcterms:W3CDTF">2013-02-19T07:40:46Z</dcterms:created>
  <dcterms:modified xsi:type="dcterms:W3CDTF">2020-02-08T11:40:35Z</dcterms:modified>
</cp:coreProperties>
</file>