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E:\0-UPRT\1-UPRT.FR-SITE-WEB\me-menus\menus-festivals\"/>
    </mc:Choice>
  </mc:AlternateContent>
  <xr:revisionPtr revIDLastSave="0" documentId="8_{A5B82DB7-FDA2-498F-889E-EC7900B6CBC2}" xr6:coauthVersionLast="47" xr6:coauthVersionMax="47" xr10:uidLastSave="{00000000-0000-0000-0000-000000000000}"/>
  <bookViews>
    <workbookView xWindow="-120" yWindow="-120" windowWidth="29040" windowHeight="15840" tabRatio="749" xr2:uid="{00000000-000D-0000-FFFF-FFFF00000000}"/>
  </bookViews>
  <sheets>
    <sheet name="Nota" sheetId="76" r:id="rId1"/>
    <sheet name="1 MENUS Plan" sheetId="1" r:id="rId2"/>
    <sheet name="2 MENUS Plan Exemple" sheetId="73" r:id="rId3"/>
    <sheet name="3 MENUS Plats" sheetId="52" r:id="rId4"/>
    <sheet name="4 Codes couleurs" sheetId="41" r:id="rId5"/>
    <sheet name="5 Fréquences" sheetId="64" r:id="rId6"/>
    <sheet name="6 Claire VITET Strasbourg" sheetId="63" r:id="rId7"/>
    <sheet name="7 Classement simplifié " sheetId="72" r:id="rId8"/>
    <sheet name="Echirolles" sheetId="65" r:id="rId9"/>
    <sheet name="Nutrition 2011" sheetId="53" r:id="rId10"/>
    <sheet name="MENUS 1 SCOLAIRE " sheetId="26" r:id="rId11"/>
    <sheet name="MENUS 2 SCOLAIRE " sheetId="30" r:id="rId12"/>
    <sheet name="MENUS 3 SCOLAIRE" sheetId="32" r:id="rId13"/>
    <sheet name="MENUS 4 SCOLAIRE" sheetId="33" r:id="rId14"/>
    <sheet name="MENUS 5 SCOLAIRE" sheetId="36" r:id="rId15"/>
    <sheet name="MENUS 6 SCOLAIRE" sheetId="37" r:id="rId16"/>
    <sheet name="MENUS 7 SCOLAIRE" sheetId="39" r:id="rId17"/>
    <sheet name="MENUS 1  SENIORS" sheetId="9" r:id="rId18"/>
    <sheet name="MENUS 2 SENIORS " sheetId="29" r:id="rId19"/>
    <sheet name="MENUS 3 SENIORS" sheetId="31" r:id="rId20"/>
    <sheet name="MENUS 4 SENIORS" sheetId="34" r:id="rId21"/>
    <sheet name="MENUS 5 SENIORS" sheetId="35" r:id="rId22"/>
    <sheet name="MENUS 6 SENIORS" sheetId="38" r:id="rId23"/>
    <sheet name="MENUS 7 SENIORS" sheetId="40" r:id="rId24"/>
    <sheet name="Contrôle Annexe 3" sheetId="59" r:id="rId25"/>
    <sheet name="Contrôle Annexe 4" sheetId="61" r:id="rId26"/>
    <sheet name="Contrôle Annexe 5" sheetId="51" r:id="rId27"/>
    <sheet name="Calendrier.Pascal.Grandet" sheetId="81" r:id="rId28"/>
  </sheets>
  <definedNames>
    <definedName name="_xlnm._FilterDatabase" localSheetId="3" hidden="1">'3 MENUS Plats'!$B$9:$B$250</definedName>
    <definedName name="_xlnm._FilterDatabase" localSheetId="7" hidden="1">'7 Classement simplifié '!#REF!</definedName>
    <definedName name="ABSENCES" localSheetId="27">'Calendrier.Pascal.Grandet'!$BU$15:$BU$24</definedName>
    <definedName name="ANBASE" localSheetId="27">'Calendrier.Pascal.Grandet'!$BH$2</definedName>
    <definedName name="CALSCOL" localSheetId="27">'Calendrier.Pascal.Grandet'!$BQ$15:$BR$25</definedName>
    <definedName name="DESSERT__moins__15__MG__et___de_20g_glucides">'3 MENUS Plats'!$AB$9:$AB$251</definedName>
    <definedName name="DESSERT_contenant_plus_de_15___de_lipides">'3 MENUS Plats'!$AA$9:$AA$251</definedName>
    <definedName name="DESSERT_fruits_crus">'3 MENUS Plats'!$Z$9:$Z$251</definedName>
    <definedName name="DESSERT_fruits_cuits">'3 MENUS Plats'!$Y$9:$Y$251</definedName>
    <definedName name="FERIES" localSheetId="27">'Calendrier.Pascal.Grandet'!$BH$15:$BJ$40</definedName>
    <definedName name="FROMAGE____150mg_de_calcium">'3 MENUS Plats'!$W$9:$W$251</definedName>
    <definedName name="FROMAGE_calcium_entre_100mg_et_moins_de_150mg">'3 MENUS Plats'!$V$9:$V$251</definedName>
    <definedName name="H.O_COMPOSÉS">'3 MENUS Plats'!$F$9:$F$251</definedName>
    <definedName name="H.O_Féculents">'3 MENUS Plats'!$G$9:$G$251</definedName>
    <definedName name="HO__15___MG">'3 MENUS Plats'!$B$9:$B$251</definedName>
    <definedName name="HO__crudités">'3 MENUS Plats'!$D$9:$D$251</definedName>
    <definedName name="HO_cuidités">'3 MENUS Plats'!$E$9:$E$251</definedName>
    <definedName name="HO_Pré_Frit">'3 MENUS Plats'!$C$9:$C$251</definedName>
    <definedName name="_xlnm.Print_Titles" localSheetId="4">'4 Codes couleurs'!$1:$1</definedName>
    <definedName name="_xlnm.Print_Titles" localSheetId="5">'5 Fréquences'!$1:$2</definedName>
    <definedName name="_xlnm.Print_Titles" localSheetId="6">'6 Claire VITET Strasbourg'!$1:$1</definedName>
    <definedName name="_xlnm.Print_Titles" localSheetId="9">'Nutrition 2011'!$1:$8</definedName>
    <definedName name="LAITAGES_desserts_lactés___de_100mg_calcium_moins_5g_lipides">'3 MENUS Plats'!$X$9:$X$251</definedName>
    <definedName name="LÉGUMES__GRAS">'3 MENUS Plats'!$U$9:$U$251</definedName>
    <definedName name="LÉGUMES_COMPOSÉS">'3 MENUS Plats'!$R$9:$R$251</definedName>
    <definedName name="Légumes_CUITS__autres_que_secs">'3 MENUS Plats'!$S$9:$S$251</definedName>
    <definedName name="LÉGUMES_FÉCULENTS">'3 MENUS Plats'!$T$9:$T$251</definedName>
    <definedName name="MDPasse" localSheetId="27">'Calendrier.Pascal.Grandet'!$BP$2</definedName>
    <definedName name="MNEMO" localSheetId="27">'Calendrier.Pascal.Grandet'!$BU$15:$BW$24</definedName>
    <definedName name="MOISBASE" localSheetId="27">'Calendrier.Pascal.Grandet'!$BH$3</definedName>
    <definedName name="NBJ_ANBASE" localSheetId="27">'Calendrier.Pascal.Grandet'!$BH$9</definedName>
    <definedName name="NBJ_ANBASE1" localSheetId="27">'Calendrier.Pascal.Grandet'!$BI$9</definedName>
    <definedName name="PAQUES" localSheetId="27">'Calendrier.Pascal.Grandet'!$BH$16</definedName>
    <definedName name="Paques">#REF!</definedName>
    <definedName name="PAQUES2" localSheetId="27">'Calendrier.Pascal.Grandet'!$BH$29</definedName>
    <definedName name="PLAT__70___de_poisson__et_ayant_un_P_L__ou___2">'3 MENUS Plats'!$P$9:$P$251</definedName>
    <definedName name="PLAT__NI_LIMITE_NI_ENCOURAGE">'3 MENUS Plats'!$N$9:$N$251</definedName>
    <definedName name="PLAT__P_L__ou___à_1">'3 MENUS Plats'!$M$9:$M$251</definedName>
    <definedName name="PLAT_COMPLET">'3 MENUS Plats'!$O$9:$O$251</definedName>
    <definedName name="PLAT_Filet_de_Poisson_100">'3 MENUS Plats'!$H$9:$H$251</definedName>
    <definedName name="PLAT_Frits_ou_pré_frits___15___MG">'3 MENUS Plats'!$K$9:$K$251</definedName>
    <definedName name="PLAT_moins_de_70___protidique">'3 MENUS Plats'!$I$9:$I$251</definedName>
    <definedName name="PLAT_POISSON__B">'3 MENUS Plats'!$Q$9:$Q$251</definedName>
    <definedName name="PLAT_Viandes_non_hachées">'3 MENUS Plats'!$J$9:$J$251</definedName>
    <definedName name="REPOS" localSheetId="27">'Calendrier.Pascal.Grandet'!$BM$15:$BN$21</definedName>
    <definedName name="SAINTS" localSheetId="27">'Calendrier.Pascal.Grandet'!$BF$3:$BG$368</definedName>
    <definedName name="_xlnm.Print_Area" localSheetId="1">'1 MENUS Plan'!$A$1:$K$85</definedName>
    <definedName name="_xlnm.Print_Area" localSheetId="2">'2 MENUS Plan Exemple'!$A$1:$K$85</definedName>
    <definedName name="_xlnm.Print_Area" localSheetId="3">'3 MENUS Plats'!$A$1:$AC$252</definedName>
    <definedName name="_xlnm.Print_Area" localSheetId="4">'4 Codes couleurs'!$A$1:$F$41</definedName>
    <definedName name="_xlnm.Print_Area" localSheetId="5">'5 Fréquences'!$A$1:$F$168</definedName>
    <definedName name="_xlnm.Print_Area" localSheetId="6">'6 Claire VITET Strasbourg'!$A$1:$I$39</definedName>
    <definedName name="_xlnm.Print_Area" localSheetId="27">'Calendrier.Pascal.Grandet'!$A$2:$BB$68,'Calendrier.Pascal.Grandet'!$CG$4:$CW$18</definedName>
    <definedName name="_xlnm.Print_Area" localSheetId="24">'Contrôle Annexe 3'!$A$1:$L$33</definedName>
    <definedName name="_xlnm.Print_Area" localSheetId="25">'Contrôle Annexe 4'!$A$1:$L$63</definedName>
    <definedName name="_xlnm.Print_Area" localSheetId="26">'Contrôle Annexe 5'!$A$1:$L$65</definedName>
    <definedName name="_xlnm.Print_Area" localSheetId="8">Echirolles!$A$1:$C$50</definedName>
    <definedName name="_xlnm.Print_Area" localSheetId="17">'MENUS 1  SENIORS'!$A$1:$I$44</definedName>
    <definedName name="_xlnm.Print_Area" localSheetId="10">'MENUS 1 SCOLAIRE '!$B$1:$H$42</definedName>
    <definedName name="_xlnm.Print_Area" localSheetId="11">'MENUS 2 SCOLAIRE '!$B$1:$H$42</definedName>
    <definedName name="_xlnm.Print_Area" localSheetId="18">'MENUS 2 SENIORS '!$A$1:$I$44</definedName>
    <definedName name="_xlnm.Print_Area" localSheetId="12">'MENUS 3 SCOLAIRE'!$B$1:$H$42</definedName>
    <definedName name="_xlnm.Print_Area" localSheetId="19">'MENUS 3 SENIORS'!$A$1:$I$44</definedName>
    <definedName name="_xlnm.Print_Area" localSheetId="13">'MENUS 4 SCOLAIRE'!$B$1:$H$42</definedName>
    <definedName name="_xlnm.Print_Area" localSheetId="20">'MENUS 4 SENIORS'!$A$1:$I$44</definedName>
    <definedName name="_xlnm.Print_Area" localSheetId="14">'MENUS 5 SCOLAIRE'!$B$1:$H$42</definedName>
    <definedName name="_xlnm.Print_Area" localSheetId="21">'MENUS 5 SENIORS'!$A$1:$I$44</definedName>
    <definedName name="_xlnm.Print_Area" localSheetId="15">'MENUS 6 SCOLAIRE'!$B$1:$H$42</definedName>
    <definedName name="_xlnm.Print_Area" localSheetId="22">'MENUS 6 SENIORS'!$A$1:$I$44</definedName>
    <definedName name="_xlnm.Print_Area" localSheetId="16">'MENUS 7 SCOLAIRE'!$B$1:$H$41</definedName>
    <definedName name="_xlnm.Print_Area" localSheetId="23">'MENUS 7 SENIORS'!$A$1:$I$44</definedName>
    <definedName name="_xlnm.Print_Area" localSheetId="9">'Nutrition 2011'!$A$1:$J$925</definedName>
  </definedNames>
  <calcPr calcId="191029"/>
</workbook>
</file>

<file path=xl/calcChain.xml><?xml version="1.0" encoding="utf-8"?>
<calcChain xmlns="http://schemas.openxmlformats.org/spreadsheetml/2006/main">
  <c r="BH40" i="81" l="1"/>
  <c r="BH39" i="81"/>
  <c r="BH38" i="81"/>
  <c r="Q38" i="81"/>
  <c r="L38" i="81"/>
  <c r="I38" i="81"/>
  <c r="C38" i="81"/>
  <c r="BH37" i="81"/>
  <c r="B37" i="81"/>
  <c r="BH36" i="81"/>
  <c r="T36" i="81"/>
  <c r="B36" i="81"/>
  <c r="K36" i="81" s="1"/>
  <c r="BH35" i="81"/>
  <c r="BH32" i="81"/>
  <c r="BH31" i="81"/>
  <c r="BH29" i="81"/>
  <c r="BH34" i="81" s="1"/>
  <c r="BH28" i="81"/>
  <c r="BH27" i="81"/>
  <c r="BH26" i="81"/>
  <c r="BH25" i="81"/>
  <c r="BH24" i="81"/>
  <c r="BH23" i="81"/>
  <c r="BH20" i="81"/>
  <c r="BH19" i="81"/>
  <c r="BH18" i="81"/>
  <c r="BH16" i="81"/>
  <c r="BH15" i="81"/>
  <c r="BM14" i="81"/>
  <c r="BI9" i="81"/>
  <c r="BH9" i="81"/>
  <c r="BH8" i="81"/>
  <c r="BH5" i="81"/>
  <c r="D4" i="81"/>
  <c r="C4" i="81"/>
  <c r="H4" i="81" s="1"/>
  <c r="B3" i="81"/>
  <c r="BD2" i="81"/>
  <c r="B2" i="81"/>
  <c r="K2" i="81" s="1"/>
  <c r="BD1" i="81"/>
  <c r="BP15" i="81" l="1"/>
  <c r="BI8" i="81"/>
  <c r="BP21" i="81" s="1"/>
  <c r="L4" i="81"/>
  <c r="T2" i="81"/>
  <c r="G4" i="81"/>
  <c r="BK15" i="81" s="1"/>
  <c r="U38" i="81"/>
  <c r="AC36" i="81"/>
  <c r="C5" i="81"/>
  <c r="BD3" i="81"/>
  <c r="I4" i="81"/>
  <c r="E4" i="81"/>
  <c r="F4" i="81" s="1"/>
  <c r="BD185" i="81"/>
  <c r="H38" i="81"/>
  <c r="D38" i="81"/>
  <c r="BD216" i="81"/>
  <c r="R38" i="81"/>
  <c r="N38" i="81"/>
  <c r="K37" i="81"/>
  <c r="O38" i="81"/>
  <c r="E38" i="81"/>
  <c r="M38" i="81"/>
  <c r="C39" i="81"/>
  <c r="L39" i="81"/>
  <c r="BH21" i="81"/>
  <c r="BH17" i="81"/>
  <c r="G38" i="81" s="1"/>
  <c r="BH22" i="81"/>
  <c r="F38" i="81"/>
  <c r="BH30" i="81"/>
  <c r="BH33" i="81"/>
  <c r="BD217" i="81" l="1"/>
  <c r="R39" i="81"/>
  <c r="N39" i="81"/>
  <c r="O39" i="81" s="1"/>
  <c r="L40" i="81"/>
  <c r="Q39" i="81"/>
  <c r="M39" i="81" s="1"/>
  <c r="P39" i="81"/>
  <c r="C6" i="81"/>
  <c r="G5" i="81"/>
  <c r="BD4" i="81"/>
  <c r="H5" i="81"/>
  <c r="D5" i="81" s="1"/>
  <c r="E5" i="81"/>
  <c r="F5" i="81" s="1"/>
  <c r="I5" i="81"/>
  <c r="P4" i="81"/>
  <c r="L5" i="81"/>
  <c r="K3" i="81"/>
  <c r="M4" i="81"/>
  <c r="BD34" i="81"/>
  <c r="R4" i="81"/>
  <c r="Q4" i="81"/>
  <c r="N4" i="81"/>
  <c r="O4" i="81" s="1"/>
  <c r="BD186" i="81"/>
  <c r="H39" i="81"/>
  <c r="D39" i="81" s="1"/>
  <c r="C40" i="81"/>
  <c r="E39" i="81"/>
  <c r="F39" i="81" s="1"/>
  <c r="I39" i="81"/>
  <c r="G39" i="81"/>
  <c r="AD38" i="81"/>
  <c r="AL36" i="81"/>
  <c r="BP13" i="81"/>
  <c r="P38" i="81"/>
  <c r="BD247" i="81"/>
  <c r="U39" i="81"/>
  <c r="AA38" i="81"/>
  <c r="V38" i="81"/>
  <c r="T37" i="81"/>
  <c r="W38" i="81" s="1"/>
  <c r="X38" i="81" s="1"/>
  <c r="Y38" i="81"/>
  <c r="Z38" i="81"/>
  <c r="U4" i="81"/>
  <c r="AC2" i="81"/>
  <c r="BD248" i="81" l="1"/>
  <c r="Z39" i="81"/>
  <c r="V39" i="81" s="1"/>
  <c r="W39" i="81"/>
  <c r="X39" i="81" s="1"/>
  <c r="U40" i="81"/>
  <c r="AA39" i="81"/>
  <c r="Y39" i="81"/>
  <c r="BD277" i="81"/>
  <c r="AD39" i="81"/>
  <c r="AH38" i="81"/>
  <c r="AI38" i="81"/>
  <c r="AE38" i="81"/>
  <c r="AC37" i="81"/>
  <c r="AF38" i="81" s="1"/>
  <c r="AG38" i="81" s="1"/>
  <c r="AJ38" i="81"/>
  <c r="Q5" i="81"/>
  <c r="M5" i="81" s="1"/>
  <c r="L6" i="81"/>
  <c r="P5" i="81"/>
  <c r="BD35" i="81"/>
  <c r="R5" i="81"/>
  <c r="N5" i="81"/>
  <c r="O5" i="81" s="1"/>
  <c r="G6" i="81"/>
  <c r="C7" i="81"/>
  <c r="I6" i="81"/>
  <c r="H6" i="81"/>
  <c r="D6" i="81" s="1"/>
  <c r="BD5" i="81"/>
  <c r="E6" i="81"/>
  <c r="F6" i="81" s="1"/>
  <c r="BD187" i="81"/>
  <c r="H40" i="81"/>
  <c r="D40" i="81" s="1"/>
  <c r="C41" i="81"/>
  <c r="E40" i="81"/>
  <c r="F40" i="81" s="1"/>
  <c r="I40" i="81"/>
  <c r="G40" i="81"/>
  <c r="AL2" i="81"/>
  <c r="AD4" i="81"/>
  <c r="BD218" i="81"/>
  <c r="R40" i="81"/>
  <c r="N40" i="81"/>
  <c r="Q40" i="81"/>
  <c r="M40" i="81" s="1"/>
  <c r="L41" i="81"/>
  <c r="P40" i="81"/>
  <c r="O40" i="81"/>
  <c r="BD63" i="81"/>
  <c r="Z4" i="81"/>
  <c r="V4" i="81"/>
  <c r="T3" i="81"/>
  <c r="W4" i="81" s="1"/>
  <c r="X4" i="81" s="1"/>
  <c r="Y4" i="81"/>
  <c r="AA4" i="81"/>
  <c r="U5" i="81"/>
  <c r="AU36" i="81"/>
  <c r="AV38" i="81" s="1"/>
  <c r="AM38" i="81"/>
  <c r="BD308" i="81" l="1"/>
  <c r="AR38" i="81"/>
  <c r="AN38" i="81"/>
  <c r="AQ38" i="81"/>
  <c r="AM39" i="81"/>
  <c r="AL37" i="81"/>
  <c r="AO38" i="81" s="1"/>
  <c r="AP38" i="81" s="1"/>
  <c r="AS38" i="81"/>
  <c r="BK25" i="81"/>
  <c r="AU2" i="81"/>
  <c r="AV4" i="81" s="1"/>
  <c r="AM4" i="81"/>
  <c r="BD64" i="81"/>
  <c r="AA5" i="81"/>
  <c r="W5" i="81"/>
  <c r="Z5" i="81"/>
  <c r="V5" i="81" s="1"/>
  <c r="U6" i="81"/>
  <c r="Y5" i="81"/>
  <c r="X5" i="81"/>
  <c r="BD94" i="81"/>
  <c r="AJ4" i="81"/>
  <c r="AI4" i="81"/>
  <c r="AE4" i="81"/>
  <c r="AD5" i="81"/>
  <c r="AC3" i="81"/>
  <c r="AF4" i="81" s="1"/>
  <c r="AG4" i="81" s="1"/>
  <c r="AH4" i="81"/>
  <c r="BD338" i="81"/>
  <c r="BB38" i="81"/>
  <c r="AX38" i="81"/>
  <c r="AY38" i="81" s="1"/>
  <c r="AU37" i="81"/>
  <c r="AV39" i="81"/>
  <c r="AW38" i="81"/>
  <c r="AZ38" i="81"/>
  <c r="BA38" i="81"/>
  <c r="Q6" i="81"/>
  <c r="M6" i="81" s="1"/>
  <c r="BD36" i="81"/>
  <c r="P6" i="81"/>
  <c r="R6" i="81"/>
  <c r="L7" i="81"/>
  <c r="N6" i="81"/>
  <c r="O6" i="81" s="1"/>
  <c r="BD219" i="81"/>
  <c r="R41" i="81"/>
  <c r="N41" i="81"/>
  <c r="P41" i="81"/>
  <c r="L42" i="81"/>
  <c r="Q41" i="81"/>
  <c r="M41" i="81" s="1"/>
  <c r="O41" i="81"/>
  <c r="BD188" i="81"/>
  <c r="H41" i="81"/>
  <c r="D41" i="81" s="1"/>
  <c r="C42" i="81"/>
  <c r="I41" i="81"/>
  <c r="G41" i="81"/>
  <c r="F41" i="81"/>
  <c r="E41" i="81"/>
  <c r="H7" i="81"/>
  <c r="D7" i="81" s="1"/>
  <c r="G7" i="81"/>
  <c r="C8" i="81"/>
  <c r="F7" i="81"/>
  <c r="E7" i="81"/>
  <c r="BD6" i="81"/>
  <c r="I7" i="81"/>
  <c r="BD278" i="81"/>
  <c r="AD40" i="81"/>
  <c r="AH39" i="81"/>
  <c r="AG39" i="81"/>
  <c r="AF39" i="81"/>
  <c r="AJ39" i="81"/>
  <c r="AI39" i="81"/>
  <c r="AE39" i="81" s="1"/>
  <c r="BD249" i="81"/>
  <c r="Y40" i="81"/>
  <c r="U41" i="81"/>
  <c r="AA40" i="81"/>
  <c r="Z40" i="81"/>
  <c r="V40" i="81" s="1"/>
  <c r="W40" i="81"/>
  <c r="X40" i="81" s="1"/>
  <c r="I8" i="81" l="1"/>
  <c r="E8" i="81"/>
  <c r="C9" i="81"/>
  <c r="H8" i="81"/>
  <c r="D8" i="81" s="1"/>
  <c r="BD7" i="81"/>
  <c r="G8" i="81"/>
  <c r="F8" i="81"/>
  <c r="BD220" i="81"/>
  <c r="L43" i="81"/>
  <c r="P42" i="81"/>
  <c r="R42" i="81"/>
  <c r="Q42" i="81"/>
  <c r="M42" i="81" s="1"/>
  <c r="N42" i="81"/>
  <c r="O42" i="81" s="1"/>
  <c r="BD155" i="81"/>
  <c r="AZ4" i="81"/>
  <c r="AV5" i="81"/>
  <c r="AU3" i="81"/>
  <c r="AX4" i="81" s="1"/>
  <c r="AY4" i="81" s="1"/>
  <c r="BA4" i="81"/>
  <c r="AW4" i="81"/>
  <c r="BB4" i="81"/>
  <c r="BK22" i="81"/>
  <c r="BD250" i="81"/>
  <c r="U42" i="81"/>
  <c r="X41" i="81"/>
  <c r="W41" i="81"/>
  <c r="AA41" i="81"/>
  <c r="Z41" i="81"/>
  <c r="V41" i="81" s="1"/>
  <c r="Y41" i="81"/>
  <c r="BD339" i="81"/>
  <c r="BB39" i="81"/>
  <c r="AX39" i="81"/>
  <c r="AY39" i="81" s="1"/>
  <c r="BA39" i="81"/>
  <c r="AW39" i="81" s="1"/>
  <c r="AV40" i="81"/>
  <c r="AZ39" i="81"/>
  <c r="BD279" i="81"/>
  <c r="AD41" i="81"/>
  <c r="AH40" i="81"/>
  <c r="AF40" i="81"/>
  <c r="AG40" i="81" s="1"/>
  <c r="AJ40" i="81"/>
  <c r="AI40" i="81"/>
  <c r="AE40" i="81" s="1"/>
  <c r="BD95" i="81"/>
  <c r="AG5" i="81"/>
  <c r="AJ5" i="81"/>
  <c r="AF5" i="81"/>
  <c r="AD6" i="81"/>
  <c r="AI5" i="81"/>
  <c r="AE5" i="81" s="1"/>
  <c r="AH5" i="81"/>
  <c r="BD65" i="81"/>
  <c r="AA6" i="81"/>
  <c r="W6" i="81"/>
  <c r="Z6" i="81"/>
  <c r="V6" i="81" s="1"/>
  <c r="Y6" i="81"/>
  <c r="U7" i="81"/>
  <c r="X6" i="81"/>
  <c r="BD309" i="81"/>
  <c r="AR39" i="81"/>
  <c r="AN39" i="81" s="1"/>
  <c r="AM40" i="81"/>
  <c r="AO39" i="81"/>
  <c r="AP39" i="81" s="1"/>
  <c r="AS39" i="81"/>
  <c r="AQ39" i="81"/>
  <c r="BD189" i="81"/>
  <c r="I42" i="81"/>
  <c r="E42" i="81"/>
  <c r="C43" i="81"/>
  <c r="H42" i="81"/>
  <c r="D42" i="81" s="1"/>
  <c r="G42" i="81"/>
  <c r="F42" i="81"/>
  <c r="BD37" i="81"/>
  <c r="R7" i="81"/>
  <c r="N7" i="81"/>
  <c r="Q7" i="81"/>
  <c r="M7" i="81" s="1"/>
  <c r="P7" i="81"/>
  <c r="L8" i="81"/>
  <c r="O7" i="81"/>
  <c r="BD124" i="81"/>
  <c r="AM5" i="81"/>
  <c r="AS4" i="81"/>
  <c r="AO4" i="81"/>
  <c r="AP4" i="81" s="1"/>
  <c r="AQ4" i="81"/>
  <c r="AN4" i="81"/>
  <c r="AL3" i="81"/>
  <c r="AR4" i="81"/>
  <c r="BK18" i="81"/>
  <c r="BD96" i="81" l="1"/>
  <c r="AD7" i="81"/>
  <c r="AG6" i="81"/>
  <c r="AJ6" i="81"/>
  <c r="AF6" i="81"/>
  <c r="AI6" i="81"/>
  <c r="AE6" i="81" s="1"/>
  <c r="AH6" i="81"/>
  <c r="BD251" i="81"/>
  <c r="Y42" i="81"/>
  <c r="W42" i="81"/>
  <c r="AA42" i="81"/>
  <c r="Z42" i="81"/>
  <c r="V42" i="81" s="1"/>
  <c r="X42" i="81"/>
  <c r="U43" i="81"/>
  <c r="C10" i="81"/>
  <c r="H9" i="81"/>
  <c r="D9" i="81" s="1"/>
  <c r="BD8" i="81"/>
  <c r="G9" i="81"/>
  <c r="F9" i="81"/>
  <c r="E9" i="81"/>
  <c r="I9" i="81"/>
  <c r="BD190" i="81"/>
  <c r="C44" i="81"/>
  <c r="H43" i="81"/>
  <c r="D43" i="81" s="1"/>
  <c r="I43" i="81"/>
  <c r="G43" i="81"/>
  <c r="E43" i="81"/>
  <c r="F43" i="81" s="1"/>
  <c r="BD38" i="81"/>
  <c r="O8" i="81"/>
  <c r="R8" i="81"/>
  <c r="N8" i="81"/>
  <c r="L9" i="81"/>
  <c r="Q8" i="81"/>
  <c r="M8" i="81" s="1"/>
  <c r="P8" i="81"/>
  <c r="BD340" i="81"/>
  <c r="BB40" i="81"/>
  <c r="AX40" i="81"/>
  <c r="AZ40" i="81"/>
  <c r="AV41" i="81"/>
  <c r="BA40" i="81"/>
  <c r="AW40" i="81" s="1"/>
  <c r="AY40" i="81"/>
  <c r="BD156" i="81"/>
  <c r="BA5" i="81"/>
  <c r="AW5" i="81" s="1"/>
  <c r="AV6" i="81"/>
  <c r="AZ5" i="81"/>
  <c r="AX5" i="81"/>
  <c r="BB5" i="81"/>
  <c r="AY5" i="81"/>
  <c r="BD310" i="81"/>
  <c r="AR40" i="81"/>
  <c r="AN40" i="81" s="1"/>
  <c r="AS40" i="81"/>
  <c r="AM41" i="81"/>
  <c r="AO40" i="81"/>
  <c r="AP40" i="81" s="1"/>
  <c r="AQ40" i="81"/>
  <c r="BD66" i="81"/>
  <c r="U8" i="81"/>
  <c r="W7" i="81"/>
  <c r="X7" i="81" s="1"/>
  <c r="AA7" i="81"/>
  <c r="Z7" i="81"/>
  <c r="V7" i="81" s="1"/>
  <c r="Y7" i="81"/>
  <c r="BD125" i="81"/>
  <c r="AM6" i="81"/>
  <c r="AQ5" i="81"/>
  <c r="AS5" i="81"/>
  <c r="AR5" i="81"/>
  <c r="AN5" i="81" s="1"/>
  <c r="AO5" i="81"/>
  <c r="AP5" i="81" s="1"/>
  <c r="BD280" i="81"/>
  <c r="AH41" i="81"/>
  <c r="AD42" i="81"/>
  <c r="AJ41" i="81"/>
  <c r="AI41" i="81"/>
  <c r="AE41" i="81" s="1"/>
  <c r="AG41" i="81"/>
  <c r="AF41" i="81"/>
  <c r="BD221" i="81"/>
  <c r="P43" i="81"/>
  <c r="O43" i="81"/>
  <c r="R43" i="81"/>
  <c r="Q43" i="81"/>
  <c r="M43" i="81" s="1"/>
  <c r="N43" i="81"/>
  <c r="L44" i="81"/>
  <c r="BD222" i="81" l="1"/>
  <c r="Q44" i="81"/>
  <c r="M44" i="81" s="1"/>
  <c r="R44" i="81"/>
  <c r="P44" i="81"/>
  <c r="N44" i="81"/>
  <c r="O44" i="81" s="1"/>
  <c r="L45" i="81"/>
  <c r="BD311" i="81"/>
  <c r="AR41" i="81"/>
  <c r="AN41" i="81" s="1"/>
  <c r="AQ41" i="81"/>
  <c r="AM42" i="81"/>
  <c r="AS41" i="81"/>
  <c r="AO41" i="81"/>
  <c r="AP41" i="81" s="1"/>
  <c r="BD157" i="81"/>
  <c r="BA6" i="81"/>
  <c r="AW6" i="81" s="1"/>
  <c r="AZ6" i="81"/>
  <c r="AV7" i="81"/>
  <c r="AY6" i="81"/>
  <c r="AX6" i="81"/>
  <c r="BB6" i="81"/>
  <c r="BD191" i="81"/>
  <c r="G44" i="81"/>
  <c r="H44" i="81"/>
  <c r="D44" i="81" s="1"/>
  <c r="I44" i="81"/>
  <c r="E44" i="81"/>
  <c r="F44" i="81" s="1"/>
  <c r="C45" i="81"/>
  <c r="C11" i="81"/>
  <c r="G10" i="81"/>
  <c r="H10" i="81"/>
  <c r="D10" i="81" s="1"/>
  <c r="E10" i="81"/>
  <c r="F10" i="81" s="1"/>
  <c r="BD9" i="81"/>
  <c r="I10" i="81"/>
  <c r="BD252" i="81"/>
  <c r="Z43" i="81"/>
  <c r="V43" i="81" s="1"/>
  <c r="W43" i="81"/>
  <c r="X43" i="81" s="1"/>
  <c r="AA43" i="81"/>
  <c r="Y43" i="81"/>
  <c r="U44" i="81"/>
  <c r="BD67" i="81"/>
  <c r="Y8" i="81"/>
  <c r="W8" i="81"/>
  <c r="X8" i="81" s="1"/>
  <c r="AA8" i="81"/>
  <c r="U9" i="81"/>
  <c r="Z8" i="81"/>
  <c r="V8" i="81" s="1"/>
  <c r="BD341" i="81"/>
  <c r="BB41" i="81"/>
  <c r="AX41" i="81"/>
  <c r="AY41" i="81" s="1"/>
  <c r="AV42" i="81"/>
  <c r="BA41" i="81"/>
  <c r="AW41" i="81" s="1"/>
  <c r="AZ41" i="81"/>
  <c r="R9" i="81"/>
  <c r="N9" i="81"/>
  <c r="O9" i="81" s="1"/>
  <c r="L10" i="81"/>
  <c r="Q9" i="81"/>
  <c r="M9" i="81" s="1"/>
  <c r="BD39" i="81"/>
  <c r="P9" i="81"/>
  <c r="BD97" i="81"/>
  <c r="AH7" i="81"/>
  <c r="AD8" i="81"/>
  <c r="AJ7" i="81"/>
  <c r="AI7" i="81"/>
  <c r="AE7" i="81" s="1"/>
  <c r="AF7" i="81"/>
  <c r="AG7" i="81" s="1"/>
  <c r="BD281" i="81"/>
  <c r="AI42" i="81"/>
  <c r="AE42" i="81" s="1"/>
  <c r="AD43" i="81"/>
  <c r="AJ42" i="81"/>
  <c r="AH42" i="81"/>
  <c r="AG42" i="81"/>
  <c r="AF42" i="81"/>
  <c r="BD126" i="81"/>
  <c r="AQ6" i="81"/>
  <c r="AM7" i="81"/>
  <c r="AO6" i="81"/>
  <c r="AP6" i="81" s="1"/>
  <c r="AS6" i="81"/>
  <c r="AR6" i="81"/>
  <c r="AN6" i="81" s="1"/>
  <c r="BD312" i="81" l="1"/>
  <c r="AS42" i="81"/>
  <c r="AO42" i="81"/>
  <c r="AQ42" i="81"/>
  <c r="AM43" i="81"/>
  <c r="AR42" i="81"/>
  <c r="AN42" i="81" s="1"/>
  <c r="AP42" i="81"/>
  <c r="BD282" i="81"/>
  <c r="AJ43" i="81"/>
  <c r="AF43" i="81"/>
  <c r="AD44" i="81"/>
  <c r="AI43" i="81"/>
  <c r="AE43" i="81" s="1"/>
  <c r="AH43" i="81"/>
  <c r="AG43" i="81"/>
  <c r="G11" i="81"/>
  <c r="E11" i="81"/>
  <c r="C12" i="81"/>
  <c r="I11" i="81"/>
  <c r="H11" i="81"/>
  <c r="D11" i="81" s="1"/>
  <c r="F11" i="81"/>
  <c r="BD10" i="81"/>
  <c r="BD158" i="81"/>
  <c r="BB7" i="81"/>
  <c r="AX7" i="81"/>
  <c r="BA7" i="81"/>
  <c r="AW7" i="81" s="1"/>
  <c r="AZ7" i="81"/>
  <c r="AV8" i="81"/>
  <c r="AY7" i="81"/>
  <c r="BD223" i="81"/>
  <c r="L46" i="81"/>
  <c r="R45" i="81"/>
  <c r="N45" i="81"/>
  <c r="O45" i="81"/>
  <c r="Q45" i="81"/>
  <c r="M45" i="81" s="1"/>
  <c r="P45" i="81"/>
  <c r="BD68" i="81"/>
  <c r="AA9" i="81"/>
  <c r="W9" i="81"/>
  <c r="X9" i="81" s="1"/>
  <c r="Z9" i="81"/>
  <c r="V9" i="81" s="1"/>
  <c r="Y9" i="81"/>
  <c r="U10" i="81"/>
  <c r="BD98" i="81"/>
  <c r="AD9" i="81"/>
  <c r="AI8" i="81"/>
  <c r="AE8" i="81" s="1"/>
  <c r="AH8" i="81"/>
  <c r="AG8" i="81"/>
  <c r="AF8" i="81"/>
  <c r="AJ8" i="81"/>
  <c r="BD342" i="81"/>
  <c r="AV43" i="81"/>
  <c r="AY42" i="81"/>
  <c r="AX42" i="81"/>
  <c r="BB42" i="81"/>
  <c r="BA42" i="81"/>
  <c r="AW42" i="81" s="1"/>
  <c r="AZ42" i="81"/>
  <c r="BD253" i="81"/>
  <c r="AA44" i="81"/>
  <c r="W44" i="81"/>
  <c r="X44" i="81" s="1"/>
  <c r="Z44" i="81"/>
  <c r="V44" i="81" s="1"/>
  <c r="Y44" i="81"/>
  <c r="U45" i="81"/>
  <c r="BD127" i="81"/>
  <c r="AR7" i="81"/>
  <c r="AN7" i="81" s="1"/>
  <c r="AQ7" i="81"/>
  <c r="AS7" i="81"/>
  <c r="AM8" i="81"/>
  <c r="AO7" i="81"/>
  <c r="AP7" i="81" s="1"/>
  <c r="L11" i="81"/>
  <c r="Q10" i="81"/>
  <c r="M10" i="81" s="1"/>
  <c r="BD40" i="81"/>
  <c r="P10" i="81"/>
  <c r="R10" i="81"/>
  <c r="N10" i="81"/>
  <c r="O10" i="81" s="1"/>
  <c r="BD192" i="81"/>
  <c r="C46" i="81"/>
  <c r="H45" i="81"/>
  <c r="D45" i="81" s="1"/>
  <c r="G45" i="81"/>
  <c r="I45" i="81"/>
  <c r="F45" i="81"/>
  <c r="E45" i="81"/>
  <c r="BD343" i="81" l="1"/>
  <c r="AZ43" i="81"/>
  <c r="AX43" i="81"/>
  <c r="BB43" i="81"/>
  <c r="BA43" i="81"/>
  <c r="AW43" i="81" s="1"/>
  <c r="AY43" i="81"/>
  <c r="AV44" i="81"/>
  <c r="H12" i="81"/>
  <c r="D12" i="81" s="1"/>
  <c r="E12" i="81"/>
  <c r="C13" i="81"/>
  <c r="I12" i="81"/>
  <c r="G12" i="81"/>
  <c r="F12" i="81"/>
  <c r="BD11" i="81"/>
  <c r="BD254" i="81"/>
  <c r="Z45" i="81"/>
  <c r="V45" i="81" s="1"/>
  <c r="AA45" i="81"/>
  <c r="Y45" i="81"/>
  <c r="W45" i="81"/>
  <c r="X45" i="81" s="1"/>
  <c r="U46" i="81"/>
  <c r="BD69" i="81"/>
  <c r="AA10" i="81"/>
  <c r="W10" i="81"/>
  <c r="Z10" i="81"/>
  <c r="V10" i="81" s="1"/>
  <c r="Y10" i="81"/>
  <c r="U11" i="81"/>
  <c r="X10" i="81"/>
  <c r="BD99" i="81"/>
  <c r="AH9" i="81"/>
  <c r="AD10" i="81"/>
  <c r="AJ9" i="81"/>
  <c r="AI9" i="81"/>
  <c r="AE9" i="81" s="1"/>
  <c r="AF9" i="81"/>
  <c r="AG9" i="81" s="1"/>
  <c r="BD313" i="81"/>
  <c r="AM44" i="81"/>
  <c r="AQ43" i="81"/>
  <c r="AS43" i="81"/>
  <c r="AR43" i="81"/>
  <c r="AN43" i="81" s="1"/>
  <c r="AO43" i="81"/>
  <c r="AP43" i="81" s="1"/>
  <c r="BD224" i="81"/>
  <c r="Q46" i="81"/>
  <c r="M46" i="81" s="1"/>
  <c r="P46" i="81"/>
  <c r="L47" i="81"/>
  <c r="O46" i="81"/>
  <c r="R46" i="81"/>
  <c r="N46" i="81"/>
  <c r="BD193" i="81"/>
  <c r="G46" i="81"/>
  <c r="C47" i="81"/>
  <c r="E46" i="81"/>
  <c r="F46" i="81" s="1"/>
  <c r="I46" i="81"/>
  <c r="H46" i="81"/>
  <c r="D46" i="81" s="1"/>
  <c r="Q11" i="81"/>
  <c r="M11" i="81" s="1"/>
  <c r="BD41" i="81"/>
  <c r="L12" i="81"/>
  <c r="R11" i="81"/>
  <c r="P11" i="81"/>
  <c r="N11" i="81"/>
  <c r="O11" i="81"/>
  <c r="BD128" i="81"/>
  <c r="AS8" i="81"/>
  <c r="AO8" i="81"/>
  <c r="AM9" i="81"/>
  <c r="AR8" i="81"/>
  <c r="AN8" i="81" s="1"/>
  <c r="AQ8" i="81"/>
  <c r="AP8" i="81"/>
  <c r="BD159" i="81"/>
  <c r="AY8" i="81"/>
  <c r="AX8" i="81"/>
  <c r="BB8" i="81"/>
  <c r="AV9" i="81"/>
  <c r="BA8" i="81"/>
  <c r="AW8" i="81" s="1"/>
  <c r="AZ8" i="81"/>
  <c r="BD283" i="81"/>
  <c r="AD45" i="81"/>
  <c r="AI44" i="81"/>
  <c r="AE44" i="81" s="1"/>
  <c r="AJ44" i="81"/>
  <c r="AH44" i="81"/>
  <c r="AF44" i="81"/>
  <c r="AG44" i="81" s="1"/>
  <c r="BD42" i="81" l="1"/>
  <c r="R12" i="81"/>
  <c r="N12" i="81"/>
  <c r="L13" i="81"/>
  <c r="Q12" i="81"/>
  <c r="M12" i="81" s="1"/>
  <c r="P12" i="81"/>
  <c r="O12" i="81"/>
  <c r="BD70" i="81"/>
  <c r="AA11" i="81"/>
  <c r="W11" i="81"/>
  <c r="Y11" i="81"/>
  <c r="X11" i="81"/>
  <c r="Z11" i="81"/>
  <c r="V11" i="81" s="1"/>
  <c r="U12" i="81"/>
  <c r="BD344" i="81"/>
  <c r="AV45" i="81"/>
  <c r="BA44" i="81"/>
  <c r="AW44" i="81" s="1"/>
  <c r="AX44" i="81"/>
  <c r="AY44" i="81" s="1"/>
  <c r="BB44" i="81"/>
  <c r="AZ44" i="81"/>
  <c r="BD129" i="81"/>
  <c r="AR9" i="81"/>
  <c r="AN9" i="81" s="1"/>
  <c r="AM10" i="81"/>
  <c r="AQ9" i="81"/>
  <c r="AS9" i="81"/>
  <c r="AO9" i="81"/>
  <c r="AP9" i="81" s="1"/>
  <c r="BD284" i="81"/>
  <c r="AJ45" i="81"/>
  <c r="AF45" i="81"/>
  <c r="AD46" i="81"/>
  <c r="AI45" i="81"/>
  <c r="AE45" i="81" s="1"/>
  <c r="AH45" i="81"/>
  <c r="AG45" i="81"/>
  <c r="BD225" i="81"/>
  <c r="R47" i="81"/>
  <c r="N47" i="81"/>
  <c r="O47" i="81" s="1"/>
  <c r="Q47" i="81"/>
  <c r="M47" i="81" s="1"/>
  <c r="P47" i="81"/>
  <c r="L48" i="81"/>
  <c r="I13" i="81"/>
  <c r="E13" i="81"/>
  <c r="C14" i="81"/>
  <c r="H13" i="81"/>
  <c r="D13" i="81" s="1"/>
  <c r="G13" i="81"/>
  <c r="F13" i="81"/>
  <c r="BD12" i="81"/>
  <c r="BD100" i="81"/>
  <c r="AJ10" i="81"/>
  <c r="AG10" i="81"/>
  <c r="AF10" i="81"/>
  <c r="AI10" i="81"/>
  <c r="AE10" i="81" s="1"/>
  <c r="AH10" i="81"/>
  <c r="AD11" i="81"/>
  <c r="BD160" i="81"/>
  <c r="AV10" i="81"/>
  <c r="BB9" i="81"/>
  <c r="AX9" i="81"/>
  <c r="BA9" i="81"/>
  <c r="AW9" i="81" s="1"/>
  <c r="AZ9" i="81"/>
  <c r="AY9" i="81"/>
  <c r="BD194" i="81"/>
  <c r="H47" i="81"/>
  <c r="D47" i="81" s="1"/>
  <c r="G47" i="81"/>
  <c r="C48" i="81"/>
  <c r="E47" i="81"/>
  <c r="I47" i="81"/>
  <c r="F47" i="81"/>
  <c r="BD314" i="81"/>
  <c r="AM45" i="81"/>
  <c r="AQ44" i="81"/>
  <c r="AP44" i="81"/>
  <c r="AS44" i="81"/>
  <c r="AR44" i="81"/>
  <c r="AN44" i="81" s="1"/>
  <c r="AO44" i="81"/>
  <c r="BD255" i="81"/>
  <c r="AA46" i="81"/>
  <c r="W46" i="81"/>
  <c r="Z46" i="81"/>
  <c r="V46" i="81" s="1"/>
  <c r="Y46" i="81"/>
  <c r="X46" i="81"/>
  <c r="U47" i="81"/>
  <c r="BD345" i="81" l="1"/>
  <c r="AZ45" i="81"/>
  <c r="AV46" i="81"/>
  <c r="AY45" i="81"/>
  <c r="BA45" i="81"/>
  <c r="AW45" i="81" s="1"/>
  <c r="AX45" i="81"/>
  <c r="BB45" i="81"/>
  <c r="BD43" i="81"/>
  <c r="Q13" i="81"/>
  <c r="M13" i="81" s="1"/>
  <c r="P13" i="81"/>
  <c r="L14" i="81"/>
  <c r="R13" i="81"/>
  <c r="N13" i="81"/>
  <c r="O13" i="81" s="1"/>
  <c r="BD161" i="81"/>
  <c r="AZ10" i="81"/>
  <c r="BA10" i="81"/>
  <c r="AW10" i="81" s="1"/>
  <c r="BB10" i="81"/>
  <c r="AX10" i="81"/>
  <c r="AY10" i="81" s="1"/>
  <c r="AV11" i="81"/>
  <c r="BD195" i="81"/>
  <c r="I48" i="81"/>
  <c r="E48" i="81"/>
  <c r="F48" i="81" s="1"/>
  <c r="H48" i="81"/>
  <c r="D48" i="81" s="1"/>
  <c r="G48" i="81"/>
  <c r="C49" i="81"/>
  <c r="BD285" i="81"/>
  <c r="AD47" i="81"/>
  <c r="AG46" i="81"/>
  <c r="AJ46" i="81"/>
  <c r="AF46" i="81"/>
  <c r="AI46" i="81"/>
  <c r="AE46" i="81" s="1"/>
  <c r="AH46" i="81"/>
  <c r="BD130" i="81"/>
  <c r="AM11" i="81"/>
  <c r="AP10" i="81"/>
  <c r="AS10" i="81"/>
  <c r="AR10" i="81"/>
  <c r="AN10" i="81" s="1"/>
  <c r="AO10" i="81"/>
  <c r="AQ10" i="81"/>
  <c r="BD71" i="81"/>
  <c r="U13" i="81"/>
  <c r="Y12" i="81"/>
  <c r="W12" i="81"/>
  <c r="X12" i="81" s="1"/>
  <c r="Z12" i="81"/>
  <c r="V12" i="81" s="1"/>
  <c r="AA12" i="81"/>
  <c r="BD101" i="81"/>
  <c r="AD12" i="81"/>
  <c r="AG11" i="81"/>
  <c r="AF11" i="81"/>
  <c r="AJ11" i="81"/>
  <c r="AI11" i="81"/>
  <c r="AE11" i="81" s="1"/>
  <c r="AH11" i="81"/>
  <c r="BD226" i="81"/>
  <c r="L49" i="81"/>
  <c r="O48" i="81"/>
  <c r="R48" i="81"/>
  <c r="N48" i="81"/>
  <c r="Q48" i="81"/>
  <c r="M48" i="81" s="1"/>
  <c r="P48" i="81"/>
  <c r="BD256" i="81"/>
  <c r="U48" i="81"/>
  <c r="AA47" i="81"/>
  <c r="W47" i="81"/>
  <c r="X47" i="81" s="1"/>
  <c r="Z47" i="81"/>
  <c r="V47" i="81" s="1"/>
  <c r="Y47" i="81"/>
  <c r="BD315" i="81"/>
  <c r="AM46" i="81"/>
  <c r="AR45" i="81"/>
  <c r="AN45" i="81" s="1"/>
  <c r="AO45" i="81"/>
  <c r="AP45" i="81" s="1"/>
  <c r="AS45" i="81"/>
  <c r="AQ45" i="81"/>
  <c r="I14" i="81"/>
  <c r="E14" i="81"/>
  <c r="BD13" i="81"/>
  <c r="H14" i="81"/>
  <c r="D14" i="81" s="1"/>
  <c r="G14" i="81"/>
  <c r="C15" i="81"/>
  <c r="F14" i="81"/>
  <c r="BD316" i="81" l="1"/>
  <c r="AQ46" i="81"/>
  <c r="AM47" i="81"/>
  <c r="AP46" i="81"/>
  <c r="AS46" i="81"/>
  <c r="AR46" i="81"/>
  <c r="AN46" i="81" s="1"/>
  <c r="AO46" i="81"/>
  <c r="BD44" i="81"/>
  <c r="P14" i="81"/>
  <c r="N14" i="81"/>
  <c r="O14" i="81" s="1"/>
  <c r="R14" i="81"/>
  <c r="L15" i="81"/>
  <c r="Q14" i="81"/>
  <c r="M14" i="81" s="1"/>
  <c r="C16" i="81"/>
  <c r="I15" i="81"/>
  <c r="E15" i="81"/>
  <c r="BD14" i="81"/>
  <c r="G15" i="81"/>
  <c r="F15" i="81"/>
  <c r="H15" i="81"/>
  <c r="D15" i="81" s="1"/>
  <c r="BD102" i="81"/>
  <c r="AH12" i="81"/>
  <c r="AF12" i="81"/>
  <c r="AG12" i="81" s="1"/>
  <c r="AD13" i="81"/>
  <c r="AJ12" i="81"/>
  <c r="AI12" i="81"/>
  <c r="AE12" i="81" s="1"/>
  <c r="BD346" i="81"/>
  <c r="BA46" i="81"/>
  <c r="AW46" i="81" s="1"/>
  <c r="AZ46" i="81"/>
  <c r="AV47" i="81"/>
  <c r="AX46" i="81"/>
  <c r="AY46" i="81" s="1"/>
  <c r="BB46" i="81"/>
  <c r="BD72" i="81"/>
  <c r="U14" i="81"/>
  <c r="Y13" i="81"/>
  <c r="W13" i="81"/>
  <c r="X13" i="81" s="1"/>
  <c r="Z13" i="81"/>
  <c r="V13" i="81" s="1"/>
  <c r="AA13" i="81"/>
  <c r="BD196" i="81"/>
  <c r="C50" i="81"/>
  <c r="I49" i="81"/>
  <c r="E49" i="81"/>
  <c r="F49" i="81" s="1"/>
  <c r="G49" i="81"/>
  <c r="H49" i="81"/>
  <c r="D49" i="81" s="1"/>
  <c r="BD227" i="81"/>
  <c r="L50" i="81"/>
  <c r="P49" i="81"/>
  <c r="N49" i="81"/>
  <c r="O49" i="81" s="1"/>
  <c r="R49" i="81"/>
  <c r="Q49" i="81"/>
  <c r="M49" i="81" s="1"/>
  <c r="BD286" i="81"/>
  <c r="AH47" i="81"/>
  <c r="AD48" i="81"/>
  <c r="AG47" i="81"/>
  <c r="AF47" i="81"/>
  <c r="AI47" i="81"/>
  <c r="AE47" i="81" s="1"/>
  <c r="AJ47" i="81"/>
  <c r="BD257" i="81"/>
  <c r="Y48" i="81"/>
  <c r="U49" i="81"/>
  <c r="X48" i="81"/>
  <c r="AA48" i="81"/>
  <c r="Z48" i="81"/>
  <c r="V48" i="81" s="1"/>
  <c r="W48" i="81"/>
  <c r="BD131" i="81"/>
  <c r="AQ11" i="81"/>
  <c r="AM12" i="81"/>
  <c r="AS11" i="81"/>
  <c r="AR11" i="81"/>
  <c r="AN11" i="81" s="1"/>
  <c r="AO11" i="81"/>
  <c r="AP11" i="81" s="1"/>
  <c r="BD162" i="81"/>
  <c r="BA11" i="81"/>
  <c r="AW11" i="81" s="1"/>
  <c r="AZ11" i="81"/>
  <c r="BB11" i="81"/>
  <c r="AX11" i="81"/>
  <c r="AY11" i="81" s="1"/>
  <c r="AV12" i="81"/>
  <c r="BD163" i="81" l="1"/>
  <c r="BB12" i="81"/>
  <c r="AX12" i="81"/>
  <c r="AY12" i="81" s="1"/>
  <c r="AZ12" i="81"/>
  <c r="BA12" i="81"/>
  <c r="AW12" i="81" s="1"/>
  <c r="AV13" i="81"/>
  <c r="BD197" i="81"/>
  <c r="C51" i="81"/>
  <c r="G50" i="81"/>
  <c r="F50" i="81"/>
  <c r="I50" i="81"/>
  <c r="E50" i="81"/>
  <c r="H50" i="81"/>
  <c r="D50" i="81" s="1"/>
  <c r="BD287" i="81"/>
  <c r="AI48" i="81"/>
  <c r="AE48" i="81" s="1"/>
  <c r="AH48" i="81"/>
  <c r="AD49" i="81"/>
  <c r="AF48" i="81"/>
  <c r="AG48" i="81" s="1"/>
  <c r="AJ48" i="81"/>
  <c r="BD347" i="81"/>
  <c r="BB47" i="81"/>
  <c r="AX47" i="81"/>
  <c r="BA47" i="81"/>
  <c r="AW47" i="81" s="1"/>
  <c r="AZ47" i="81"/>
  <c r="AV48" i="81"/>
  <c r="AY47" i="81"/>
  <c r="BD228" i="81"/>
  <c r="P50" i="81"/>
  <c r="N50" i="81"/>
  <c r="L51" i="81"/>
  <c r="R50" i="81"/>
  <c r="Q50" i="81"/>
  <c r="M50" i="81" s="1"/>
  <c r="O50" i="81"/>
  <c r="G16" i="81"/>
  <c r="BD15" i="81"/>
  <c r="I16" i="81"/>
  <c r="H16" i="81"/>
  <c r="D16" i="81" s="1"/>
  <c r="E16" i="81"/>
  <c r="C17" i="81"/>
  <c r="F16" i="81"/>
  <c r="BD317" i="81"/>
  <c r="AR47" i="81"/>
  <c r="AN47" i="81" s="1"/>
  <c r="AQ47" i="81"/>
  <c r="AM48" i="81"/>
  <c r="AS47" i="81"/>
  <c r="AO47" i="81"/>
  <c r="AP47" i="81" s="1"/>
  <c r="BD258" i="81"/>
  <c r="U50" i="81"/>
  <c r="Z49" i="81"/>
  <c r="V49" i="81" s="1"/>
  <c r="Y49" i="81"/>
  <c r="X49" i="81"/>
  <c r="AA49" i="81"/>
  <c r="W49" i="81"/>
  <c r="BD132" i="81"/>
  <c r="AR12" i="81"/>
  <c r="AN12" i="81" s="1"/>
  <c r="AM13" i="81"/>
  <c r="AS12" i="81"/>
  <c r="AQ12" i="81"/>
  <c r="AO12" i="81"/>
  <c r="AP12" i="81" s="1"/>
  <c r="BD73" i="81"/>
  <c r="U15" i="81"/>
  <c r="Y14" i="81"/>
  <c r="W14" i="81"/>
  <c r="AA14" i="81"/>
  <c r="X14" i="81"/>
  <c r="Z14" i="81"/>
  <c r="V14" i="81" s="1"/>
  <c r="BD103" i="81"/>
  <c r="AI13" i="81"/>
  <c r="AE13" i="81" s="1"/>
  <c r="AD14" i="81"/>
  <c r="AF13" i="81"/>
  <c r="AG13" i="81" s="1"/>
  <c r="AJ13" i="81"/>
  <c r="AH13" i="81"/>
  <c r="BD45" i="81"/>
  <c r="N15" i="81"/>
  <c r="O15" i="81" s="1"/>
  <c r="R15" i="81"/>
  <c r="Q15" i="81"/>
  <c r="M15" i="81" s="1"/>
  <c r="L16" i="81"/>
  <c r="P15" i="81"/>
  <c r="BD229" i="81" l="1"/>
  <c r="Q51" i="81"/>
  <c r="M51" i="81" s="1"/>
  <c r="N51" i="81"/>
  <c r="L52" i="81"/>
  <c r="R51" i="81"/>
  <c r="P51" i="81"/>
  <c r="O51" i="81"/>
  <c r="BD46" i="81"/>
  <c r="L17" i="81"/>
  <c r="Q16" i="81"/>
  <c r="M16" i="81" s="1"/>
  <c r="P16" i="81"/>
  <c r="O16" i="81"/>
  <c r="N16" i="81"/>
  <c r="R16" i="81"/>
  <c r="BD133" i="81"/>
  <c r="AS13" i="81"/>
  <c r="AO13" i="81"/>
  <c r="AR13" i="81"/>
  <c r="AN13" i="81" s="1"/>
  <c r="AQ13" i="81"/>
  <c r="AM14" i="81"/>
  <c r="AP13" i="81"/>
  <c r="BD259" i="81"/>
  <c r="Z50" i="81"/>
  <c r="V50" i="81" s="1"/>
  <c r="U51" i="81"/>
  <c r="AA50" i="81"/>
  <c r="Y50" i="81"/>
  <c r="W50" i="81"/>
  <c r="X50" i="81" s="1"/>
  <c r="BD348" i="81"/>
  <c r="AV49" i="81"/>
  <c r="AY48" i="81"/>
  <c r="BB48" i="81"/>
  <c r="AX48" i="81"/>
  <c r="BA48" i="81"/>
  <c r="AW48" i="81" s="1"/>
  <c r="AZ48" i="81"/>
  <c r="BD288" i="81"/>
  <c r="AJ49" i="81"/>
  <c r="AF49" i="81"/>
  <c r="AG49" i="81" s="1"/>
  <c r="AI49" i="81"/>
  <c r="AE49" i="81" s="1"/>
  <c r="AH49" i="81"/>
  <c r="AD50" i="81"/>
  <c r="BD164" i="81"/>
  <c r="AY13" i="81"/>
  <c r="AZ13" i="81"/>
  <c r="AX13" i="81"/>
  <c r="BA13" i="81"/>
  <c r="AW13" i="81" s="1"/>
  <c r="AV14" i="81"/>
  <c r="BB13" i="81"/>
  <c r="BD318" i="81"/>
  <c r="AS48" i="81"/>
  <c r="AO48" i="81"/>
  <c r="AP48" i="81" s="1"/>
  <c r="AR48" i="81"/>
  <c r="AN48" i="81" s="1"/>
  <c r="AQ48" i="81"/>
  <c r="AM49" i="81"/>
  <c r="BD104" i="81"/>
  <c r="AI14" i="81"/>
  <c r="AE14" i="81" s="1"/>
  <c r="AJ14" i="81"/>
  <c r="AH14" i="81"/>
  <c r="AD15" i="81"/>
  <c r="AG14" i="81"/>
  <c r="AF14" i="81"/>
  <c r="BD74" i="81"/>
  <c r="Y15" i="81"/>
  <c r="AA15" i="81"/>
  <c r="Z15" i="81"/>
  <c r="V15" i="81" s="1"/>
  <c r="U16" i="81"/>
  <c r="W15" i="81"/>
  <c r="X15" i="81" s="1"/>
  <c r="G17" i="81"/>
  <c r="C18" i="81"/>
  <c r="E17" i="81"/>
  <c r="F17" i="81" s="1"/>
  <c r="BD16" i="81"/>
  <c r="H17" i="81"/>
  <c r="D17" i="81" s="1"/>
  <c r="I17" i="81"/>
  <c r="BD198" i="81"/>
  <c r="G51" i="81"/>
  <c r="F51" i="81"/>
  <c r="E51" i="81"/>
  <c r="I51" i="81"/>
  <c r="C52" i="81"/>
  <c r="H51" i="81"/>
  <c r="D51" i="81" s="1"/>
  <c r="BD75" i="81" l="1"/>
  <c r="AA16" i="81"/>
  <c r="W16" i="81"/>
  <c r="X16" i="81" s="1"/>
  <c r="U17" i="81"/>
  <c r="Z16" i="81"/>
  <c r="V16" i="81" s="1"/>
  <c r="Y16" i="81"/>
  <c r="BD319" i="81"/>
  <c r="AS49" i="81"/>
  <c r="AO49" i="81"/>
  <c r="AP49" i="81" s="1"/>
  <c r="AM50" i="81"/>
  <c r="AR49" i="81"/>
  <c r="AN49" i="81" s="1"/>
  <c r="AQ49" i="81"/>
  <c r="BD165" i="81"/>
  <c r="AY14" i="81"/>
  <c r="AX14" i="81"/>
  <c r="AV15" i="81"/>
  <c r="BB14" i="81"/>
  <c r="AZ14" i="81"/>
  <c r="BA14" i="81"/>
  <c r="AW14" i="81" s="1"/>
  <c r="BD260" i="81"/>
  <c r="AA51" i="81"/>
  <c r="W51" i="81"/>
  <c r="U52" i="81"/>
  <c r="Z51" i="81"/>
  <c r="V51" i="81" s="1"/>
  <c r="Y51" i="81"/>
  <c r="X51" i="81"/>
  <c r="BD134" i="81"/>
  <c r="AS14" i="81"/>
  <c r="AO14" i="81"/>
  <c r="AP14" i="81" s="1"/>
  <c r="AQ14" i="81"/>
  <c r="AM15" i="81"/>
  <c r="AR14" i="81"/>
  <c r="AN14" i="81" s="1"/>
  <c r="BD230" i="81"/>
  <c r="R52" i="81"/>
  <c r="N52" i="81"/>
  <c r="L53" i="81"/>
  <c r="Q52" i="81"/>
  <c r="M52" i="81" s="1"/>
  <c r="P52" i="81"/>
  <c r="O52" i="81"/>
  <c r="BD199" i="81"/>
  <c r="H52" i="81"/>
  <c r="D52" i="81" s="1"/>
  <c r="F52" i="81"/>
  <c r="E52" i="81"/>
  <c r="I52" i="81"/>
  <c r="G52" i="81"/>
  <c r="C53" i="81"/>
  <c r="BD289" i="81"/>
  <c r="AJ50" i="81"/>
  <c r="AF50" i="81"/>
  <c r="AG50" i="81" s="1"/>
  <c r="AH50" i="81"/>
  <c r="AI50" i="81"/>
  <c r="AE50" i="81" s="1"/>
  <c r="AD51" i="81"/>
  <c r="BD349" i="81"/>
  <c r="AV50" i="81"/>
  <c r="AZ49" i="81"/>
  <c r="AY49" i="81"/>
  <c r="BB49" i="81"/>
  <c r="BA49" i="81"/>
  <c r="AW49" i="81" s="1"/>
  <c r="AX49" i="81"/>
  <c r="I18" i="81"/>
  <c r="E18" i="81"/>
  <c r="H18" i="81"/>
  <c r="D18" i="81" s="1"/>
  <c r="F18" i="81"/>
  <c r="G18" i="81"/>
  <c r="BD17" i="81"/>
  <c r="C19" i="81"/>
  <c r="BD105" i="81"/>
  <c r="AI15" i="81"/>
  <c r="AE15" i="81" s="1"/>
  <c r="AH15" i="81"/>
  <c r="AD16" i="81"/>
  <c r="AF15" i="81"/>
  <c r="AG15" i="81" s="1"/>
  <c r="AJ15" i="81"/>
  <c r="P17" i="81"/>
  <c r="BD47" i="81"/>
  <c r="L18" i="81"/>
  <c r="N17" i="81"/>
  <c r="R17" i="81"/>
  <c r="Q17" i="81"/>
  <c r="M17" i="81" s="1"/>
  <c r="O17" i="81"/>
  <c r="BD48" i="81" l="1"/>
  <c r="Q18" i="81"/>
  <c r="M18" i="81" s="1"/>
  <c r="P18" i="81"/>
  <c r="L19" i="81"/>
  <c r="R18" i="81"/>
  <c r="N18" i="81"/>
  <c r="O18" i="81" s="1"/>
  <c r="BD290" i="81"/>
  <c r="AD52" i="81"/>
  <c r="AH51" i="81"/>
  <c r="AF51" i="81"/>
  <c r="AG51" i="81" s="1"/>
  <c r="AJ51" i="81"/>
  <c r="AI51" i="81"/>
  <c r="AE51" i="81" s="1"/>
  <c r="BD320" i="81"/>
  <c r="AM51" i="81"/>
  <c r="AO50" i="81"/>
  <c r="AP50" i="81" s="1"/>
  <c r="AS50" i="81"/>
  <c r="AQ50" i="81"/>
  <c r="AR50" i="81"/>
  <c r="AN50" i="81" s="1"/>
  <c r="BD76" i="81"/>
  <c r="U18" i="81"/>
  <c r="Z17" i="81"/>
  <c r="V17" i="81" s="1"/>
  <c r="AA17" i="81"/>
  <c r="Y17" i="81"/>
  <c r="W17" i="81"/>
  <c r="X17" i="81"/>
  <c r="BD231" i="81"/>
  <c r="L54" i="81"/>
  <c r="R53" i="81"/>
  <c r="Q53" i="81"/>
  <c r="M53" i="81" s="1"/>
  <c r="P53" i="81"/>
  <c r="N53" i="81"/>
  <c r="O53" i="81" s="1"/>
  <c r="BD106" i="81"/>
  <c r="AJ16" i="81"/>
  <c r="AI16" i="81"/>
  <c r="AE16" i="81" s="1"/>
  <c r="AF16" i="81"/>
  <c r="AG16" i="81" s="1"/>
  <c r="AD17" i="81"/>
  <c r="AH16" i="81"/>
  <c r="C20" i="81"/>
  <c r="H19" i="81"/>
  <c r="D19" i="81" s="1"/>
  <c r="BD18" i="81"/>
  <c r="G19" i="81"/>
  <c r="F19" i="81"/>
  <c r="I19" i="81"/>
  <c r="E19" i="81"/>
  <c r="BD350" i="81"/>
  <c r="AZ50" i="81"/>
  <c r="AV51" i="81"/>
  <c r="BB50" i="81"/>
  <c r="BA50" i="81"/>
  <c r="AW50" i="81" s="1"/>
  <c r="AX50" i="81"/>
  <c r="AY50" i="81" s="1"/>
  <c r="BD135" i="81"/>
  <c r="AM16" i="81"/>
  <c r="AS15" i="81"/>
  <c r="AO15" i="81"/>
  <c r="AP15" i="81" s="1"/>
  <c r="AR15" i="81"/>
  <c r="AN15" i="81" s="1"/>
  <c r="AQ15" i="81"/>
  <c r="BD166" i="81"/>
  <c r="BB15" i="81"/>
  <c r="BA15" i="81"/>
  <c r="AW15" i="81" s="1"/>
  <c r="AX15" i="81"/>
  <c r="AY15" i="81" s="1"/>
  <c r="AV16" i="81"/>
  <c r="AZ15" i="81"/>
  <c r="BD200" i="81"/>
  <c r="I53" i="81"/>
  <c r="E53" i="81"/>
  <c r="F53" i="81"/>
  <c r="H53" i="81"/>
  <c r="D53" i="81" s="1"/>
  <c r="G53" i="81"/>
  <c r="C54" i="81"/>
  <c r="BD261" i="81"/>
  <c r="U53" i="81"/>
  <c r="X52" i="81"/>
  <c r="Z52" i="81"/>
  <c r="V52" i="81" s="1"/>
  <c r="Y52" i="81"/>
  <c r="W52" i="81"/>
  <c r="AA52" i="81"/>
  <c r="BD321" i="81" l="1"/>
  <c r="AQ51" i="81"/>
  <c r="AO51" i="81"/>
  <c r="AM52" i="81"/>
  <c r="AS51" i="81"/>
  <c r="AR51" i="81"/>
  <c r="AN51" i="81" s="1"/>
  <c r="AP51" i="81"/>
  <c r="G20" i="81"/>
  <c r="H20" i="81"/>
  <c r="D20" i="81" s="1"/>
  <c r="I20" i="81"/>
  <c r="BD19" i="81"/>
  <c r="C21" i="81"/>
  <c r="E20" i="81"/>
  <c r="F20" i="81" s="1"/>
  <c r="BD77" i="81"/>
  <c r="Y18" i="81"/>
  <c r="U19" i="81"/>
  <c r="W18" i="81"/>
  <c r="X18" i="81" s="1"/>
  <c r="AA18" i="81"/>
  <c r="Z18" i="81"/>
  <c r="V18" i="81" s="1"/>
  <c r="BD262" i="81"/>
  <c r="Y53" i="81"/>
  <c r="Z53" i="81"/>
  <c r="V53" i="81" s="1"/>
  <c r="W53" i="81"/>
  <c r="X53" i="81" s="1"/>
  <c r="U54" i="81"/>
  <c r="AA53" i="81"/>
  <c r="BD136" i="81"/>
  <c r="AQ16" i="81"/>
  <c r="AR16" i="81"/>
  <c r="AN16" i="81" s="1"/>
  <c r="AP16" i="81"/>
  <c r="AO16" i="81"/>
  <c r="AS16" i="81"/>
  <c r="AM17" i="81"/>
  <c r="BD351" i="81"/>
  <c r="BA51" i="81"/>
  <c r="AW51" i="81" s="1"/>
  <c r="AV52" i="81"/>
  <c r="BB51" i="81"/>
  <c r="AZ51" i="81"/>
  <c r="AX51" i="81"/>
  <c r="AY51" i="81" s="1"/>
  <c r="BD232" i="81"/>
  <c r="P54" i="81"/>
  <c r="L55" i="81"/>
  <c r="R54" i="81"/>
  <c r="Q54" i="81"/>
  <c r="M54" i="81" s="1"/>
  <c r="O54" i="81"/>
  <c r="N54" i="81"/>
  <c r="BD201" i="81"/>
  <c r="C55" i="81"/>
  <c r="F54" i="81"/>
  <c r="E54" i="81"/>
  <c r="I54" i="81"/>
  <c r="H54" i="81"/>
  <c r="D54" i="81" s="1"/>
  <c r="G54" i="81"/>
  <c r="BD167" i="81"/>
  <c r="AV17" i="81"/>
  <c r="BA16" i="81"/>
  <c r="AW16" i="81" s="1"/>
  <c r="AY16" i="81"/>
  <c r="AX16" i="81"/>
  <c r="BB16" i="81"/>
  <c r="AZ16" i="81"/>
  <c r="BD107" i="81"/>
  <c r="AJ17" i="81"/>
  <c r="AF17" i="81"/>
  <c r="AG17" i="81" s="1"/>
  <c r="AH17" i="81"/>
  <c r="AD18" i="81"/>
  <c r="AI17" i="81"/>
  <c r="AE17" i="81" s="1"/>
  <c r="BD291" i="81"/>
  <c r="AH52" i="81"/>
  <c r="AF52" i="81"/>
  <c r="AG52" i="81" s="1"/>
  <c r="AJ52" i="81"/>
  <c r="AI52" i="81"/>
  <c r="AE52" i="81" s="1"/>
  <c r="AD53" i="81"/>
  <c r="BD49" i="81"/>
  <c r="R19" i="81"/>
  <c r="N19" i="81"/>
  <c r="O19" i="81" s="1"/>
  <c r="L20" i="81"/>
  <c r="Q19" i="81"/>
  <c r="M19" i="81" s="1"/>
  <c r="P19" i="81"/>
  <c r="BD108" i="81" l="1"/>
  <c r="AD19" i="81"/>
  <c r="AI18" i="81"/>
  <c r="AE18" i="81" s="1"/>
  <c r="AF18" i="81"/>
  <c r="AG18" i="81" s="1"/>
  <c r="AJ18" i="81"/>
  <c r="AH18" i="81"/>
  <c r="BD202" i="81"/>
  <c r="G55" i="81"/>
  <c r="E55" i="81"/>
  <c r="C56" i="81"/>
  <c r="I55" i="81"/>
  <c r="H55" i="81"/>
  <c r="D55" i="81" s="1"/>
  <c r="F55" i="81"/>
  <c r="BD322" i="81"/>
  <c r="AR52" i="81"/>
  <c r="AN52" i="81" s="1"/>
  <c r="AO52" i="81"/>
  <c r="AM53" i="81"/>
  <c r="AS52" i="81"/>
  <c r="AQ52" i="81"/>
  <c r="AP52" i="81"/>
  <c r="BD137" i="81"/>
  <c r="AM18" i="81"/>
  <c r="AO17" i="81"/>
  <c r="AP17" i="81" s="1"/>
  <c r="AS17" i="81"/>
  <c r="AR17" i="81"/>
  <c r="AN17" i="81" s="1"/>
  <c r="AQ17" i="81"/>
  <c r="BD263" i="81"/>
  <c r="Z54" i="81"/>
  <c r="V54" i="81" s="1"/>
  <c r="Y54" i="81"/>
  <c r="X54" i="81"/>
  <c r="W54" i="81"/>
  <c r="U55" i="81"/>
  <c r="AA54" i="81"/>
  <c r="L21" i="81"/>
  <c r="Q20" i="81"/>
  <c r="M20" i="81" s="1"/>
  <c r="BD50" i="81"/>
  <c r="O20" i="81"/>
  <c r="R20" i="81"/>
  <c r="P20" i="81"/>
  <c r="N20" i="81"/>
  <c r="BD168" i="81"/>
  <c r="AZ17" i="81"/>
  <c r="BB17" i="81"/>
  <c r="BA17" i="81"/>
  <c r="AW17" i="81" s="1"/>
  <c r="AV18" i="81"/>
  <c r="AX17" i="81"/>
  <c r="AY17" i="81" s="1"/>
  <c r="BD352" i="81"/>
  <c r="BB52" i="81"/>
  <c r="AX52" i="81"/>
  <c r="AV53" i="81"/>
  <c r="BA52" i="81"/>
  <c r="AW52" i="81" s="1"/>
  <c r="AZ52" i="81"/>
  <c r="AY52" i="81"/>
  <c r="BD78" i="81"/>
  <c r="Y19" i="81"/>
  <c r="AA19" i="81"/>
  <c r="U20" i="81"/>
  <c r="Z19" i="81"/>
  <c r="V19" i="81" s="1"/>
  <c r="W19" i="81"/>
  <c r="X19" i="81" s="1"/>
  <c r="BD292" i="81"/>
  <c r="AI53" i="81"/>
  <c r="AE53" i="81" s="1"/>
  <c r="AF53" i="81"/>
  <c r="AG53" i="81" s="1"/>
  <c r="AJ53" i="81"/>
  <c r="AH53" i="81"/>
  <c r="AD54" i="81"/>
  <c r="BD233" i="81"/>
  <c r="Q55" i="81"/>
  <c r="M55" i="81" s="1"/>
  <c r="L56" i="81"/>
  <c r="R55" i="81"/>
  <c r="P55" i="81"/>
  <c r="O55" i="81"/>
  <c r="N55" i="81"/>
  <c r="E21" i="81"/>
  <c r="F21" i="81" s="1"/>
  <c r="BD20" i="81"/>
  <c r="C22" i="81"/>
  <c r="G21" i="81"/>
  <c r="I21" i="81"/>
  <c r="H21" i="81"/>
  <c r="D21" i="81" s="1"/>
  <c r="P21" i="81" l="1"/>
  <c r="R21" i="81"/>
  <c r="L22" i="81"/>
  <c r="O21" i="81"/>
  <c r="BD51" i="81"/>
  <c r="N21" i="81"/>
  <c r="Q21" i="81"/>
  <c r="M21" i="81" s="1"/>
  <c r="BD203" i="81"/>
  <c r="H56" i="81"/>
  <c r="D56" i="81" s="1"/>
  <c r="E56" i="81"/>
  <c r="C57" i="81"/>
  <c r="I56" i="81"/>
  <c r="G56" i="81"/>
  <c r="F56" i="81"/>
  <c r="BD169" i="81"/>
  <c r="AY18" i="81"/>
  <c r="AZ18" i="81"/>
  <c r="AV19" i="81"/>
  <c r="AX18" i="81"/>
  <c r="BB18" i="81"/>
  <c r="BA18" i="81"/>
  <c r="AW18" i="81" s="1"/>
  <c r="BD293" i="81"/>
  <c r="AJ54" i="81"/>
  <c r="AF54" i="81"/>
  <c r="AG54" i="81" s="1"/>
  <c r="AI54" i="81"/>
  <c r="AE54" i="81" s="1"/>
  <c r="AH54" i="81"/>
  <c r="AD55" i="81"/>
  <c r="BD264" i="81"/>
  <c r="AA55" i="81"/>
  <c r="W55" i="81"/>
  <c r="Y55" i="81"/>
  <c r="X55" i="81"/>
  <c r="U56" i="81"/>
  <c r="Z55" i="81"/>
  <c r="V55" i="81" s="1"/>
  <c r="BD323" i="81"/>
  <c r="AS53" i="81"/>
  <c r="AO53" i="81"/>
  <c r="AM54" i="81"/>
  <c r="AR53" i="81"/>
  <c r="AN53" i="81" s="1"/>
  <c r="AQ53" i="81"/>
  <c r="AP53" i="81"/>
  <c r="BD109" i="81"/>
  <c r="AH19" i="81"/>
  <c r="AD20" i="81"/>
  <c r="AF19" i="81"/>
  <c r="AJ19" i="81"/>
  <c r="AG19" i="81"/>
  <c r="AI19" i="81"/>
  <c r="AE19" i="81" s="1"/>
  <c r="BD138" i="81"/>
  <c r="AM19" i="81"/>
  <c r="AS18" i="81"/>
  <c r="AO18" i="81"/>
  <c r="AR18" i="81"/>
  <c r="AN18" i="81" s="1"/>
  <c r="AQ18" i="81"/>
  <c r="AP18" i="81"/>
  <c r="C23" i="81"/>
  <c r="H22" i="81"/>
  <c r="D22" i="81" s="1"/>
  <c r="G22" i="81"/>
  <c r="I22" i="81"/>
  <c r="F22" i="81"/>
  <c r="BD21" i="81"/>
  <c r="E22" i="81"/>
  <c r="BD234" i="81"/>
  <c r="R56" i="81"/>
  <c r="N56" i="81"/>
  <c r="L57" i="81"/>
  <c r="Q56" i="81"/>
  <c r="M56" i="81" s="1"/>
  <c r="P56" i="81"/>
  <c r="O56" i="81"/>
  <c r="BD79" i="81"/>
  <c r="AA20" i="81"/>
  <c r="W20" i="81"/>
  <c r="X20" i="81" s="1"/>
  <c r="Z20" i="81"/>
  <c r="V20" i="81" s="1"/>
  <c r="Y20" i="81"/>
  <c r="U21" i="81"/>
  <c r="BD353" i="81"/>
  <c r="AV54" i="81"/>
  <c r="AY53" i="81"/>
  <c r="BA53" i="81"/>
  <c r="AW53" i="81" s="1"/>
  <c r="AZ53" i="81"/>
  <c r="AX53" i="81"/>
  <c r="BB53" i="81"/>
  <c r="BD235" i="81" l="1"/>
  <c r="L58" i="81"/>
  <c r="Q57" i="81"/>
  <c r="M57" i="81" s="1"/>
  <c r="P57" i="81"/>
  <c r="R57" i="81"/>
  <c r="N57" i="81"/>
  <c r="O57" i="81" s="1"/>
  <c r="BD139" i="81"/>
  <c r="AM20" i="81"/>
  <c r="AR19" i="81"/>
  <c r="AN19" i="81" s="1"/>
  <c r="AS19" i="81"/>
  <c r="AO19" i="81"/>
  <c r="AP19" i="81" s="1"/>
  <c r="AQ19" i="81"/>
  <c r="BD324" i="81"/>
  <c r="AM55" i="81"/>
  <c r="AS54" i="81"/>
  <c r="AR54" i="81"/>
  <c r="AN54" i="81" s="1"/>
  <c r="AQ54" i="81"/>
  <c r="AO54" i="81"/>
  <c r="AP54" i="81" s="1"/>
  <c r="BD204" i="81"/>
  <c r="I57" i="81"/>
  <c r="E57" i="81"/>
  <c r="C58" i="81"/>
  <c r="H57" i="81"/>
  <c r="D57" i="81" s="1"/>
  <c r="G57" i="81"/>
  <c r="F57" i="81"/>
  <c r="R22" i="81"/>
  <c r="N22" i="81"/>
  <c r="L23" i="81"/>
  <c r="O22" i="81"/>
  <c r="BD52" i="81"/>
  <c r="Q22" i="81"/>
  <c r="M22" i="81" s="1"/>
  <c r="P22" i="81"/>
  <c r="BD80" i="81"/>
  <c r="Z21" i="81"/>
  <c r="V21" i="81" s="1"/>
  <c r="Y21" i="81"/>
  <c r="U22" i="81"/>
  <c r="X21" i="81"/>
  <c r="W21" i="81"/>
  <c r="AA21" i="81"/>
  <c r="BD294" i="81"/>
  <c r="AD56" i="81"/>
  <c r="AG55" i="81"/>
  <c r="AF55" i="81"/>
  <c r="AJ55" i="81"/>
  <c r="AI55" i="81"/>
  <c r="AE55" i="81" s="1"/>
  <c r="AH55" i="81"/>
  <c r="BD354" i="81"/>
  <c r="AZ54" i="81"/>
  <c r="BA54" i="81"/>
  <c r="AW54" i="81" s="1"/>
  <c r="AY54" i="81"/>
  <c r="AX54" i="81"/>
  <c r="AV55" i="81"/>
  <c r="BB54" i="81"/>
  <c r="BD265" i="81"/>
  <c r="U57" i="81"/>
  <c r="Y56" i="81"/>
  <c r="W56" i="81"/>
  <c r="X56" i="81" s="1"/>
  <c r="AA56" i="81"/>
  <c r="Z56" i="81"/>
  <c r="V56" i="81" s="1"/>
  <c r="BD170" i="81"/>
  <c r="BB19" i="81"/>
  <c r="AX19" i="81"/>
  <c r="AZ19" i="81"/>
  <c r="AY19" i="81"/>
  <c r="AV20" i="81"/>
  <c r="BA19" i="81"/>
  <c r="AW19" i="81" s="1"/>
  <c r="G23" i="81"/>
  <c r="C24" i="81"/>
  <c r="E23" i="81"/>
  <c r="BD22" i="81"/>
  <c r="H23" i="81"/>
  <c r="D23" i="81" s="1"/>
  <c r="F23" i="81"/>
  <c r="I23" i="81"/>
  <c r="BD110" i="81"/>
  <c r="AI20" i="81"/>
  <c r="AE20" i="81" s="1"/>
  <c r="AJ20" i="81"/>
  <c r="AH20" i="81"/>
  <c r="AD21" i="81"/>
  <c r="AF20" i="81"/>
  <c r="AG20" i="81" s="1"/>
  <c r="BD325" i="81" l="1"/>
  <c r="AQ55" i="81"/>
  <c r="AM56" i="81"/>
  <c r="AS55" i="81"/>
  <c r="AR55" i="81"/>
  <c r="AN55" i="81" s="1"/>
  <c r="AP55" i="81"/>
  <c r="AO55" i="81"/>
  <c r="BD111" i="81"/>
  <c r="AD22" i="81"/>
  <c r="AJ21" i="81"/>
  <c r="AF21" i="81"/>
  <c r="AG21" i="81"/>
  <c r="AH21" i="81"/>
  <c r="AI21" i="81"/>
  <c r="AE21" i="81" s="1"/>
  <c r="BD81" i="81"/>
  <c r="X22" i="81"/>
  <c r="AA22" i="81"/>
  <c r="Z22" i="81"/>
  <c r="V22" i="81" s="1"/>
  <c r="Y22" i="81"/>
  <c r="U23" i="81"/>
  <c r="W22" i="81"/>
  <c r="BD53" i="81"/>
  <c r="L24" i="81"/>
  <c r="Q23" i="81"/>
  <c r="M23" i="81" s="1"/>
  <c r="R23" i="81"/>
  <c r="P23" i="81"/>
  <c r="N23" i="81"/>
  <c r="O23" i="81" s="1"/>
  <c r="F24" i="81"/>
  <c r="H24" i="81"/>
  <c r="D24" i="81" s="1"/>
  <c r="E24" i="81"/>
  <c r="G24" i="81"/>
  <c r="BD23" i="81"/>
  <c r="C25" i="81"/>
  <c r="I24" i="81"/>
  <c r="BD295" i="81"/>
  <c r="AH56" i="81"/>
  <c r="AF56" i="81"/>
  <c r="AD57" i="81"/>
  <c r="AJ56" i="81"/>
  <c r="AI56" i="81"/>
  <c r="AE56" i="81" s="1"/>
  <c r="AG56" i="81"/>
  <c r="BD355" i="81"/>
  <c r="BA55" i="81"/>
  <c r="AW55" i="81" s="1"/>
  <c r="AZ55" i="81"/>
  <c r="AY55" i="81"/>
  <c r="AX55" i="81"/>
  <c r="AV56" i="81"/>
  <c r="BB55" i="81"/>
  <c r="BD266" i="81"/>
  <c r="Y57" i="81"/>
  <c r="X57" i="81"/>
  <c r="W57" i="81"/>
  <c r="U58" i="81"/>
  <c r="AA57" i="81"/>
  <c r="Z57" i="81"/>
  <c r="V57" i="81" s="1"/>
  <c r="BD236" i="81"/>
  <c r="P58" i="81"/>
  <c r="Q58" i="81"/>
  <c r="M58" i="81" s="1"/>
  <c r="O58" i="81"/>
  <c r="R58" i="81"/>
  <c r="N58" i="81"/>
  <c r="L59" i="81"/>
  <c r="BD171" i="81"/>
  <c r="AV21" i="81"/>
  <c r="BA20" i="81"/>
  <c r="AW20" i="81" s="1"/>
  <c r="AX20" i="81"/>
  <c r="BB20" i="81"/>
  <c r="AZ20" i="81"/>
  <c r="AY20" i="81"/>
  <c r="BD205" i="81"/>
  <c r="C59" i="81"/>
  <c r="I58" i="81"/>
  <c r="H58" i="81"/>
  <c r="D58" i="81" s="1"/>
  <c r="G58" i="81"/>
  <c r="E58" i="81"/>
  <c r="F58" i="81" s="1"/>
  <c r="BD140" i="81"/>
  <c r="AQ20" i="81"/>
  <c r="AP20" i="81"/>
  <c r="AS20" i="81"/>
  <c r="AR20" i="81"/>
  <c r="AN20" i="81" s="1"/>
  <c r="AO20" i="81"/>
  <c r="AM21" i="81"/>
  <c r="BD82" i="81" l="1"/>
  <c r="AA23" i="81"/>
  <c r="W23" i="81"/>
  <c r="Y23" i="81"/>
  <c r="Z23" i="81"/>
  <c r="V23" i="81" s="1"/>
  <c r="U24" i="81"/>
  <c r="X23" i="81"/>
  <c r="BD237" i="81"/>
  <c r="Q59" i="81"/>
  <c r="M59" i="81" s="1"/>
  <c r="P59" i="81"/>
  <c r="R59" i="81"/>
  <c r="N59" i="81"/>
  <c r="O59" i="81" s="1"/>
  <c r="L60" i="81"/>
  <c r="BD296" i="81"/>
  <c r="AI57" i="81"/>
  <c r="AE57" i="81" s="1"/>
  <c r="AF57" i="81"/>
  <c r="AD58" i="81"/>
  <c r="AJ57" i="81"/>
  <c r="AH57" i="81"/>
  <c r="AG57" i="81"/>
  <c r="P24" i="81"/>
  <c r="L25" i="81"/>
  <c r="O24" i="81"/>
  <c r="BD54" i="81"/>
  <c r="N24" i="81"/>
  <c r="R24" i="81"/>
  <c r="Q24" i="81"/>
  <c r="M24" i="81" s="1"/>
  <c r="BD326" i="81"/>
  <c r="AR56" i="81"/>
  <c r="AN56" i="81" s="1"/>
  <c r="AM57" i="81"/>
  <c r="AS56" i="81"/>
  <c r="AQ56" i="81"/>
  <c r="AO56" i="81"/>
  <c r="AP56" i="81" s="1"/>
  <c r="BD141" i="81"/>
  <c r="AS21" i="81"/>
  <c r="AM22" i="81"/>
  <c r="AQ21" i="81"/>
  <c r="AO21" i="81"/>
  <c r="AP21" i="81" s="1"/>
  <c r="AR21" i="81"/>
  <c r="AN21" i="81" s="1"/>
  <c r="BD356" i="81"/>
  <c r="BB56" i="81"/>
  <c r="AX56" i="81"/>
  <c r="AZ56" i="81"/>
  <c r="AY56" i="81"/>
  <c r="AV57" i="81"/>
  <c r="BA56" i="81"/>
  <c r="AW56" i="81" s="1"/>
  <c r="BD267" i="81"/>
  <c r="Z58" i="81"/>
  <c r="V58" i="81" s="1"/>
  <c r="X58" i="81"/>
  <c r="W58" i="81"/>
  <c r="U59" i="81"/>
  <c r="AA58" i="81"/>
  <c r="Y58" i="81"/>
  <c r="I25" i="81"/>
  <c r="E25" i="81"/>
  <c r="BD24" i="81"/>
  <c r="H25" i="81"/>
  <c r="D25" i="81" s="1"/>
  <c r="G25" i="81"/>
  <c r="C26" i="81"/>
  <c r="F25" i="81"/>
  <c r="BD206" i="81"/>
  <c r="G59" i="81"/>
  <c r="C60" i="81"/>
  <c r="I59" i="81"/>
  <c r="H59" i="81"/>
  <c r="D59" i="81" s="1"/>
  <c r="E59" i="81"/>
  <c r="F59" i="81" s="1"/>
  <c r="BD172" i="81"/>
  <c r="AZ21" i="81"/>
  <c r="BA21" i="81"/>
  <c r="AW21" i="81" s="1"/>
  <c r="AV22" i="81"/>
  <c r="AX21" i="81"/>
  <c r="AY21" i="81" s="1"/>
  <c r="BB21" i="81"/>
  <c r="BD112" i="81"/>
  <c r="AH22" i="81"/>
  <c r="AI22" i="81"/>
  <c r="AE22" i="81" s="1"/>
  <c r="AJ22" i="81"/>
  <c r="AD23" i="81"/>
  <c r="AF22" i="81"/>
  <c r="AG22" i="81"/>
  <c r="BD327" i="81" l="1"/>
  <c r="AS57" i="81"/>
  <c r="AO57" i="81"/>
  <c r="AM58" i="81"/>
  <c r="AR57" i="81"/>
  <c r="AN57" i="81" s="1"/>
  <c r="AQ57" i="81"/>
  <c r="AP57" i="81"/>
  <c r="O25" i="81"/>
  <c r="Q25" i="81"/>
  <c r="M25" i="81" s="1"/>
  <c r="BD55" i="81"/>
  <c r="R25" i="81"/>
  <c r="P25" i="81"/>
  <c r="L26" i="81"/>
  <c r="N25" i="81"/>
  <c r="BD357" i="81"/>
  <c r="AV58" i="81"/>
  <c r="AZ57" i="81"/>
  <c r="AX57" i="81"/>
  <c r="AY57" i="81" s="1"/>
  <c r="BB57" i="81"/>
  <c r="BA57" i="81"/>
  <c r="AW57" i="81" s="1"/>
  <c r="AD24" i="81"/>
  <c r="AF23" i="81"/>
  <c r="AG23" i="81" s="1"/>
  <c r="BD113" i="81"/>
  <c r="AI23" i="81"/>
  <c r="AE23" i="81" s="1"/>
  <c r="AH23" i="81"/>
  <c r="AJ23" i="81"/>
  <c r="BD173" i="81"/>
  <c r="BB22" i="81"/>
  <c r="AX22" i="81"/>
  <c r="AY22" i="81" s="1"/>
  <c r="BA22" i="81"/>
  <c r="AW22" i="81" s="1"/>
  <c r="AV23" i="81"/>
  <c r="AZ22" i="81"/>
  <c r="BD207" i="81"/>
  <c r="H60" i="81"/>
  <c r="D60" i="81" s="1"/>
  <c r="C61" i="81"/>
  <c r="I60" i="81"/>
  <c r="G60" i="81"/>
  <c r="E60" i="81"/>
  <c r="F60" i="81" s="1"/>
  <c r="C27" i="81"/>
  <c r="H26" i="81"/>
  <c r="D26" i="81" s="1"/>
  <c r="BD25" i="81"/>
  <c r="G26" i="81"/>
  <c r="E26" i="81"/>
  <c r="F26" i="81" s="1"/>
  <c r="I26" i="81"/>
  <c r="BD268" i="81"/>
  <c r="AA59" i="81"/>
  <c r="W59" i="81"/>
  <c r="X59" i="81" s="1"/>
  <c r="U60" i="81"/>
  <c r="Z59" i="81"/>
  <c r="V59" i="81" s="1"/>
  <c r="Y59" i="81"/>
  <c r="BD297" i="81"/>
  <c r="AJ58" i="81"/>
  <c r="AF58" i="81"/>
  <c r="AD59" i="81"/>
  <c r="AI58" i="81"/>
  <c r="AE58" i="81" s="1"/>
  <c r="AH58" i="81"/>
  <c r="AG58" i="81"/>
  <c r="BD238" i="81"/>
  <c r="R60" i="81"/>
  <c r="N60" i="81"/>
  <c r="P60" i="81"/>
  <c r="O60" i="81"/>
  <c r="Q60" i="81"/>
  <c r="M60" i="81" s="1"/>
  <c r="L61" i="81"/>
  <c r="BD83" i="81"/>
  <c r="U25" i="81"/>
  <c r="Z24" i="81"/>
  <c r="V24" i="81" s="1"/>
  <c r="W24" i="81"/>
  <c r="X24" i="81"/>
  <c r="Y24" i="81"/>
  <c r="AA24" i="81"/>
  <c r="BD142" i="81"/>
  <c r="AM23" i="81"/>
  <c r="AR22" i="81"/>
  <c r="AN22" i="81" s="1"/>
  <c r="AS22" i="81"/>
  <c r="AQ22" i="81"/>
  <c r="AO22" i="81"/>
  <c r="AP22" i="81" s="1"/>
  <c r="BD84" i="81" l="1"/>
  <c r="Y25" i="81"/>
  <c r="AA25" i="81"/>
  <c r="Z25" i="81"/>
  <c r="V25" i="81" s="1"/>
  <c r="U26" i="81"/>
  <c r="W25" i="81"/>
  <c r="X25" i="81" s="1"/>
  <c r="BD298" i="81"/>
  <c r="AD60" i="81"/>
  <c r="AJ59" i="81"/>
  <c r="AI59" i="81"/>
  <c r="AE59" i="81" s="1"/>
  <c r="AH59" i="81"/>
  <c r="AF59" i="81"/>
  <c r="AG59" i="81" s="1"/>
  <c r="BD328" i="81"/>
  <c r="AM59" i="81"/>
  <c r="AR58" i="81"/>
  <c r="AN58" i="81" s="1"/>
  <c r="AQ58" i="81"/>
  <c r="AS58" i="81"/>
  <c r="AO58" i="81"/>
  <c r="AP58" i="81" s="1"/>
  <c r="BD358" i="81"/>
  <c r="AZ58" i="81"/>
  <c r="AY58" i="81"/>
  <c r="AX58" i="81"/>
  <c r="AV59" i="81"/>
  <c r="BB58" i="81"/>
  <c r="BA58" i="81"/>
  <c r="AW58" i="81" s="1"/>
  <c r="BD143" i="81"/>
  <c r="AQ23" i="81"/>
  <c r="AS23" i="81"/>
  <c r="AR23" i="81"/>
  <c r="AN23" i="81" s="1"/>
  <c r="AM24" i="81"/>
  <c r="AO23" i="81"/>
  <c r="AP23" i="81" s="1"/>
  <c r="BD269" i="81"/>
  <c r="U61" i="81"/>
  <c r="W60" i="81"/>
  <c r="X60" i="81" s="1"/>
  <c r="AA60" i="81"/>
  <c r="Z60" i="81"/>
  <c r="V60" i="81" s="1"/>
  <c r="Y60" i="81"/>
  <c r="BD208" i="81"/>
  <c r="C62" i="81"/>
  <c r="I61" i="81"/>
  <c r="E61" i="81"/>
  <c r="F61" i="81" s="1"/>
  <c r="H61" i="81"/>
  <c r="D61" i="81" s="1"/>
  <c r="G61" i="81"/>
  <c r="G27" i="81"/>
  <c r="C28" i="81"/>
  <c r="E27" i="81"/>
  <c r="BD26" i="81"/>
  <c r="I27" i="81"/>
  <c r="H27" i="81"/>
  <c r="D27" i="81" s="1"/>
  <c r="F27" i="81"/>
  <c r="BD114" i="81"/>
  <c r="AJ24" i="81"/>
  <c r="AF24" i="81"/>
  <c r="AG24" i="81" s="1"/>
  <c r="AI24" i="81"/>
  <c r="AE24" i="81" s="1"/>
  <c r="AD25" i="81"/>
  <c r="AH24" i="81"/>
  <c r="BD239" i="81"/>
  <c r="P61" i="81"/>
  <c r="L62" i="81"/>
  <c r="N61" i="81"/>
  <c r="O61" i="81" s="1"/>
  <c r="R61" i="81"/>
  <c r="Q61" i="81"/>
  <c r="M61" i="81" s="1"/>
  <c r="BD174" i="81"/>
  <c r="AV24" i="81"/>
  <c r="BA23" i="81"/>
  <c r="AW23" i="81" s="1"/>
  <c r="AZ23" i="81"/>
  <c r="BB23" i="81"/>
  <c r="AY23" i="81"/>
  <c r="AX23" i="81"/>
  <c r="R26" i="81"/>
  <c r="N26" i="81"/>
  <c r="O26" i="81" s="1"/>
  <c r="L27" i="81"/>
  <c r="BD56" i="81"/>
  <c r="P26" i="81"/>
  <c r="Q26" i="81"/>
  <c r="M26" i="81" s="1"/>
  <c r="BD57" i="81" l="1"/>
  <c r="L28" i="81"/>
  <c r="Q27" i="81"/>
  <c r="M27" i="81" s="1"/>
  <c r="R27" i="81"/>
  <c r="N27" i="81"/>
  <c r="O27" i="81" s="1"/>
  <c r="P27" i="81"/>
  <c r="BD175" i="81"/>
  <c r="AZ24" i="81"/>
  <c r="AX24" i="81"/>
  <c r="AV25" i="81"/>
  <c r="AY24" i="81"/>
  <c r="BB24" i="81"/>
  <c r="BA24" i="81"/>
  <c r="AW24" i="81" s="1"/>
  <c r="BD240" i="81"/>
  <c r="Q62" i="81"/>
  <c r="M62" i="81" s="1"/>
  <c r="P62" i="81"/>
  <c r="N62" i="81"/>
  <c r="O62" i="81"/>
  <c r="L63" i="81"/>
  <c r="R62" i="81"/>
  <c r="H28" i="81"/>
  <c r="D28" i="81" s="1"/>
  <c r="I28" i="81"/>
  <c r="G28" i="81"/>
  <c r="BD27" i="81"/>
  <c r="C29" i="81"/>
  <c r="E28" i="81"/>
  <c r="F28" i="81" s="1"/>
  <c r="G62" i="81"/>
  <c r="C63" i="81"/>
  <c r="E62" i="81"/>
  <c r="F62" i="81" s="1"/>
  <c r="BD209" i="81"/>
  <c r="I62" i="81"/>
  <c r="H62" i="81"/>
  <c r="D62" i="81" s="1"/>
  <c r="BD329" i="81"/>
  <c r="AQ59" i="81"/>
  <c r="AR59" i="81"/>
  <c r="AN59" i="81" s="1"/>
  <c r="AS59" i="81"/>
  <c r="AO59" i="81"/>
  <c r="AP59" i="81" s="1"/>
  <c r="AM60" i="81"/>
  <c r="BD115" i="81"/>
  <c r="AD26" i="81"/>
  <c r="AI25" i="81"/>
  <c r="AE25" i="81" s="1"/>
  <c r="AF25" i="81"/>
  <c r="AJ25" i="81"/>
  <c r="AH25" i="81"/>
  <c r="AG25" i="81"/>
  <c r="BD359" i="81"/>
  <c r="BA59" i="81"/>
  <c r="AW59" i="81" s="1"/>
  <c r="AX59" i="81"/>
  <c r="AY59" i="81" s="1"/>
  <c r="AV60" i="81"/>
  <c r="BB59" i="81"/>
  <c r="AZ59" i="81"/>
  <c r="BD85" i="81"/>
  <c r="AA26" i="81"/>
  <c r="Y26" i="81"/>
  <c r="U27" i="81"/>
  <c r="W26" i="81"/>
  <c r="X26" i="81" s="1"/>
  <c r="Z26" i="81"/>
  <c r="V26" i="81" s="1"/>
  <c r="BD144" i="81"/>
  <c r="AP24" i="81"/>
  <c r="AM25" i="81"/>
  <c r="AQ24" i="81"/>
  <c r="AO24" i="81"/>
  <c r="AR24" i="81"/>
  <c r="AN24" i="81" s="1"/>
  <c r="AS24" i="81"/>
  <c r="BD270" i="81"/>
  <c r="Z61" i="81"/>
  <c r="V61" i="81" s="1"/>
  <c r="AA61" i="81"/>
  <c r="W61" i="81"/>
  <c r="X61" i="81" s="1"/>
  <c r="U62" i="81"/>
  <c r="Y61" i="81"/>
  <c r="BD299" i="81"/>
  <c r="AH60" i="81"/>
  <c r="AJ60" i="81"/>
  <c r="AI60" i="81"/>
  <c r="AE60" i="81" s="1"/>
  <c r="AF60" i="81"/>
  <c r="AG60" i="81" s="1"/>
  <c r="AD61" i="81"/>
  <c r="BD271" i="81" l="1"/>
  <c r="AA62" i="81"/>
  <c r="W62" i="81"/>
  <c r="X62" i="81" s="1"/>
  <c r="Z62" i="81"/>
  <c r="V62" i="81" s="1"/>
  <c r="U63" i="81"/>
  <c r="Y62" i="81"/>
  <c r="R63" i="81"/>
  <c r="N63" i="81"/>
  <c r="Q63" i="81"/>
  <c r="M63" i="81" s="1"/>
  <c r="O63" i="81"/>
  <c r="P63" i="81"/>
  <c r="BD241" i="81"/>
  <c r="L64" i="81"/>
  <c r="F29" i="81"/>
  <c r="C30" i="81"/>
  <c r="E29" i="81"/>
  <c r="BD28" i="81"/>
  <c r="G29" i="81"/>
  <c r="I29" i="81"/>
  <c r="H29" i="81"/>
  <c r="D29" i="81" s="1"/>
  <c r="BD86" i="81"/>
  <c r="AA27" i="81"/>
  <c r="W27" i="81"/>
  <c r="Y27" i="81"/>
  <c r="U28" i="81"/>
  <c r="Z27" i="81"/>
  <c r="V27" i="81" s="1"/>
  <c r="X27" i="81"/>
  <c r="BD300" i="81"/>
  <c r="AJ61" i="81"/>
  <c r="AF61" i="81"/>
  <c r="AG61" i="81" s="1"/>
  <c r="AH61" i="81"/>
  <c r="AD62" i="81"/>
  <c r="AI61" i="81"/>
  <c r="AE61" i="81" s="1"/>
  <c r="BD116" i="81"/>
  <c r="AH26" i="81"/>
  <c r="AI26" i="81"/>
  <c r="AE26" i="81" s="1"/>
  <c r="AG26" i="81"/>
  <c r="AD27" i="81"/>
  <c r="AF26" i="81"/>
  <c r="AJ26" i="81"/>
  <c r="BD176" i="81"/>
  <c r="AZ25" i="81"/>
  <c r="BB25" i="81"/>
  <c r="BA25" i="81"/>
  <c r="AW25" i="81" s="1"/>
  <c r="AV26" i="81"/>
  <c r="AX25" i="81"/>
  <c r="AY25" i="81" s="1"/>
  <c r="BD145" i="81"/>
  <c r="AS25" i="81"/>
  <c r="AO25" i="81"/>
  <c r="AR25" i="81"/>
  <c r="AN25" i="81" s="1"/>
  <c r="AQ25" i="81"/>
  <c r="AM26" i="81"/>
  <c r="AP25" i="81"/>
  <c r="BD360" i="81"/>
  <c r="AV61" i="81"/>
  <c r="BB60" i="81"/>
  <c r="AX60" i="81"/>
  <c r="AY60" i="81"/>
  <c r="BA60" i="81"/>
  <c r="AW60" i="81" s="1"/>
  <c r="AZ60" i="81"/>
  <c r="BD330" i="81"/>
  <c r="AR60" i="81"/>
  <c r="AN60" i="81" s="1"/>
  <c r="AQ60" i="81"/>
  <c r="AP60" i="81"/>
  <c r="AM61" i="81"/>
  <c r="AS60" i="81"/>
  <c r="AO60" i="81"/>
  <c r="BD210" i="81"/>
  <c r="H63" i="81"/>
  <c r="D63" i="81" s="1"/>
  <c r="G63" i="81"/>
  <c r="I63" i="81"/>
  <c r="C64" i="81"/>
  <c r="E63" i="81"/>
  <c r="F63" i="81" s="1"/>
  <c r="BD58" i="81"/>
  <c r="L29" i="81"/>
  <c r="P28" i="81"/>
  <c r="O28" i="81"/>
  <c r="R28" i="81"/>
  <c r="Q28" i="81"/>
  <c r="M28" i="81" s="1"/>
  <c r="N28" i="81"/>
  <c r="H30" i="81" l="1"/>
  <c r="D30" i="81" s="1"/>
  <c r="C31" i="81"/>
  <c r="I30" i="81"/>
  <c r="G30" i="81"/>
  <c r="BD29" i="81"/>
  <c r="E30" i="81"/>
  <c r="F30" i="81" s="1"/>
  <c r="BD331" i="81"/>
  <c r="AM62" i="81"/>
  <c r="AP61" i="81"/>
  <c r="AO61" i="81"/>
  <c r="AQ61" i="81"/>
  <c r="AS61" i="81"/>
  <c r="AR61" i="81"/>
  <c r="AN61" i="81" s="1"/>
  <c r="BB26" i="81"/>
  <c r="AX26" i="81"/>
  <c r="BD177" i="81"/>
  <c r="AZ26" i="81"/>
  <c r="AV27" i="81"/>
  <c r="AY26" i="81"/>
  <c r="BA26" i="81"/>
  <c r="AW26" i="81" s="1"/>
  <c r="AG27" i="81"/>
  <c r="AD28" i="81"/>
  <c r="AF27" i="81"/>
  <c r="BD117" i="81"/>
  <c r="AJ27" i="81"/>
  <c r="AH27" i="81"/>
  <c r="AI27" i="81"/>
  <c r="AE27" i="81" s="1"/>
  <c r="BD59" i="81"/>
  <c r="L30" i="81"/>
  <c r="P29" i="81"/>
  <c r="R29" i="81"/>
  <c r="N29" i="81"/>
  <c r="O29" i="81" s="1"/>
  <c r="Q29" i="81"/>
  <c r="M29" i="81" s="1"/>
  <c r="BD211" i="81"/>
  <c r="I64" i="81"/>
  <c r="E64" i="81"/>
  <c r="H64" i="81"/>
  <c r="D64" i="81" s="1"/>
  <c r="G64" i="81"/>
  <c r="C65" i="81"/>
  <c r="F64" i="81"/>
  <c r="BD146" i="81"/>
  <c r="AM27" i="81"/>
  <c r="AR26" i="81"/>
  <c r="AN26" i="81" s="1"/>
  <c r="AQ26" i="81"/>
  <c r="AO26" i="81"/>
  <c r="AP26" i="81" s="1"/>
  <c r="AS26" i="81"/>
  <c r="AZ61" i="81"/>
  <c r="BD361" i="81"/>
  <c r="AV62" i="81"/>
  <c r="BB61" i="81"/>
  <c r="AX61" i="81"/>
  <c r="AY61" i="81" s="1"/>
  <c r="BA61" i="81"/>
  <c r="AW61" i="81" s="1"/>
  <c r="BD87" i="81"/>
  <c r="Z28" i="81"/>
  <c r="V28" i="81" s="1"/>
  <c r="W28" i="81"/>
  <c r="AA28" i="81"/>
  <c r="Y28" i="81"/>
  <c r="U29" i="81"/>
  <c r="X28" i="81"/>
  <c r="BD242" i="81"/>
  <c r="L65" i="81"/>
  <c r="R64" i="81"/>
  <c r="N64" i="81"/>
  <c r="O64" i="81" s="1"/>
  <c r="Q64" i="81"/>
  <c r="M64" i="81" s="1"/>
  <c r="P64" i="81"/>
  <c r="BD301" i="81"/>
  <c r="AD63" i="81"/>
  <c r="AJ62" i="81"/>
  <c r="AF62" i="81"/>
  <c r="AG62" i="81" s="1"/>
  <c r="AH62" i="81"/>
  <c r="AI62" i="81"/>
  <c r="AE62" i="81" s="1"/>
  <c r="BD272" i="81"/>
  <c r="U64" i="81"/>
  <c r="X63" i="81"/>
  <c r="AA63" i="81"/>
  <c r="W63" i="81"/>
  <c r="Z63" i="81"/>
  <c r="V63" i="81" s="1"/>
  <c r="Y63" i="81"/>
  <c r="BD302" i="81" l="1"/>
  <c r="AH63" i="81"/>
  <c r="AD64" i="81"/>
  <c r="AG63" i="81"/>
  <c r="AJ63" i="81"/>
  <c r="AI63" i="81"/>
  <c r="AE63" i="81" s="1"/>
  <c r="AF63" i="81"/>
  <c r="BD362" i="81"/>
  <c r="BA62" i="81"/>
  <c r="AW62" i="81" s="1"/>
  <c r="AZ62" i="81"/>
  <c r="BB62" i="81"/>
  <c r="AV63" i="81"/>
  <c r="AX62" i="81"/>
  <c r="AY62" i="81" s="1"/>
  <c r="BD147" i="81"/>
  <c r="AQ27" i="81"/>
  <c r="AS27" i="81"/>
  <c r="AM28" i="81"/>
  <c r="AO27" i="81"/>
  <c r="AP27" i="81" s="1"/>
  <c r="AR27" i="81"/>
  <c r="AN27" i="81" s="1"/>
  <c r="BD118" i="81"/>
  <c r="AJ28" i="81"/>
  <c r="AF28" i="81"/>
  <c r="AI28" i="81"/>
  <c r="AE28" i="81" s="1"/>
  <c r="AH28" i="81"/>
  <c r="AD29" i="81"/>
  <c r="AG28" i="81"/>
  <c r="BD178" i="81"/>
  <c r="AV28" i="81"/>
  <c r="BA27" i="81"/>
  <c r="AW27" i="81" s="1"/>
  <c r="AZ27" i="81"/>
  <c r="AX27" i="81"/>
  <c r="AY27" i="81"/>
  <c r="BB27" i="81"/>
  <c r="G31" i="81"/>
  <c r="BD30" i="81"/>
  <c r="I31" i="81"/>
  <c r="H31" i="81"/>
  <c r="D31" i="81" s="1"/>
  <c r="C32" i="81"/>
  <c r="E31" i="81"/>
  <c r="F31" i="81" s="1"/>
  <c r="Y64" i="81"/>
  <c r="U65" i="81"/>
  <c r="AA64" i="81"/>
  <c r="Z64" i="81"/>
  <c r="V64" i="81" s="1"/>
  <c r="W64" i="81"/>
  <c r="X64" i="81" s="1"/>
  <c r="BD273" i="81"/>
  <c r="BD60" i="81"/>
  <c r="L31" i="81"/>
  <c r="P30" i="81"/>
  <c r="R30" i="81"/>
  <c r="N30" i="81"/>
  <c r="O30" i="81" s="1"/>
  <c r="Q30" i="81"/>
  <c r="M30" i="81" s="1"/>
  <c r="BD88" i="81"/>
  <c r="Z29" i="81"/>
  <c r="V29" i="81" s="1"/>
  <c r="Y29" i="81"/>
  <c r="U30" i="81"/>
  <c r="W29" i="81"/>
  <c r="X29" i="81" s="1"/>
  <c r="AA29" i="81"/>
  <c r="BD243" i="81"/>
  <c r="P65" i="81"/>
  <c r="L66" i="81"/>
  <c r="N65" i="81"/>
  <c r="O65" i="81" s="1"/>
  <c r="R65" i="81"/>
  <c r="Q65" i="81"/>
  <c r="M65" i="81" s="1"/>
  <c r="BD212" i="81"/>
  <c r="C66" i="81"/>
  <c r="I65" i="81"/>
  <c r="E65" i="81"/>
  <c r="F65" i="81" s="1"/>
  <c r="H65" i="81"/>
  <c r="D65" i="81" s="1"/>
  <c r="G65" i="81"/>
  <c r="BD332" i="81"/>
  <c r="AQ62" i="81"/>
  <c r="AM63" i="81"/>
  <c r="AR62" i="81"/>
  <c r="AN62" i="81" s="1"/>
  <c r="AO62" i="81"/>
  <c r="AP62" i="81" s="1"/>
  <c r="AS62" i="81"/>
  <c r="BD333" i="81" l="1"/>
  <c r="AR63" i="81"/>
  <c r="AN63" i="81" s="1"/>
  <c r="AQ63" i="81"/>
  <c r="AM64" i="81"/>
  <c r="AO63" i="81"/>
  <c r="AP63" i="81"/>
  <c r="AS63" i="81"/>
  <c r="G66" i="81"/>
  <c r="C67" i="81"/>
  <c r="I66" i="81"/>
  <c r="H66" i="81"/>
  <c r="D66" i="81" s="1"/>
  <c r="BD213" i="81"/>
  <c r="E66" i="81"/>
  <c r="F66" i="81" s="1"/>
  <c r="BD89" i="81"/>
  <c r="Z30" i="81"/>
  <c r="V30" i="81" s="1"/>
  <c r="U31" i="81"/>
  <c r="W30" i="81"/>
  <c r="X30" i="81" s="1"/>
  <c r="AA30" i="81"/>
  <c r="Y30" i="81"/>
  <c r="BD274" i="81"/>
  <c r="Z65" i="81"/>
  <c r="V65" i="81" s="1"/>
  <c r="Y65" i="81"/>
  <c r="U66" i="81"/>
  <c r="W65" i="81"/>
  <c r="X65" i="81" s="1"/>
  <c r="AA65" i="81"/>
  <c r="BD61" i="81"/>
  <c r="L32" i="81"/>
  <c r="P31" i="81"/>
  <c r="N31" i="81"/>
  <c r="O31" i="81" s="1"/>
  <c r="R31" i="81"/>
  <c r="Q31" i="81"/>
  <c r="M31" i="81" s="1"/>
  <c r="BD119" i="81"/>
  <c r="AJ29" i="81"/>
  <c r="AF29" i="81"/>
  <c r="AD30" i="81"/>
  <c r="AG29" i="81"/>
  <c r="AH29" i="81"/>
  <c r="AI29" i="81"/>
  <c r="AE29" i="81" s="1"/>
  <c r="BD303" i="81"/>
  <c r="AI64" i="81"/>
  <c r="AE64" i="81" s="1"/>
  <c r="AH64" i="81"/>
  <c r="AJ64" i="81"/>
  <c r="AD65" i="81"/>
  <c r="AG64" i="81"/>
  <c r="AF64" i="81"/>
  <c r="BD244" i="81"/>
  <c r="Q66" i="81"/>
  <c r="M66" i="81" s="1"/>
  <c r="P66" i="81"/>
  <c r="R66" i="81"/>
  <c r="N66" i="81"/>
  <c r="O66" i="81" s="1"/>
  <c r="L67" i="81"/>
  <c r="BD179" i="81"/>
  <c r="AV29" i="81"/>
  <c r="AZ28" i="81"/>
  <c r="AX28" i="81"/>
  <c r="AY28" i="81" s="1"/>
  <c r="BB28" i="81"/>
  <c r="BA28" i="81"/>
  <c r="AW28" i="81" s="1"/>
  <c r="BD148" i="81"/>
  <c r="AQ28" i="81"/>
  <c r="AS28" i="81"/>
  <c r="AR28" i="81"/>
  <c r="AN28" i="81" s="1"/>
  <c r="AO28" i="81"/>
  <c r="AP28" i="81" s="1"/>
  <c r="AM29" i="81"/>
  <c r="I32" i="81"/>
  <c r="C33" i="81"/>
  <c r="G32" i="81"/>
  <c r="BD31" i="81"/>
  <c r="E32" i="81"/>
  <c r="F32" i="81" s="1"/>
  <c r="H32" i="81"/>
  <c r="D32" i="81" s="1"/>
  <c r="BD363" i="81"/>
  <c r="BB63" i="81"/>
  <c r="AX63" i="81"/>
  <c r="BA63" i="81"/>
  <c r="AW63" i="81" s="1"/>
  <c r="AZ63" i="81"/>
  <c r="AV64" i="81"/>
  <c r="AY63" i="81"/>
  <c r="BD334" i="81" l="1"/>
  <c r="AS64" i="81"/>
  <c r="AO64" i="81"/>
  <c r="AR64" i="81"/>
  <c r="AN64" i="81" s="1"/>
  <c r="AQ64" i="81"/>
  <c r="AP64" i="81"/>
  <c r="AM65" i="81"/>
  <c r="BD304" i="81"/>
  <c r="AJ65" i="81"/>
  <c r="AF65" i="81"/>
  <c r="AI65" i="81"/>
  <c r="AE65" i="81" s="1"/>
  <c r="AH65" i="81"/>
  <c r="AD66" i="81"/>
  <c r="AG65" i="81"/>
  <c r="BD120" i="81"/>
  <c r="AJ30" i="81"/>
  <c r="AF30" i="81"/>
  <c r="AI30" i="81"/>
  <c r="AE30" i="81" s="1"/>
  <c r="AD31" i="81"/>
  <c r="AG30" i="81"/>
  <c r="AH30" i="81"/>
  <c r="BD149" i="81"/>
  <c r="AS29" i="81"/>
  <c r="AQ29" i="81"/>
  <c r="AM30" i="81"/>
  <c r="AO29" i="81"/>
  <c r="AP29" i="81" s="1"/>
  <c r="AR29" i="81"/>
  <c r="AN29" i="81" s="1"/>
  <c r="BD180" i="81"/>
  <c r="AV30" i="81"/>
  <c r="AZ29" i="81"/>
  <c r="BA29" i="81"/>
  <c r="AW29" i="81" s="1"/>
  <c r="AY29" i="81"/>
  <c r="AX29" i="81"/>
  <c r="BB29" i="81"/>
  <c r="BD62" i="81"/>
  <c r="L33" i="81"/>
  <c r="P32" i="81"/>
  <c r="Q32" i="81"/>
  <c r="M32" i="81" s="1"/>
  <c r="N32" i="81"/>
  <c r="O32" i="81" s="1"/>
  <c r="R32" i="81"/>
  <c r="L68" i="81"/>
  <c r="R67" i="81"/>
  <c r="N67" i="81"/>
  <c r="O67" i="81" s="1"/>
  <c r="Q67" i="81"/>
  <c r="M67" i="81" s="1"/>
  <c r="P67" i="81"/>
  <c r="BD245" i="81"/>
  <c r="BD364" i="81"/>
  <c r="AV65" i="81"/>
  <c r="AY64" i="81"/>
  <c r="BB64" i="81"/>
  <c r="AX64" i="81"/>
  <c r="BA64" i="81"/>
  <c r="AW64" i="81" s="1"/>
  <c r="AZ64" i="81"/>
  <c r="G33" i="81"/>
  <c r="I33" i="81"/>
  <c r="H33" i="81"/>
  <c r="D33" i="81" s="1"/>
  <c r="E33" i="81"/>
  <c r="F33" i="81" s="1"/>
  <c r="BD32" i="81"/>
  <c r="C34" i="81"/>
  <c r="BD275" i="81"/>
  <c r="AA66" i="81"/>
  <c r="W66" i="81"/>
  <c r="Z66" i="81"/>
  <c r="V66" i="81" s="1"/>
  <c r="U67" i="81"/>
  <c r="Y66" i="81"/>
  <c r="X66" i="81"/>
  <c r="BD90" i="81"/>
  <c r="Z31" i="81"/>
  <c r="V31" i="81" s="1"/>
  <c r="AA31" i="81"/>
  <c r="Y31" i="81"/>
  <c r="U32" i="81"/>
  <c r="W31" i="81"/>
  <c r="X31" i="81" s="1"/>
  <c r="BD214" i="81"/>
  <c r="H67" i="81"/>
  <c r="D67" i="81" s="1"/>
  <c r="G67" i="81"/>
  <c r="C68" i="81"/>
  <c r="E67" i="81"/>
  <c r="F67" i="81" s="1"/>
  <c r="I67" i="81"/>
  <c r="BD276" i="81" l="1"/>
  <c r="U68" i="81"/>
  <c r="X67" i="81"/>
  <c r="AA67" i="81"/>
  <c r="W67" i="81"/>
  <c r="Z67" i="81"/>
  <c r="V67" i="81" s="1"/>
  <c r="Y67" i="81"/>
  <c r="I68" i="81"/>
  <c r="BD215" i="81"/>
  <c r="E68" i="81"/>
  <c r="F68" i="81" s="1"/>
  <c r="H68" i="81"/>
  <c r="D68" i="81" s="1"/>
  <c r="G68" i="81"/>
  <c r="BK23" i="81" s="1"/>
  <c r="R68" i="81"/>
  <c r="N68" i="81"/>
  <c r="O68" i="81" s="1"/>
  <c r="BD246" i="81"/>
  <c r="Q68" i="81"/>
  <c r="M68" i="81" s="1"/>
  <c r="P68" i="81"/>
  <c r="BK24" i="81" s="1"/>
  <c r="BD121" i="81"/>
  <c r="AJ31" i="81"/>
  <c r="AF31" i="81"/>
  <c r="AH31" i="81"/>
  <c r="AI31" i="81"/>
  <c r="AE31" i="81" s="1"/>
  <c r="AD32" i="81"/>
  <c r="AG31" i="81"/>
  <c r="BD335" i="81"/>
  <c r="AM66" i="81"/>
  <c r="AS65" i="81"/>
  <c r="AO65" i="81"/>
  <c r="AP65" i="81" s="1"/>
  <c r="AR65" i="81"/>
  <c r="AN65" i="81" s="1"/>
  <c r="AQ65" i="81"/>
  <c r="BD91" i="81"/>
  <c r="Z32" i="81"/>
  <c r="V32" i="81" s="1"/>
  <c r="U33" i="81"/>
  <c r="Y32" i="81"/>
  <c r="W32" i="81"/>
  <c r="X32" i="81" s="1"/>
  <c r="AA32" i="81"/>
  <c r="E34" i="81"/>
  <c r="F34" i="81" s="1"/>
  <c r="H34" i="81"/>
  <c r="D34" i="81" s="1"/>
  <c r="BD33" i="81"/>
  <c r="G34" i="81"/>
  <c r="I34" i="81"/>
  <c r="BD365" i="81"/>
  <c r="AZ65" i="81"/>
  <c r="AV66" i="81"/>
  <c r="BB65" i="81"/>
  <c r="BA65" i="81"/>
  <c r="AW65" i="81" s="1"/>
  <c r="AX65" i="81"/>
  <c r="AY65" i="81" s="1"/>
  <c r="BD181" i="81"/>
  <c r="AV31" i="81"/>
  <c r="AZ30" i="81"/>
  <c r="AX30" i="81"/>
  <c r="BB30" i="81"/>
  <c r="AY30" i="81"/>
  <c r="BA30" i="81"/>
  <c r="AW30" i="81" s="1"/>
  <c r="BD150" i="81"/>
  <c r="AQ30" i="81"/>
  <c r="AM31" i="81"/>
  <c r="AS30" i="81"/>
  <c r="AR30" i="81"/>
  <c r="AN30" i="81" s="1"/>
  <c r="AO30" i="81"/>
  <c r="AP30" i="81" s="1"/>
  <c r="L34" i="81"/>
  <c r="P33" i="81"/>
  <c r="N33" i="81"/>
  <c r="R33" i="81"/>
  <c r="Q33" i="81"/>
  <c r="M33" i="81" s="1"/>
  <c r="O33" i="81"/>
  <c r="AD67" i="81"/>
  <c r="AG66" i="81"/>
  <c r="AJ66" i="81"/>
  <c r="AF66" i="81"/>
  <c r="AI66" i="81"/>
  <c r="AE66" i="81" s="1"/>
  <c r="AH66" i="81"/>
  <c r="BD305" i="81"/>
  <c r="BD92" i="81" l="1"/>
  <c r="Z33" i="81"/>
  <c r="V33" i="81" s="1"/>
  <c r="AA33" i="81"/>
  <c r="Y33" i="81"/>
  <c r="W33" i="81"/>
  <c r="X33" i="81" s="1"/>
  <c r="U34" i="81"/>
  <c r="BD336" i="81"/>
  <c r="AQ66" i="81"/>
  <c r="AM67" i="81"/>
  <c r="AO66" i="81"/>
  <c r="AP66" i="81" s="1"/>
  <c r="AS66" i="81"/>
  <c r="AR66" i="81"/>
  <c r="AN66" i="81" s="1"/>
  <c r="P34" i="81"/>
  <c r="R34" i="81"/>
  <c r="Q34" i="81"/>
  <c r="M34" i="81" s="1"/>
  <c r="O34" i="81"/>
  <c r="N34" i="81"/>
  <c r="BD151" i="81"/>
  <c r="AP31" i="81"/>
  <c r="AM32" i="81"/>
  <c r="AO31" i="81"/>
  <c r="AS31" i="81"/>
  <c r="AR31" i="81"/>
  <c r="AN31" i="81" s="1"/>
  <c r="AQ31" i="81"/>
  <c r="BD182" i="81"/>
  <c r="AV32" i="81"/>
  <c r="AZ31" i="81"/>
  <c r="BB31" i="81"/>
  <c r="BA31" i="81"/>
  <c r="AW31" i="81" s="1"/>
  <c r="AX31" i="81"/>
  <c r="AY31" i="81"/>
  <c r="AD68" i="81"/>
  <c r="BD306" i="81"/>
  <c r="AH67" i="81"/>
  <c r="AG67" i="81"/>
  <c r="AJ67" i="81"/>
  <c r="AI67" i="81"/>
  <c r="AE67" i="81" s="1"/>
  <c r="AF67" i="81"/>
  <c r="Y68" i="81"/>
  <c r="X68" i="81"/>
  <c r="AA68" i="81"/>
  <c r="W68" i="81"/>
  <c r="Z68" i="81"/>
  <c r="V68" i="81" s="1"/>
  <c r="BD366" i="81"/>
  <c r="BA66" i="81"/>
  <c r="AW66" i="81" s="1"/>
  <c r="AZ66" i="81"/>
  <c r="AV67" i="81"/>
  <c r="AY66" i="81"/>
  <c r="AX66" i="81"/>
  <c r="BB66" i="81"/>
  <c r="BD122" i="81"/>
  <c r="AJ32" i="81"/>
  <c r="AF32" i="81"/>
  <c r="AD33" i="81"/>
  <c r="AH32" i="81"/>
  <c r="AG32" i="81"/>
  <c r="AI32" i="81"/>
  <c r="AE32" i="81" s="1"/>
  <c r="BD183" i="81" l="1"/>
  <c r="AV33" i="81"/>
  <c r="AZ32" i="81"/>
  <c r="AY32" i="81"/>
  <c r="BA32" i="81"/>
  <c r="AW32" i="81" s="1"/>
  <c r="AX32" i="81"/>
  <c r="BB32" i="81"/>
  <c r="BD93" i="81"/>
  <c r="Z34" i="81"/>
  <c r="V34" i="81" s="1"/>
  <c r="Y34" i="81"/>
  <c r="AA34" i="81"/>
  <c r="X34" i="81"/>
  <c r="W34" i="81"/>
  <c r="BD367" i="81"/>
  <c r="AV68" i="81"/>
  <c r="BB67" i="81"/>
  <c r="AX67" i="81"/>
  <c r="BA67" i="81"/>
  <c r="AW67" i="81" s="1"/>
  <c r="AZ67" i="81"/>
  <c r="AY67" i="81"/>
  <c r="BD123" i="81"/>
  <c r="AJ33" i="81"/>
  <c r="AF33" i="81"/>
  <c r="AG33" i="81" s="1"/>
  <c r="AH33" i="81"/>
  <c r="AI33" i="81"/>
  <c r="AE33" i="81" s="1"/>
  <c r="AD34" i="81"/>
  <c r="AI68" i="81"/>
  <c r="AE68" i="81" s="1"/>
  <c r="BD307" i="81"/>
  <c r="AH68" i="81"/>
  <c r="AG68" i="81"/>
  <c r="AJ68" i="81"/>
  <c r="AF68" i="81"/>
  <c r="BD152" i="81"/>
  <c r="AR32" i="81"/>
  <c r="AN32" i="81" s="1"/>
  <c r="AM33" i="81"/>
  <c r="AQ32" i="81"/>
  <c r="AO32" i="81"/>
  <c r="AP32" i="81" s="1"/>
  <c r="AS32" i="81"/>
  <c r="AM68" i="81"/>
  <c r="AR67" i="81"/>
  <c r="AN67" i="81" s="1"/>
  <c r="AQ67" i="81"/>
  <c r="AS67" i="81"/>
  <c r="BD337" i="81"/>
  <c r="AO67" i="81"/>
  <c r="AP67" i="81" s="1"/>
  <c r="AJ34" i="81" l="1"/>
  <c r="AF34" i="81"/>
  <c r="AG34" i="81"/>
  <c r="AI34" i="81"/>
  <c r="AE34" i="81" s="1"/>
  <c r="AH34" i="81"/>
  <c r="BD368" i="81"/>
  <c r="AY68" i="81"/>
  <c r="BB68" i="81"/>
  <c r="AX68" i="81"/>
  <c r="BA68" i="81"/>
  <c r="AW68" i="81" s="1"/>
  <c r="AZ68" i="81"/>
  <c r="BK27" i="81" s="1"/>
  <c r="BD184" i="81"/>
  <c r="AV34" i="81"/>
  <c r="AZ33" i="81"/>
  <c r="BB33" i="81"/>
  <c r="BA33" i="81"/>
  <c r="AW33" i="81" s="1"/>
  <c r="AX33" i="81"/>
  <c r="AY33" i="81" s="1"/>
  <c r="AS68" i="81"/>
  <c r="AO68" i="81"/>
  <c r="AR68" i="81"/>
  <c r="AN68" i="81" s="1"/>
  <c r="AQ68" i="81"/>
  <c r="BK26" i="81" s="1"/>
  <c r="AP68" i="81"/>
  <c r="BD153" i="81"/>
  <c r="AO33" i="81"/>
  <c r="AP33" i="81" s="1"/>
  <c r="AS33" i="81"/>
  <c r="AR33" i="81"/>
  <c r="AN33" i="81" s="1"/>
  <c r="AQ33" i="81"/>
  <c r="AM34" i="81"/>
  <c r="BD154" i="81" l="1"/>
  <c r="AS34" i="81"/>
  <c r="AR34" i="81"/>
  <c r="AN34" i="81" s="1"/>
  <c r="AQ34" i="81"/>
  <c r="AO34" i="81"/>
  <c r="AP34" i="81" s="1"/>
  <c r="AZ34" i="81"/>
  <c r="BA34" i="81"/>
  <c r="AW34" i="81" s="1"/>
  <c r="BB34" i="81"/>
  <c r="AY34" i="81"/>
  <c r="AX34" i="81"/>
  <c r="BK17" i="81"/>
  <c r="BK16" i="81"/>
  <c r="BK21" i="81" l="1"/>
  <c r="BK19" i="81"/>
  <c r="BK20" i="81"/>
  <c r="O30" i="76" l="1"/>
  <c r="O29" i="76"/>
  <c r="O28" i="76"/>
  <c r="I27" i="76"/>
  <c r="O26" i="76" s="1"/>
  <c r="L26" i="76"/>
  <c r="L29" i="53"/>
  <c r="M29" i="53" s="1"/>
  <c r="L22" i="53"/>
  <c r="M22" i="53"/>
  <c r="C1" i="1"/>
  <c r="N8" i="61" s="1"/>
  <c r="N39" i="61" s="1"/>
  <c r="M36" i="51"/>
  <c r="R37" i="51"/>
  <c r="M4" i="59"/>
  <c r="M4" i="51"/>
  <c r="Q4" i="1"/>
  <c r="J2" i="1" s="1"/>
  <c r="J14" i="1" s="1"/>
  <c r="J26" i="1" s="1"/>
  <c r="J38" i="1" s="1"/>
  <c r="J50" i="1" s="1"/>
  <c r="J62" i="1" s="1"/>
  <c r="J74" i="1" s="1"/>
  <c r="R39" i="29"/>
  <c r="R36" i="29"/>
  <c r="R33" i="29"/>
  <c r="R30" i="29"/>
  <c r="R27" i="29"/>
  <c r="R20" i="29"/>
  <c r="R17" i="29"/>
  <c r="R14" i="29"/>
  <c r="R11" i="29"/>
  <c r="R8" i="29"/>
  <c r="R39" i="9"/>
  <c r="R36" i="9"/>
  <c r="R33" i="9"/>
  <c r="R30" i="9"/>
  <c r="R27" i="9"/>
  <c r="R20" i="9"/>
  <c r="R17" i="9"/>
  <c r="R14" i="9"/>
  <c r="R11" i="9"/>
  <c r="R8" i="9"/>
  <c r="R39" i="31"/>
  <c r="R36" i="31"/>
  <c r="R33" i="31"/>
  <c r="R30" i="31"/>
  <c r="R27" i="31"/>
  <c r="R20" i="31"/>
  <c r="R17" i="31"/>
  <c r="R14" i="31"/>
  <c r="R11" i="31"/>
  <c r="R8" i="31"/>
  <c r="R39" i="34"/>
  <c r="R36" i="34"/>
  <c r="R33" i="34"/>
  <c r="R30" i="34"/>
  <c r="R27" i="34"/>
  <c r="R20" i="34"/>
  <c r="R17" i="34"/>
  <c r="R14" i="34"/>
  <c r="R11" i="34"/>
  <c r="R8" i="34"/>
  <c r="R39" i="35"/>
  <c r="R36" i="35"/>
  <c r="R33" i="35"/>
  <c r="R30" i="35"/>
  <c r="R27" i="35"/>
  <c r="R20" i="35"/>
  <c r="R17" i="35"/>
  <c r="R14" i="35"/>
  <c r="R11" i="35"/>
  <c r="R8" i="35"/>
  <c r="R39" i="38"/>
  <c r="R36" i="38"/>
  <c r="R33" i="38"/>
  <c r="R30" i="38"/>
  <c r="R27" i="38"/>
  <c r="R20" i="38"/>
  <c r="R17" i="38"/>
  <c r="R14" i="38"/>
  <c r="R11" i="38"/>
  <c r="R8" i="38"/>
  <c r="R39" i="40"/>
  <c r="R36" i="40"/>
  <c r="R33" i="40"/>
  <c r="R30" i="40"/>
  <c r="R27" i="40"/>
  <c r="R20" i="40"/>
  <c r="R17" i="40"/>
  <c r="R14" i="40"/>
  <c r="R11" i="40"/>
  <c r="R8" i="40"/>
  <c r="Q39" i="30"/>
  <c r="Q36" i="30"/>
  <c r="Q33" i="30"/>
  <c r="Q30" i="30"/>
  <c r="Q27" i="30"/>
  <c r="Q20" i="30"/>
  <c r="Q17" i="30"/>
  <c r="Q14" i="30"/>
  <c r="Q11" i="30"/>
  <c r="Q8" i="30"/>
  <c r="Q39" i="26"/>
  <c r="Q36" i="26"/>
  <c r="Q33" i="26"/>
  <c r="Q30" i="26"/>
  <c r="Q27" i="26"/>
  <c r="Q20" i="26"/>
  <c r="Q17" i="26"/>
  <c r="Q14" i="26"/>
  <c r="Q11" i="26"/>
  <c r="Q8" i="26"/>
  <c r="Q39" i="32"/>
  <c r="Q36" i="32"/>
  <c r="Q33" i="32"/>
  <c r="Q30" i="32"/>
  <c r="Q27" i="32"/>
  <c r="Q20" i="32"/>
  <c r="Q17" i="32"/>
  <c r="Q14" i="32"/>
  <c r="Q11" i="32"/>
  <c r="Q8" i="32"/>
  <c r="Q39" i="33"/>
  <c r="Q36" i="33"/>
  <c r="Q33" i="33"/>
  <c r="Q30" i="33"/>
  <c r="Q27" i="33"/>
  <c r="Q20" i="33"/>
  <c r="Q17" i="33"/>
  <c r="Q14" i="33"/>
  <c r="Q11" i="33"/>
  <c r="Q8" i="33"/>
  <c r="Q39" i="37"/>
  <c r="Q36" i="37"/>
  <c r="Q33" i="37"/>
  <c r="Q30" i="37"/>
  <c r="Q27" i="37"/>
  <c r="Q20" i="37"/>
  <c r="Q17" i="37"/>
  <c r="Q14" i="37"/>
  <c r="Q11" i="37"/>
  <c r="Q8" i="37"/>
  <c r="Q39" i="36"/>
  <c r="Q36" i="36"/>
  <c r="Q33" i="36"/>
  <c r="Q30" i="36"/>
  <c r="Q27" i="36"/>
  <c r="Q20" i="36"/>
  <c r="Q17" i="36"/>
  <c r="Q14" i="36"/>
  <c r="Q11" i="36"/>
  <c r="Q8" i="36"/>
  <c r="B5" i="39"/>
  <c r="Q39" i="39"/>
  <c r="Q36" i="39"/>
  <c r="Q33" i="39"/>
  <c r="Q30" i="39"/>
  <c r="Q27" i="39"/>
  <c r="Q11" i="39"/>
  <c r="Q20" i="39"/>
  <c r="Q17" i="39"/>
  <c r="Q14" i="39"/>
  <c r="Q8" i="39"/>
  <c r="G7" i="40"/>
  <c r="P5" i="59"/>
  <c r="J25" i="59" s="1"/>
  <c r="R8" i="1"/>
  <c r="Q5" i="59" s="1"/>
  <c r="J24" i="59" s="1"/>
  <c r="O5" i="59"/>
  <c r="G3" i="59" s="1"/>
  <c r="N5" i="59"/>
  <c r="C3" i="59" s="1"/>
  <c r="N5" i="51"/>
  <c r="C3" i="51" s="1"/>
  <c r="O5" i="51"/>
  <c r="G3" i="51" s="1"/>
  <c r="P5" i="51"/>
  <c r="K5" i="51"/>
  <c r="J22" i="51"/>
  <c r="K22" i="51" s="1"/>
  <c r="R10" i="1"/>
  <c r="Q5" i="51" s="1"/>
  <c r="J24" i="51" s="1"/>
  <c r="P37" i="51"/>
  <c r="K37" i="51" s="1"/>
  <c r="J57" i="51"/>
  <c r="R12" i="1"/>
  <c r="Q37" i="51" s="1"/>
  <c r="J56" i="51" s="1"/>
  <c r="O37" i="51"/>
  <c r="G35" i="51" s="1"/>
  <c r="N37" i="51"/>
  <c r="C35" i="51" s="1"/>
  <c r="K42" i="1"/>
  <c r="L111" i="53"/>
  <c r="M111" i="53" s="1"/>
  <c r="L39" i="53"/>
  <c r="M39" i="53" s="1"/>
  <c r="L229" i="53"/>
  <c r="M229" i="53" s="1"/>
  <c r="L494" i="53"/>
  <c r="M494" i="53"/>
  <c r="L491" i="53"/>
  <c r="M491" i="53" s="1"/>
  <c r="L399" i="53"/>
  <c r="M399" i="53"/>
  <c r="L376" i="53"/>
  <c r="M376" i="53" s="1"/>
  <c r="L361" i="53"/>
  <c r="M361" i="53" s="1"/>
  <c r="L314" i="53"/>
  <c r="M314" i="53" s="1"/>
  <c r="L300" i="53"/>
  <c r="M300" i="53" s="1"/>
  <c r="L288" i="53"/>
  <c r="M288" i="53" s="1"/>
  <c r="L286" i="53"/>
  <c r="M286" i="53"/>
  <c r="L282" i="53"/>
  <c r="M282" i="53" s="1"/>
  <c r="L261" i="53"/>
  <c r="M261" i="53"/>
  <c r="L236" i="53"/>
  <c r="M236" i="53" s="1"/>
  <c r="L231" i="53"/>
  <c r="M231" i="53" s="1"/>
  <c r="L196" i="53"/>
  <c r="M196" i="53" s="1"/>
  <c r="L191" i="53"/>
  <c r="M191" i="53" s="1"/>
  <c r="L190" i="53"/>
  <c r="M190" i="53" s="1"/>
  <c r="L189" i="53"/>
  <c r="M189" i="53"/>
  <c r="L144" i="53"/>
  <c r="M144" i="53" s="1"/>
  <c r="L115" i="53"/>
  <c r="M115" i="53" s="1"/>
  <c r="L117" i="53"/>
  <c r="M117" i="53" s="1"/>
  <c r="L84" i="53"/>
  <c r="M84" i="53"/>
  <c r="L83" i="53"/>
  <c r="M83" i="53" s="1"/>
  <c r="L82" i="53"/>
  <c r="M82" i="53" s="1"/>
  <c r="L77" i="53"/>
  <c r="M77" i="53" s="1"/>
  <c r="L75" i="53"/>
  <c r="M75" i="53"/>
  <c r="L25" i="53"/>
  <c r="M25" i="53" s="1"/>
  <c r="L18" i="53"/>
  <c r="M18" i="53" s="1"/>
  <c r="L16" i="53"/>
  <c r="M16" i="53" s="1"/>
  <c r="L490" i="53"/>
  <c r="M490" i="53"/>
  <c r="L488" i="53"/>
  <c r="M488" i="53" s="1"/>
  <c r="L485" i="53"/>
  <c r="M485" i="53" s="1"/>
  <c r="L484" i="53"/>
  <c r="M484" i="53" s="1"/>
  <c r="L483" i="53"/>
  <c r="M483" i="53"/>
  <c r="L482" i="53"/>
  <c r="M482" i="53" s="1"/>
  <c r="L481" i="53"/>
  <c r="M481" i="53" s="1"/>
  <c r="L479" i="53"/>
  <c r="M479" i="53" s="1"/>
  <c r="L472" i="53"/>
  <c r="M472" i="53"/>
  <c r="L464" i="53"/>
  <c r="M464" i="53" s="1"/>
  <c r="L457" i="53"/>
  <c r="M457" i="53" s="1"/>
  <c r="L456" i="53"/>
  <c r="M456" i="53" s="1"/>
  <c r="L455" i="53"/>
  <c r="M455" i="53"/>
  <c r="L454" i="53"/>
  <c r="M454" i="53" s="1"/>
  <c r="L452" i="53"/>
  <c r="M452" i="53" s="1"/>
  <c r="L448" i="53"/>
  <c r="M448" i="53" s="1"/>
  <c r="L445" i="53"/>
  <c r="M445" i="53"/>
  <c r="L444" i="53"/>
  <c r="M444" i="53" s="1"/>
  <c r="L442" i="53"/>
  <c r="M442" i="53" s="1"/>
  <c r="L440" i="53"/>
  <c r="M440" i="53" s="1"/>
  <c r="L435" i="53"/>
  <c r="M435" i="53"/>
  <c r="L434" i="53"/>
  <c r="M434" i="53" s="1"/>
  <c r="L429" i="53"/>
  <c r="M429" i="53" s="1"/>
  <c r="L424" i="53"/>
  <c r="M424" i="53" s="1"/>
  <c r="L423" i="53"/>
  <c r="M423" i="53"/>
  <c r="L422" i="53"/>
  <c r="M422" i="53" s="1"/>
  <c r="L419" i="53"/>
  <c r="M419" i="53" s="1"/>
  <c r="L413" i="53"/>
  <c r="M413" i="53" s="1"/>
  <c r="L411" i="53"/>
  <c r="M411" i="53"/>
  <c r="L409" i="53"/>
  <c r="M409" i="53" s="1"/>
  <c r="L401" i="53"/>
  <c r="M401" i="53" s="1"/>
  <c r="L398" i="53"/>
  <c r="M398" i="53" s="1"/>
  <c r="L386" i="53"/>
  <c r="M386" i="53"/>
  <c r="L385" i="53"/>
  <c r="M385" i="53" s="1"/>
  <c r="L383" i="53"/>
  <c r="M383" i="53" s="1"/>
  <c r="L381" i="53"/>
  <c r="M381" i="53" s="1"/>
  <c r="L378" i="53"/>
  <c r="M378" i="53"/>
  <c r="L377" i="53"/>
  <c r="M377" i="53" s="1"/>
  <c r="L375" i="53"/>
  <c r="M375" i="53" s="1"/>
  <c r="L373" i="53"/>
  <c r="M373" i="53" s="1"/>
  <c r="L370" i="53"/>
  <c r="M370" i="53"/>
  <c r="L365" i="53"/>
  <c r="M365" i="53" s="1"/>
  <c r="L362" i="53"/>
  <c r="M362" i="53" s="1"/>
  <c r="L360" i="53"/>
  <c r="M360" i="53" s="1"/>
  <c r="L353" i="53"/>
  <c r="M353" i="53"/>
  <c r="L352" i="53"/>
  <c r="M352" i="53" s="1"/>
  <c r="L350" i="53"/>
  <c r="M350" i="53" s="1"/>
  <c r="L348" i="53"/>
  <c r="M348" i="53" s="1"/>
  <c r="L341" i="53"/>
  <c r="M341" i="53"/>
  <c r="L339" i="53"/>
  <c r="M339" i="53" s="1"/>
  <c r="L336" i="53"/>
  <c r="M336" i="53" s="1"/>
  <c r="L332" i="53"/>
  <c r="M332" i="53" s="1"/>
  <c r="L329" i="53"/>
  <c r="M329" i="53"/>
  <c r="L324" i="53"/>
  <c r="M324" i="53" s="1"/>
  <c r="L323" i="53"/>
  <c r="M323" i="53" s="1"/>
  <c r="L321" i="53"/>
  <c r="M321" i="53" s="1"/>
  <c r="L317" i="53"/>
  <c r="M317" i="53"/>
  <c r="L316" i="53"/>
  <c r="M316" i="53" s="1"/>
  <c r="L313" i="53"/>
  <c r="M313" i="53" s="1"/>
  <c r="L308" i="53"/>
  <c r="M308" i="53" s="1"/>
  <c r="L307" i="53"/>
  <c r="M307" i="53"/>
  <c r="L306" i="53"/>
  <c r="M306" i="53" s="1"/>
  <c r="L304" i="53"/>
  <c r="M304" i="53" s="1"/>
  <c r="L299" i="53"/>
  <c r="M299" i="53" s="1"/>
  <c r="L298" i="53"/>
  <c r="M298" i="53"/>
  <c r="L289" i="53"/>
  <c r="M289" i="53" s="1"/>
  <c r="L285" i="53"/>
  <c r="M285" i="53" s="1"/>
  <c r="L283" i="53"/>
  <c r="M283" i="53" s="1"/>
  <c r="L276" i="53"/>
  <c r="M276" i="53"/>
  <c r="L273" i="53"/>
  <c r="M273" i="53" s="1"/>
  <c r="L271" i="53"/>
  <c r="M271" i="53" s="1"/>
  <c r="L266" i="53"/>
  <c r="M266" i="53" s="1"/>
  <c r="L260" i="53"/>
  <c r="M260" i="53"/>
  <c r="L257" i="53"/>
  <c r="M257" i="53" s="1"/>
  <c r="L251" i="53"/>
  <c r="M251" i="53" s="1"/>
  <c r="L244" i="53"/>
  <c r="M244" i="53" s="1"/>
  <c r="L243" i="53"/>
  <c r="M243" i="53"/>
  <c r="L235" i="53"/>
  <c r="M235" i="53" s="1"/>
  <c r="L233" i="53"/>
  <c r="M233" i="53" s="1"/>
  <c r="L230" i="53"/>
  <c r="M230" i="53" s="1"/>
  <c r="L228" i="53"/>
  <c r="M228" i="53"/>
  <c r="L218" i="53"/>
  <c r="M218" i="53" s="1"/>
  <c r="L214" i="53"/>
  <c r="M214" i="53" s="1"/>
  <c r="L209" i="53"/>
  <c r="M209" i="53" s="1"/>
  <c r="L208" i="53"/>
  <c r="M208" i="53"/>
  <c r="L195" i="53"/>
  <c r="M195" i="53" s="1"/>
  <c r="L193" i="53"/>
  <c r="M193" i="53" s="1"/>
  <c r="L192" i="53"/>
  <c r="M192" i="53" s="1"/>
  <c r="L188" i="53"/>
  <c r="M188" i="53"/>
  <c r="L184" i="53"/>
  <c r="M184" i="53" s="1"/>
  <c r="L182" i="53"/>
  <c r="M182" i="53" s="1"/>
  <c r="L175" i="53"/>
  <c r="M175" i="53" s="1"/>
  <c r="L164" i="53"/>
  <c r="M164" i="53"/>
  <c r="L153" i="53"/>
  <c r="M153" i="53" s="1"/>
  <c r="L146" i="53"/>
  <c r="M146" i="53" s="1"/>
  <c r="L137" i="53"/>
  <c r="M137" i="53" s="1"/>
  <c r="L124" i="53"/>
  <c r="M124" i="53"/>
  <c r="L114" i="53"/>
  <c r="M114" i="53" s="1"/>
  <c r="L113" i="53"/>
  <c r="M113" i="53" s="1"/>
  <c r="L112" i="53"/>
  <c r="M112" i="53" s="1"/>
  <c r="L108" i="53"/>
  <c r="M108" i="53"/>
  <c r="L105" i="53"/>
  <c r="M105" i="53" s="1"/>
  <c r="L102" i="53"/>
  <c r="M102" i="53" s="1"/>
  <c r="L76" i="53"/>
  <c r="M76" i="53" s="1"/>
  <c r="L74" i="53"/>
  <c r="M74" i="53"/>
  <c r="L63" i="53"/>
  <c r="M63" i="53" s="1"/>
  <c r="L61" i="53"/>
  <c r="M61" i="53" s="1"/>
  <c r="L53" i="53"/>
  <c r="M53" i="53" s="1"/>
  <c r="L36" i="53"/>
  <c r="M36" i="53"/>
  <c r="L24" i="53"/>
  <c r="M24" i="53" s="1"/>
  <c r="L17" i="53"/>
  <c r="M17" i="53" s="1"/>
  <c r="K54" i="61"/>
  <c r="H54" i="61"/>
  <c r="K52" i="61"/>
  <c r="H52" i="61"/>
  <c r="K51" i="61"/>
  <c r="H51" i="61"/>
  <c r="K50" i="61"/>
  <c r="H50" i="61"/>
  <c r="K49" i="61"/>
  <c r="H49" i="61"/>
  <c r="K48" i="61"/>
  <c r="H48" i="61"/>
  <c r="K47" i="61"/>
  <c r="H47" i="61"/>
  <c r="K46" i="61"/>
  <c r="H46" i="61"/>
  <c r="K45" i="61"/>
  <c r="H45" i="61"/>
  <c r="K44" i="61"/>
  <c r="K43" i="61"/>
  <c r="H43" i="61"/>
  <c r="K42" i="61"/>
  <c r="H42" i="61"/>
  <c r="K41" i="61"/>
  <c r="H41" i="61"/>
  <c r="K40" i="61"/>
  <c r="H40" i="61"/>
  <c r="K38" i="61"/>
  <c r="H38" i="61"/>
  <c r="K37" i="61"/>
  <c r="H37" i="61"/>
  <c r="K13" i="61"/>
  <c r="C3" i="61"/>
  <c r="H6" i="61"/>
  <c r="K6" i="61"/>
  <c r="H7" i="61"/>
  <c r="K7" i="61"/>
  <c r="H9" i="61"/>
  <c r="K9" i="61"/>
  <c r="H10" i="61"/>
  <c r="K10" i="61"/>
  <c r="H11" i="61"/>
  <c r="K11" i="61"/>
  <c r="H12" i="61"/>
  <c r="K12" i="61"/>
  <c r="H14" i="61"/>
  <c r="K14" i="61"/>
  <c r="H15" i="61"/>
  <c r="K15" i="61"/>
  <c r="H16" i="61"/>
  <c r="K16" i="61"/>
  <c r="H17" i="61"/>
  <c r="K17" i="61"/>
  <c r="H18" i="61"/>
  <c r="K18" i="61"/>
  <c r="H19" i="61"/>
  <c r="K19" i="61"/>
  <c r="H20" i="61"/>
  <c r="K20" i="61"/>
  <c r="H21" i="61"/>
  <c r="K21" i="61"/>
  <c r="H23" i="61"/>
  <c r="K23" i="61"/>
  <c r="H6" i="59"/>
  <c r="H7" i="59"/>
  <c r="H9" i="59"/>
  <c r="H10" i="59"/>
  <c r="H11" i="59"/>
  <c r="H12" i="59"/>
  <c r="H13" i="59"/>
  <c r="H14" i="59"/>
  <c r="H15" i="59"/>
  <c r="H16" i="59"/>
  <c r="H17" i="59"/>
  <c r="H18" i="59"/>
  <c r="H19" i="59"/>
  <c r="H21" i="59"/>
  <c r="H54" i="51"/>
  <c r="H53" i="51"/>
  <c r="H52" i="51"/>
  <c r="H51" i="51"/>
  <c r="H50" i="51"/>
  <c r="H49" i="51"/>
  <c r="H48" i="51"/>
  <c r="H47" i="51"/>
  <c r="H46" i="51"/>
  <c r="H45" i="51"/>
  <c r="H44" i="51"/>
  <c r="H43" i="51"/>
  <c r="H42" i="51"/>
  <c r="H41" i="51"/>
  <c r="H39" i="51"/>
  <c r="H38" i="51"/>
  <c r="H22" i="51"/>
  <c r="H21" i="51"/>
  <c r="H20" i="51"/>
  <c r="K19" i="51"/>
  <c r="H19" i="51"/>
  <c r="H18" i="51"/>
  <c r="K17" i="51"/>
  <c r="H17" i="51"/>
  <c r="H16" i="51"/>
  <c r="H15" i="51"/>
  <c r="H14" i="51"/>
  <c r="H13" i="51"/>
  <c r="H12" i="51"/>
  <c r="K11" i="51"/>
  <c r="H11" i="51"/>
  <c r="H10" i="51"/>
  <c r="K9" i="51"/>
  <c r="H9" i="51"/>
  <c r="H7" i="51"/>
  <c r="H6" i="51"/>
  <c r="A5" i="40"/>
  <c r="C5" i="40"/>
  <c r="E5" i="40"/>
  <c r="G5" i="40"/>
  <c r="A24" i="40"/>
  <c r="C24" i="40"/>
  <c r="E24" i="40"/>
  <c r="A6" i="40"/>
  <c r="C6" i="40"/>
  <c r="E6" i="40"/>
  <c r="G6" i="40"/>
  <c r="A25" i="40"/>
  <c r="C25" i="40"/>
  <c r="E25" i="40"/>
  <c r="A7" i="40"/>
  <c r="C7" i="40"/>
  <c r="E7" i="40"/>
  <c r="A26" i="40"/>
  <c r="C26" i="40"/>
  <c r="E26" i="40"/>
  <c r="A9" i="40"/>
  <c r="C9" i="40"/>
  <c r="E9" i="40"/>
  <c r="G9" i="40"/>
  <c r="A28" i="40"/>
  <c r="C28" i="40"/>
  <c r="E28" i="40"/>
  <c r="A10" i="40"/>
  <c r="C10" i="40"/>
  <c r="E10" i="40"/>
  <c r="G10" i="40"/>
  <c r="A29" i="40"/>
  <c r="C29" i="40"/>
  <c r="E29" i="40"/>
  <c r="A12" i="40"/>
  <c r="C12" i="40"/>
  <c r="E12" i="40"/>
  <c r="G12" i="40"/>
  <c r="A31" i="40"/>
  <c r="C31" i="40"/>
  <c r="E31" i="40"/>
  <c r="A13" i="40"/>
  <c r="C13" i="40"/>
  <c r="E13" i="40"/>
  <c r="G13" i="40"/>
  <c r="A32" i="40"/>
  <c r="C32" i="40"/>
  <c r="E32" i="40"/>
  <c r="A15" i="40"/>
  <c r="C15" i="40"/>
  <c r="E15" i="40"/>
  <c r="G15" i="40"/>
  <c r="A34" i="40"/>
  <c r="C34" i="40"/>
  <c r="E34" i="40"/>
  <c r="A16" i="40"/>
  <c r="C16" i="40"/>
  <c r="E16" i="40"/>
  <c r="G16" i="40"/>
  <c r="A35" i="40"/>
  <c r="C35" i="40"/>
  <c r="E35" i="40"/>
  <c r="A18" i="40"/>
  <c r="C18" i="40"/>
  <c r="E18" i="40"/>
  <c r="G18" i="40"/>
  <c r="A37" i="40"/>
  <c r="C37" i="40"/>
  <c r="E37" i="40"/>
  <c r="A19" i="40"/>
  <c r="C19" i="40"/>
  <c r="E19" i="40"/>
  <c r="G19" i="40"/>
  <c r="A38" i="40"/>
  <c r="C38" i="40"/>
  <c r="E38" i="40"/>
  <c r="B8" i="40"/>
  <c r="D8" i="40"/>
  <c r="F8" i="40"/>
  <c r="H8" i="40"/>
  <c r="B11" i="40"/>
  <c r="D11" i="40"/>
  <c r="F11" i="40"/>
  <c r="H11" i="40"/>
  <c r="B14" i="40"/>
  <c r="D14" i="40"/>
  <c r="F14" i="40"/>
  <c r="H14" i="40"/>
  <c r="B17" i="40"/>
  <c r="D17" i="40"/>
  <c r="F17" i="40"/>
  <c r="H17" i="40"/>
  <c r="B20" i="40"/>
  <c r="D20" i="40"/>
  <c r="F20" i="40"/>
  <c r="H20" i="40"/>
  <c r="C23" i="40"/>
  <c r="E23" i="40"/>
  <c r="B27" i="40"/>
  <c r="D27" i="40"/>
  <c r="F27" i="40"/>
  <c r="B30" i="40"/>
  <c r="D30" i="40"/>
  <c r="F30" i="40"/>
  <c r="B33" i="40"/>
  <c r="D33" i="40"/>
  <c r="F33" i="40"/>
  <c r="B36" i="40"/>
  <c r="D36" i="40"/>
  <c r="F36" i="40"/>
  <c r="B39" i="40"/>
  <c r="D39" i="40"/>
  <c r="F39" i="40"/>
  <c r="D5" i="39"/>
  <c r="F5" i="39"/>
  <c r="B24" i="39"/>
  <c r="D24" i="39"/>
  <c r="B6" i="39"/>
  <c r="D6" i="39"/>
  <c r="F6" i="39"/>
  <c r="B25" i="39"/>
  <c r="D25" i="39"/>
  <c r="B7" i="39"/>
  <c r="D7" i="39"/>
  <c r="F7" i="39"/>
  <c r="B26" i="39"/>
  <c r="D26" i="39"/>
  <c r="B9" i="39"/>
  <c r="D9" i="39"/>
  <c r="F9" i="39"/>
  <c r="B28" i="39"/>
  <c r="D28" i="39"/>
  <c r="B10" i="39"/>
  <c r="D10" i="39"/>
  <c r="F10" i="39"/>
  <c r="B29" i="39"/>
  <c r="D29" i="39"/>
  <c r="B12" i="39"/>
  <c r="D12" i="39"/>
  <c r="F12" i="39"/>
  <c r="B31" i="39"/>
  <c r="D31" i="39"/>
  <c r="B13" i="39"/>
  <c r="D13" i="39"/>
  <c r="F13" i="39"/>
  <c r="B32" i="39"/>
  <c r="D32" i="39"/>
  <c r="B15" i="39"/>
  <c r="D15" i="39"/>
  <c r="F15" i="39"/>
  <c r="B34" i="39"/>
  <c r="D34" i="39"/>
  <c r="B16" i="39"/>
  <c r="D16" i="39"/>
  <c r="F16" i="39"/>
  <c r="B35" i="39"/>
  <c r="D35" i="39"/>
  <c r="B18" i="39"/>
  <c r="D18" i="39"/>
  <c r="F18" i="39"/>
  <c r="B37" i="39"/>
  <c r="D37" i="39"/>
  <c r="B19" i="39"/>
  <c r="D19" i="39"/>
  <c r="F19" i="39"/>
  <c r="B38" i="39"/>
  <c r="D38" i="39"/>
  <c r="C8" i="39"/>
  <c r="E8" i="39"/>
  <c r="G8" i="39"/>
  <c r="C11" i="39"/>
  <c r="E11" i="39"/>
  <c r="G11" i="39"/>
  <c r="C14" i="39"/>
  <c r="E14" i="39"/>
  <c r="G14" i="39"/>
  <c r="C17" i="39"/>
  <c r="E17" i="39"/>
  <c r="G17" i="39"/>
  <c r="C20" i="39"/>
  <c r="E20" i="39"/>
  <c r="G20" i="39"/>
  <c r="C27" i="39"/>
  <c r="E27" i="39"/>
  <c r="C30" i="39"/>
  <c r="E30" i="39"/>
  <c r="C33" i="39"/>
  <c r="E33" i="39"/>
  <c r="C36" i="39"/>
  <c r="E36" i="39"/>
  <c r="C39" i="39"/>
  <c r="E39" i="39"/>
  <c r="A5" i="38"/>
  <c r="C5" i="38"/>
  <c r="E5" i="38"/>
  <c r="G5" i="38"/>
  <c r="A24" i="38"/>
  <c r="C24" i="38"/>
  <c r="E24" i="38"/>
  <c r="A6" i="38"/>
  <c r="C6" i="38"/>
  <c r="E6" i="38"/>
  <c r="G6" i="38"/>
  <c r="A25" i="38"/>
  <c r="C25" i="38"/>
  <c r="E25" i="38"/>
  <c r="A7" i="38"/>
  <c r="C7" i="38"/>
  <c r="E7" i="38"/>
  <c r="G7" i="38"/>
  <c r="A26" i="38"/>
  <c r="C26" i="38"/>
  <c r="E26" i="38"/>
  <c r="A9" i="38"/>
  <c r="C9" i="38"/>
  <c r="E9" i="38"/>
  <c r="G9" i="38"/>
  <c r="A28" i="38"/>
  <c r="C28" i="38"/>
  <c r="E28" i="38"/>
  <c r="A10" i="38"/>
  <c r="C10" i="38"/>
  <c r="E10" i="38"/>
  <c r="G10" i="38"/>
  <c r="A29" i="38"/>
  <c r="C29" i="38"/>
  <c r="E29" i="38"/>
  <c r="A12" i="38"/>
  <c r="C12" i="38"/>
  <c r="E12" i="38"/>
  <c r="G12" i="38"/>
  <c r="A31" i="38"/>
  <c r="C31" i="38"/>
  <c r="E31" i="38"/>
  <c r="A13" i="38"/>
  <c r="C13" i="38"/>
  <c r="E13" i="38"/>
  <c r="G13" i="38"/>
  <c r="A32" i="38"/>
  <c r="C32" i="38"/>
  <c r="E32" i="38"/>
  <c r="A15" i="38"/>
  <c r="C15" i="38"/>
  <c r="E15" i="38"/>
  <c r="G15" i="38"/>
  <c r="A34" i="38"/>
  <c r="C34" i="38"/>
  <c r="E34" i="38"/>
  <c r="A16" i="38"/>
  <c r="C16" i="38"/>
  <c r="E16" i="38"/>
  <c r="G16" i="38"/>
  <c r="A35" i="38"/>
  <c r="C35" i="38"/>
  <c r="E35" i="38"/>
  <c r="A18" i="38"/>
  <c r="C18" i="38"/>
  <c r="E18" i="38"/>
  <c r="G18" i="38"/>
  <c r="A37" i="38"/>
  <c r="C37" i="38"/>
  <c r="E37" i="38"/>
  <c r="A19" i="38"/>
  <c r="C19" i="38"/>
  <c r="E19" i="38"/>
  <c r="G19" i="38"/>
  <c r="A38" i="38"/>
  <c r="C38" i="38"/>
  <c r="E38" i="38"/>
  <c r="B8" i="38"/>
  <c r="D8" i="38"/>
  <c r="F8" i="38"/>
  <c r="H8" i="38"/>
  <c r="B11" i="38"/>
  <c r="D11" i="38"/>
  <c r="F11" i="38"/>
  <c r="H11" i="38"/>
  <c r="B14" i="38"/>
  <c r="D14" i="38"/>
  <c r="F14" i="38"/>
  <c r="H14" i="38"/>
  <c r="B17" i="38"/>
  <c r="D17" i="38"/>
  <c r="F17" i="38"/>
  <c r="H17" i="38"/>
  <c r="B20" i="38"/>
  <c r="D20" i="38"/>
  <c r="F20" i="38"/>
  <c r="H20" i="38"/>
  <c r="C23" i="38"/>
  <c r="E23" i="38"/>
  <c r="B27" i="38"/>
  <c r="D27" i="38"/>
  <c r="F27" i="38"/>
  <c r="B30" i="38"/>
  <c r="D30" i="38"/>
  <c r="F30" i="38"/>
  <c r="B33" i="38"/>
  <c r="D33" i="38"/>
  <c r="F33" i="38"/>
  <c r="B36" i="38"/>
  <c r="D36" i="38"/>
  <c r="F36" i="38"/>
  <c r="B39" i="38"/>
  <c r="D39" i="38"/>
  <c r="F39" i="38"/>
  <c r="B5" i="37"/>
  <c r="D5" i="37"/>
  <c r="F5" i="37"/>
  <c r="B24" i="37"/>
  <c r="D24" i="37"/>
  <c r="B6" i="37"/>
  <c r="D6" i="37"/>
  <c r="F6" i="37"/>
  <c r="B25" i="37"/>
  <c r="D25" i="37"/>
  <c r="B7" i="37"/>
  <c r="D7" i="37"/>
  <c r="F7" i="37"/>
  <c r="B26" i="37"/>
  <c r="D26" i="37"/>
  <c r="B9" i="37"/>
  <c r="D9" i="37"/>
  <c r="F9" i="37"/>
  <c r="B28" i="37"/>
  <c r="D28" i="37"/>
  <c r="B10" i="37"/>
  <c r="D10" i="37"/>
  <c r="F10" i="37"/>
  <c r="B29" i="37"/>
  <c r="D29" i="37"/>
  <c r="B12" i="37"/>
  <c r="D12" i="37"/>
  <c r="F12" i="37"/>
  <c r="B31" i="37"/>
  <c r="D31" i="37"/>
  <c r="B13" i="37"/>
  <c r="D13" i="37"/>
  <c r="F13" i="37"/>
  <c r="B32" i="37"/>
  <c r="D32" i="37"/>
  <c r="B15" i="37"/>
  <c r="D15" i="37"/>
  <c r="F15" i="37"/>
  <c r="B34" i="37"/>
  <c r="D34" i="37"/>
  <c r="B16" i="37"/>
  <c r="D16" i="37"/>
  <c r="F16" i="37"/>
  <c r="B35" i="37"/>
  <c r="D35" i="37"/>
  <c r="B18" i="37"/>
  <c r="D18" i="37"/>
  <c r="F18" i="37"/>
  <c r="B37" i="37"/>
  <c r="D37" i="37"/>
  <c r="B19" i="37"/>
  <c r="D19" i="37"/>
  <c r="F19" i="37"/>
  <c r="B38" i="37"/>
  <c r="D38" i="37"/>
  <c r="C8" i="37"/>
  <c r="E8" i="37"/>
  <c r="G8" i="37"/>
  <c r="C11" i="37"/>
  <c r="E11" i="37"/>
  <c r="G11" i="37"/>
  <c r="C14" i="37"/>
  <c r="E14" i="37"/>
  <c r="G14" i="37"/>
  <c r="C17" i="37"/>
  <c r="E17" i="37"/>
  <c r="G17" i="37"/>
  <c r="C20" i="37"/>
  <c r="E20" i="37"/>
  <c r="G20" i="37"/>
  <c r="C27" i="37"/>
  <c r="E27" i="37"/>
  <c r="C30" i="37"/>
  <c r="E30" i="37"/>
  <c r="C33" i="37"/>
  <c r="E33" i="37"/>
  <c r="C36" i="37"/>
  <c r="E36" i="37"/>
  <c r="C39" i="37"/>
  <c r="E39" i="37"/>
  <c r="B5" i="36"/>
  <c r="D5" i="36"/>
  <c r="F5" i="36"/>
  <c r="B24" i="36"/>
  <c r="D24" i="36"/>
  <c r="B6" i="36"/>
  <c r="D6" i="36"/>
  <c r="F6" i="36"/>
  <c r="B25" i="36"/>
  <c r="D25" i="36"/>
  <c r="B7" i="36"/>
  <c r="D7" i="36"/>
  <c r="F7" i="36"/>
  <c r="B26" i="36"/>
  <c r="D26" i="36"/>
  <c r="B9" i="36"/>
  <c r="D9" i="36"/>
  <c r="F9" i="36"/>
  <c r="B28" i="36"/>
  <c r="D28" i="36"/>
  <c r="B10" i="36"/>
  <c r="D10" i="36"/>
  <c r="F10" i="36"/>
  <c r="B29" i="36"/>
  <c r="D29" i="36"/>
  <c r="B12" i="36"/>
  <c r="D12" i="36"/>
  <c r="F12" i="36"/>
  <c r="B31" i="36"/>
  <c r="D31" i="36"/>
  <c r="B13" i="36"/>
  <c r="D13" i="36"/>
  <c r="F13" i="36"/>
  <c r="B32" i="36"/>
  <c r="D32" i="36"/>
  <c r="B15" i="36"/>
  <c r="D15" i="36"/>
  <c r="F15" i="36"/>
  <c r="B34" i="36"/>
  <c r="D34" i="36"/>
  <c r="B16" i="36"/>
  <c r="D16" i="36"/>
  <c r="F16" i="36"/>
  <c r="B35" i="36"/>
  <c r="D35" i="36"/>
  <c r="B18" i="36"/>
  <c r="D18" i="36"/>
  <c r="F18" i="36"/>
  <c r="B37" i="36"/>
  <c r="D37" i="36"/>
  <c r="B19" i="36"/>
  <c r="D19" i="36"/>
  <c r="F19" i="36"/>
  <c r="B38" i="36"/>
  <c r="D38" i="36"/>
  <c r="C8" i="36"/>
  <c r="E8" i="36"/>
  <c r="G8" i="36"/>
  <c r="C11" i="36"/>
  <c r="E11" i="36"/>
  <c r="G11" i="36"/>
  <c r="C14" i="36"/>
  <c r="E14" i="36"/>
  <c r="G14" i="36"/>
  <c r="C17" i="36"/>
  <c r="E17" i="36"/>
  <c r="G17" i="36"/>
  <c r="C20" i="36"/>
  <c r="E20" i="36"/>
  <c r="G20" i="36"/>
  <c r="C27" i="36"/>
  <c r="E27" i="36"/>
  <c r="C30" i="36"/>
  <c r="E30" i="36"/>
  <c r="C33" i="36"/>
  <c r="E33" i="36"/>
  <c r="C36" i="36"/>
  <c r="E36" i="36"/>
  <c r="C39" i="36"/>
  <c r="E39" i="36"/>
  <c r="A5" i="35"/>
  <c r="C5" i="35"/>
  <c r="E5" i="35"/>
  <c r="G5" i="35"/>
  <c r="A24" i="35"/>
  <c r="C24" i="35"/>
  <c r="E24" i="35"/>
  <c r="A6" i="35"/>
  <c r="C6" i="35"/>
  <c r="E6" i="35"/>
  <c r="G6" i="35"/>
  <c r="A25" i="35"/>
  <c r="C25" i="35"/>
  <c r="E25" i="35"/>
  <c r="A7" i="35"/>
  <c r="C7" i="35"/>
  <c r="E7" i="35"/>
  <c r="G7" i="35"/>
  <c r="A26" i="35"/>
  <c r="C26" i="35"/>
  <c r="E26" i="35"/>
  <c r="A9" i="35"/>
  <c r="C9" i="35"/>
  <c r="E9" i="35"/>
  <c r="G9" i="35"/>
  <c r="A28" i="35"/>
  <c r="C28" i="35"/>
  <c r="E28" i="35"/>
  <c r="A10" i="35"/>
  <c r="C10" i="35"/>
  <c r="E10" i="35"/>
  <c r="G10" i="35"/>
  <c r="A29" i="35"/>
  <c r="C29" i="35"/>
  <c r="E29" i="35"/>
  <c r="A12" i="35"/>
  <c r="C12" i="35"/>
  <c r="E12" i="35"/>
  <c r="G12" i="35"/>
  <c r="A31" i="35"/>
  <c r="C31" i="35"/>
  <c r="E31" i="35"/>
  <c r="A13" i="35"/>
  <c r="C13" i="35"/>
  <c r="E13" i="35"/>
  <c r="G13" i="35"/>
  <c r="A32" i="35"/>
  <c r="C32" i="35"/>
  <c r="E32" i="35"/>
  <c r="A15" i="35"/>
  <c r="C15" i="35"/>
  <c r="E15" i="35"/>
  <c r="G15" i="35"/>
  <c r="A34" i="35"/>
  <c r="C34" i="35"/>
  <c r="E34" i="35"/>
  <c r="A16" i="35"/>
  <c r="C16" i="35"/>
  <c r="E16" i="35"/>
  <c r="G16" i="35"/>
  <c r="A35" i="35"/>
  <c r="C35" i="35"/>
  <c r="E35" i="35"/>
  <c r="A18" i="35"/>
  <c r="C18" i="35"/>
  <c r="E18" i="35"/>
  <c r="G18" i="35"/>
  <c r="A37" i="35"/>
  <c r="C37" i="35"/>
  <c r="E37" i="35"/>
  <c r="A19" i="35"/>
  <c r="C19" i="35"/>
  <c r="E19" i="35"/>
  <c r="G19" i="35"/>
  <c r="A38" i="35"/>
  <c r="C38" i="35"/>
  <c r="E38" i="35"/>
  <c r="B8" i="35"/>
  <c r="D8" i="35"/>
  <c r="F8" i="35"/>
  <c r="H8" i="35"/>
  <c r="B11" i="35"/>
  <c r="D11" i="35"/>
  <c r="F11" i="35"/>
  <c r="H11" i="35"/>
  <c r="B14" i="35"/>
  <c r="D14" i="35"/>
  <c r="F14" i="35"/>
  <c r="H14" i="35"/>
  <c r="B17" i="35"/>
  <c r="D17" i="35"/>
  <c r="F17" i="35"/>
  <c r="H17" i="35"/>
  <c r="B20" i="35"/>
  <c r="D20" i="35"/>
  <c r="F20" i="35"/>
  <c r="H20" i="35"/>
  <c r="C23" i="35"/>
  <c r="E23" i="35"/>
  <c r="B27" i="35"/>
  <c r="D27" i="35"/>
  <c r="F27" i="35"/>
  <c r="B30" i="35"/>
  <c r="D30" i="35"/>
  <c r="F30" i="35"/>
  <c r="B33" i="35"/>
  <c r="D33" i="35"/>
  <c r="F33" i="35"/>
  <c r="B36" i="35"/>
  <c r="D36" i="35"/>
  <c r="F36" i="35"/>
  <c r="B39" i="35"/>
  <c r="D39" i="35"/>
  <c r="F39" i="35"/>
  <c r="A5" i="34"/>
  <c r="C5" i="34"/>
  <c r="E5" i="34"/>
  <c r="G5" i="34"/>
  <c r="A24" i="34"/>
  <c r="C24" i="34"/>
  <c r="E24" i="34"/>
  <c r="A6" i="34"/>
  <c r="C6" i="34"/>
  <c r="E6" i="34"/>
  <c r="G6" i="34"/>
  <c r="A25" i="34"/>
  <c r="C25" i="34"/>
  <c r="E25" i="34"/>
  <c r="A7" i="34"/>
  <c r="C7" i="34"/>
  <c r="E7" i="34"/>
  <c r="G7" i="34"/>
  <c r="A26" i="34"/>
  <c r="C26" i="34"/>
  <c r="E26" i="34"/>
  <c r="A9" i="34"/>
  <c r="C9" i="34"/>
  <c r="E9" i="34"/>
  <c r="G9" i="34"/>
  <c r="A28" i="34"/>
  <c r="C28" i="34"/>
  <c r="E28" i="34"/>
  <c r="A10" i="34"/>
  <c r="C10" i="34"/>
  <c r="E10" i="34"/>
  <c r="G10" i="34"/>
  <c r="A29" i="34"/>
  <c r="C29" i="34"/>
  <c r="E29" i="34"/>
  <c r="A12" i="34"/>
  <c r="C12" i="34"/>
  <c r="E12" i="34"/>
  <c r="G12" i="34"/>
  <c r="A31" i="34"/>
  <c r="C31" i="34"/>
  <c r="E31" i="34"/>
  <c r="A13" i="34"/>
  <c r="C13" i="34"/>
  <c r="E13" i="34"/>
  <c r="G13" i="34"/>
  <c r="A32" i="34"/>
  <c r="C32" i="34"/>
  <c r="E32" i="34"/>
  <c r="A15" i="34"/>
  <c r="C15" i="34"/>
  <c r="E15" i="34"/>
  <c r="G15" i="34"/>
  <c r="A34" i="34"/>
  <c r="C34" i="34"/>
  <c r="E34" i="34"/>
  <c r="A16" i="34"/>
  <c r="C16" i="34"/>
  <c r="E16" i="34"/>
  <c r="G16" i="34"/>
  <c r="A35" i="34"/>
  <c r="C35" i="34"/>
  <c r="E35" i="34"/>
  <c r="A18" i="34"/>
  <c r="C18" i="34"/>
  <c r="E18" i="34"/>
  <c r="G18" i="34"/>
  <c r="A37" i="34"/>
  <c r="C37" i="34"/>
  <c r="E37" i="34"/>
  <c r="A19" i="34"/>
  <c r="C19" i="34"/>
  <c r="E19" i="34"/>
  <c r="G19" i="34"/>
  <c r="A38" i="34"/>
  <c r="C38" i="34"/>
  <c r="E38" i="34"/>
  <c r="B8" i="34"/>
  <c r="D8" i="34"/>
  <c r="F8" i="34"/>
  <c r="H8" i="34"/>
  <c r="B11" i="34"/>
  <c r="D11" i="34"/>
  <c r="F11" i="34"/>
  <c r="H11" i="34"/>
  <c r="B14" i="34"/>
  <c r="D14" i="34"/>
  <c r="F14" i="34"/>
  <c r="H14" i="34"/>
  <c r="B17" i="34"/>
  <c r="D17" i="34"/>
  <c r="F17" i="34"/>
  <c r="H17" i="34"/>
  <c r="B20" i="34"/>
  <c r="D20" i="34"/>
  <c r="F20" i="34"/>
  <c r="H20" i="34"/>
  <c r="C23" i="34"/>
  <c r="E23" i="34"/>
  <c r="B27" i="34"/>
  <c r="D27" i="34"/>
  <c r="F27" i="34"/>
  <c r="B30" i="34"/>
  <c r="D30" i="34"/>
  <c r="F30" i="34"/>
  <c r="B33" i="34"/>
  <c r="D33" i="34"/>
  <c r="F33" i="34"/>
  <c r="B36" i="34"/>
  <c r="D36" i="34"/>
  <c r="F36" i="34"/>
  <c r="B39" i="34"/>
  <c r="D39" i="34"/>
  <c r="F39" i="34"/>
  <c r="B5" i="33"/>
  <c r="D5" i="33"/>
  <c r="F5" i="33"/>
  <c r="B24" i="33"/>
  <c r="D24" i="33"/>
  <c r="B6" i="33"/>
  <c r="D6" i="33"/>
  <c r="F6" i="33"/>
  <c r="B25" i="33"/>
  <c r="D25" i="33"/>
  <c r="B7" i="33"/>
  <c r="D7" i="33"/>
  <c r="F7" i="33"/>
  <c r="B26" i="33"/>
  <c r="D26" i="33"/>
  <c r="B9" i="33"/>
  <c r="D9" i="33"/>
  <c r="F9" i="33"/>
  <c r="B28" i="33"/>
  <c r="D28" i="33"/>
  <c r="B10" i="33"/>
  <c r="D10" i="33"/>
  <c r="F10" i="33"/>
  <c r="B29" i="33"/>
  <c r="D29" i="33"/>
  <c r="B12" i="33"/>
  <c r="D12" i="33"/>
  <c r="F12" i="33"/>
  <c r="B31" i="33"/>
  <c r="D31" i="33"/>
  <c r="B13" i="33"/>
  <c r="D13" i="33"/>
  <c r="F13" i="33"/>
  <c r="B32" i="33"/>
  <c r="D32" i="33"/>
  <c r="B15" i="33"/>
  <c r="D15" i="33"/>
  <c r="F15" i="33"/>
  <c r="B34" i="33"/>
  <c r="D34" i="33"/>
  <c r="B16" i="33"/>
  <c r="D16" i="33"/>
  <c r="F16" i="33"/>
  <c r="B35" i="33"/>
  <c r="D35" i="33"/>
  <c r="B18" i="33"/>
  <c r="D18" i="33"/>
  <c r="F18" i="33"/>
  <c r="B37" i="33"/>
  <c r="D37" i="33"/>
  <c r="B19" i="33"/>
  <c r="D19" i="33"/>
  <c r="F19" i="33"/>
  <c r="B38" i="33"/>
  <c r="D38" i="33"/>
  <c r="C8" i="33"/>
  <c r="E8" i="33"/>
  <c r="G8" i="33"/>
  <c r="C11" i="33"/>
  <c r="E11" i="33"/>
  <c r="G11" i="33"/>
  <c r="C14" i="33"/>
  <c r="E14" i="33"/>
  <c r="G14" i="33"/>
  <c r="C17" i="33"/>
  <c r="E17" i="33"/>
  <c r="G17" i="33"/>
  <c r="C20" i="33"/>
  <c r="E20" i="33"/>
  <c r="G20" i="33"/>
  <c r="C27" i="33"/>
  <c r="E27" i="33"/>
  <c r="C30" i="33"/>
  <c r="E30" i="33"/>
  <c r="C33" i="33"/>
  <c r="E33" i="33"/>
  <c r="C36" i="33"/>
  <c r="E36" i="33"/>
  <c r="C39" i="33"/>
  <c r="E39" i="33"/>
  <c r="B5" i="32"/>
  <c r="D5" i="32"/>
  <c r="F5" i="32"/>
  <c r="B24" i="32"/>
  <c r="D24" i="32"/>
  <c r="B6" i="32"/>
  <c r="D6" i="32"/>
  <c r="F6" i="32"/>
  <c r="B25" i="32"/>
  <c r="D25" i="32"/>
  <c r="B7" i="32"/>
  <c r="D7" i="32"/>
  <c r="F7" i="32"/>
  <c r="B26" i="32"/>
  <c r="D26" i="32"/>
  <c r="B9" i="32"/>
  <c r="D9" i="32"/>
  <c r="F9" i="32"/>
  <c r="B28" i="32"/>
  <c r="D28" i="32"/>
  <c r="B10" i="32"/>
  <c r="D10" i="32"/>
  <c r="F10" i="32"/>
  <c r="B29" i="32"/>
  <c r="D29" i="32"/>
  <c r="B12" i="32"/>
  <c r="D12" i="32"/>
  <c r="F12" i="32"/>
  <c r="B31" i="32"/>
  <c r="D31" i="32"/>
  <c r="B13" i="32"/>
  <c r="D13" i="32"/>
  <c r="F13" i="32"/>
  <c r="B32" i="32"/>
  <c r="D32" i="32"/>
  <c r="B15" i="32"/>
  <c r="D15" i="32"/>
  <c r="F15" i="32"/>
  <c r="B34" i="32"/>
  <c r="D34" i="32"/>
  <c r="B16" i="32"/>
  <c r="D16" i="32"/>
  <c r="F16" i="32"/>
  <c r="B35" i="32"/>
  <c r="D35" i="32"/>
  <c r="B18" i="32"/>
  <c r="D18" i="32"/>
  <c r="F18" i="32"/>
  <c r="B37" i="32"/>
  <c r="D37" i="32"/>
  <c r="B19" i="32"/>
  <c r="D19" i="32"/>
  <c r="F19" i="32"/>
  <c r="B38" i="32"/>
  <c r="D38" i="32"/>
  <c r="C8" i="32"/>
  <c r="E8" i="32"/>
  <c r="G8" i="32"/>
  <c r="C11" i="32"/>
  <c r="E11" i="32"/>
  <c r="G11" i="32"/>
  <c r="C14" i="32"/>
  <c r="E14" i="32"/>
  <c r="G14" i="32"/>
  <c r="C17" i="32"/>
  <c r="E17" i="32"/>
  <c r="G17" i="32"/>
  <c r="C20" i="32"/>
  <c r="E20" i="32"/>
  <c r="G20" i="32"/>
  <c r="C27" i="32"/>
  <c r="E27" i="32"/>
  <c r="C30" i="32"/>
  <c r="E30" i="32"/>
  <c r="C33" i="32"/>
  <c r="E33" i="32"/>
  <c r="C36" i="32"/>
  <c r="E36" i="32"/>
  <c r="C39" i="32"/>
  <c r="E39" i="32"/>
  <c r="A5" i="31"/>
  <c r="C5" i="31"/>
  <c r="E5" i="31"/>
  <c r="G5" i="31"/>
  <c r="A24" i="31"/>
  <c r="C24" i="31"/>
  <c r="E24" i="31"/>
  <c r="A6" i="31"/>
  <c r="C6" i="31"/>
  <c r="E6" i="31"/>
  <c r="G6" i="31"/>
  <c r="A25" i="31"/>
  <c r="C25" i="31"/>
  <c r="E25" i="31"/>
  <c r="A7" i="31"/>
  <c r="C7" i="31"/>
  <c r="E7" i="31"/>
  <c r="G7" i="31"/>
  <c r="A26" i="31"/>
  <c r="C26" i="31"/>
  <c r="E26" i="31"/>
  <c r="A9" i="31"/>
  <c r="C9" i="31"/>
  <c r="E9" i="31"/>
  <c r="G9" i="31"/>
  <c r="A28" i="31"/>
  <c r="C28" i="31"/>
  <c r="E28" i="31"/>
  <c r="A10" i="31"/>
  <c r="C10" i="31"/>
  <c r="E10" i="31"/>
  <c r="G10" i="31"/>
  <c r="A29" i="31"/>
  <c r="C29" i="31"/>
  <c r="E29" i="31"/>
  <c r="A12" i="31"/>
  <c r="C12" i="31"/>
  <c r="E12" i="31"/>
  <c r="G12" i="31"/>
  <c r="A31" i="31"/>
  <c r="C31" i="31"/>
  <c r="E31" i="31"/>
  <c r="A13" i="31"/>
  <c r="C13" i="31"/>
  <c r="E13" i="31"/>
  <c r="G13" i="31"/>
  <c r="A32" i="31"/>
  <c r="C32" i="31"/>
  <c r="E32" i="31"/>
  <c r="A15" i="31"/>
  <c r="C15" i="31"/>
  <c r="E15" i="31"/>
  <c r="G15" i="31"/>
  <c r="A34" i="31"/>
  <c r="C34" i="31"/>
  <c r="E34" i="31"/>
  <c r="A16" i="31"/>
  <c r="C16" i="31"/>
  <c r="E16" i="31"/>
  <c r="G16" i="31"/>
  <c r="A35" i="31"/>
  <c r="C35" i="31"/>
  <c r="E35" i="31"/>
  <c r="A18" i="31"/>
  <c r="C18" i="31"/>
  <c r="E18" i="31"/>
  <c r="G18" i="31"/>
  <c r="A37" i="31"/>
  <c r="C37" i="31"/>
  <c r="E37" i="31"/>
  <c r="A19" i="31"/>
  <c r="C19" i="31"/>
  <c r="E19" i="31"/>
  <c r="G19" i="31"/>
  <c r="A38" i="31"/>
  <c r="C38" i="31"/>
  <c r="E38" i="31"/>
  <c r="B8" i="31"/>
  <c r="D8" i="31"/>
  <c r="F8" i="31"/>
  <c r="H8" i="31"/>
  <c r="B11" i="31"/>
  <c r="D11" i="31"/>
  <c r="F11" i="31"/>
  <c r="H11" i="31"/>
  <c r="B14" i="31"/>
  <c r="D14" i="31"/>
  <c r="F14" i="31"/>
  <c r="H14" i="31"/>
  <c r="B17" i="31"/>
  <c r="D17" i="31"/>
  <c r="F17" i="31"/>
  <c r="H17" i="31"/>
  <c r="B20" i="31"/>
  <c r="D20" i="31"/>
  <c r="F20" i="31"/>
  <c r="H20" i="31"/>
  <c r="C23" i="31"/>
  <c r="E23" i="31"/>
  <c r="B27" i="31"/>
  <c r="D27" i="31"/>
  <c r="F27" i="31"/>
  <c r="B30" i="31"/>
  <c r="D30" i="31"/>
  <c r="F30" i="31"/>
  <c r="B33" i="31"/>
  <c r="D33" i="31"/>
  <c r="F33" i="31"/>
  <c r="B36" i="31"/>
  <c r="D36" i="31"/>
  <c r="F36" i="31"/>
  <c r="B39" i="31"/>
  <c r="D39" i="31"/>
  <c r="F39" i="31"/>
  <c r="B5" i="30"/>
  <c r="D5" i="30"/>
  <c r="F5" i="30"/>
  <c r="B24" i="30"/>
  <c r="D24" i="30"/>
  <c r="B6" i="30"/>
  <c r="D6" i="30"/>
  <c r="F6" i="30"/>
  <c r="B25" i="30"/>
  <c r="D25" i="30"/>
  <c r="B7" i="30"/>
  <c r="D7" i="30"/>
  <c r="F7" i="30"/>
  <c r="B26" i="30"/>
  <c r="D26" i="30"/>
  <c r="B9" i="30"/>
  <c r="D9" i="30"/>
  <c r="F9" i="30"/>
  <c r="B28" i="30"/>
  <c r="D28" i="30"/>
  <c r="B10" i="30"/>
  <c r="D10" i="30"/>
  <c r="F10" i="30"/>
  <c r="B29" i="30"/>
  <c r="D29" i="30"/>
  <c r="B12" i="30"/>
  <c r="D12" i="30"/>
  <c r="F12" i="30"/>
  <c r="B31" i="30"/>
  <c r="D31" i="30"/>
  <c r="B13" i="30"/>
  <c r="D13" i="30"/>
  <c r="F13" i="30"/>
  <c r="B32" i="30"/>
  <c r="D32" i="30"/>
  <c r="B15" i="30"/>
  <c r="D15" i="30"/>
  <c r="F15" i="30"/>
  <c r="B34" i="30"/>
  <c r="D34" i="30"/>
  <c r="B16" i="30"/>
  <c r="D16" i="30"/>
  <c r="F16" i="30"/>
  <c r="B35" i="30"/>
  <c r="D35" i="30"/>
  <c r="B18" i="30"/>
  <c r="D18" i="30"/>
  <c r="F18" i="30"/>
  <c r="B37" i="30"/>
  <c r="D37" i="30"/>
  <c r="B19" i="30"/>
  <c r="D19" i="30"/>
  <c r="F19" i="30"/>
  <c r="B38" i="30"/>
  <c r="D38" i="30"/>
  <c r="C8" i="30"/>
  <c r="E8" i="30"/>
  <c r="G8" i="30"/>
  <c r="C11" i="30"/>
  <c r="E11" i="30"/>
  <c r="G11" i="30"/>
  <c r="C14" i="30"/>
  <c r="E14" i="30"/>
  <c r="G14" i="30"/>
  <c r="C17" i="30"/>
  <c r="E17" i="30"/>
  <c r="G17" i="30"/>
  <c r="C20" i="30"/>
  <c r="E20" i="30"/>
  <c r="G20" i="30"/>
  <c r="C27" i="30"/>
  <c r="E27" i="30"/>
  <c r="C30" i="30"/>
  <c r="E30" i="30"/>
  <c r="C33" i="30"/>
  <c r="E33" i="30"/>
  <c r="C36" i="30"/>
  <c r="E36" i="30"/>
  <c r="C39" i="30"/>
  <c r="E39" i="30"/>
  <c r="A5" i="29"/>
  <c r="C5" i="29"/>
  <c r="E5" i="29"/>
  <c r="G5" i="29"/>
  <c r="A24" i="29"/>
  <c r="C24" i="29"/>
  <c r="E24" i="29"/>
  <c r="A6" i="29"/>
  <c r="C6" i="29"/>
  <c r="E6" i="29"/>
  <c r="G6" i="29"/>
  <c r="A25" i="29"/>
  <c r="C25" i="29"/>
  <c r="E25" i="29"/>
  <c r="A7" i="29"/>
  <c r="C7" i="29"/>
  <c r="E7" i="29"/>
  <c r="G7" i="29"/>
  <c r="A26" i="29"/>
  <c r="C26" i="29"/>
  <c r="E26" i="29"/>
  <c r="A9" i="29"/>
  <c r="C9" i="29"/>
  <c r="E9" i="29"/>
  <c r="G9" i="29"/>
  <c r="A28" i="29"/>
  <c r="C28" i="29"/>
  <c r="E28" i="29"/>
  <c r="A10" i="29"/>
  <c r="C10" i="29"/>
  <c r="E10" i="29"/>
  <c r="G10" i="29"/>
  <c r="A29" i="29"/>
  <c r="C29" i="29"/>
  <c r="E29" i="29"/>
  <c r="A12" i="29"/>
  <c r="C12" i="29"/>
  <c r="E12" i="29"/>
  <c r="G12" i="29"/>
  <c r="A31" i="29"/>
  <c r="C31" i="29"/>
  <c r="E31" i="29"/>
  <c r="A13" i="29"/>
  <c r="C13" i="29"/>
  <c r="E13" i="29"/>
  <c r="G13" i="29"/>
  <c r="A32" i="29"/>
  <c r="C32" i="29"/>
  <c r="E32" i="29"/>
  <c r="A15" i="29"/>
  <c r="C15" i="29"/>
  <c r="E15" i="29"/>
  <c r="G15" i="29"/>
  <c r="A34" i="29"/>
  <c r="C34" i="29"/>
  <c r="E34" i="29"/>
  <c r="A16" i="29"/>
  <c r="C16" i="29"/>
  <c r="E16" i="29"/>
  <c r="G16" i="29"/>
  <c r="A35" i="29"/>
  <c r="C35" i="29"/>
  <c r="E35" i="29"/>
  <c r="A18" i="29"/>
  <c r="C18" i="29"/>
  <c r="E18" i="29"/>
  <c r="G18" i="29"/>
  <c r="A37" i="29"/>
  <c r="C37" i="29"/>
  <c r="E37" i="29"/>
  <c r="A19" i="29"/>
  <c r="C19" i="29"/>
  <c r="E19" i="29"/>
  <c r="G19" i="29"/>
  <c r="A38" i="29"/>
  <c r="C38" i="29"/>
  <c r="E38" i="29"/>
  <c r="B8" i="29"/>
  <c r="D8" i="29"/>
  <c r="F8" i="29"/>
  <c r="H8" i="29"/>
  <c r="B11" i="29"/>
  <c r="D11" i="29"/>
  <c r="F11" i="29"/>
  <c r="H11" i="29"/>
  <c r="B14" i="29"/>
  <c r="D14" i="29"/>
  <c r="F14" i="29"/>
  <c r="H14" i="29"/>
  <c r="B17" i="29"/>
  <c r="D17" i="29"/>
  <c r="F17" i="29"/>
  <c r="H17" i="29"/>
  <c r="B20" i="29"/>
  <c r="D20" i="29"/>
  <c r="F20" i="29"/>
  <c r="H20" i="29"/>
  <c r="C23" i="29"/>
  <c r="E23" i="29"/>
  <c r="B27" i="29"/>
  <c r="D27" i="29"/>
  <c r="F27" i="29"/>
  <c r="B30" i="29"/>
  <c r="D30" i="29"/>
  <c r="F30" i="29"/>
  <c r="B33" i="29"/>
  <c r="D33" i="29"/>
  <c r="F33" i="29"/>
  <c r="B36" i="29"/>
  <c r="D36" i="29"/>
  <c r="F36" i="29"/>
  <c r="B39" i="29"/>
  <c r="D39" i="29"/>
  <c r="F39" i="29"/>
  <c r="B24" i="26"/>
  <c r="D24" i="26"/>
  <c r="B25" i="26"/>
  <c r="D25" i="26"/>
  <c r="B26" i="26"/>
  <c r="D26" i="26"/>
  <c r="B28" i="26"/>
  <c r="D28" i="26"/>
  <c r="B29" i="26"/>
  <c r="D29" i="26"/>
  <c r="B31" i="26"/>
  <c r="D31" i="26"/>
  <c r="B32" i="26"/>
  <c r="D32" i="26"/>
  <c r="B34" i="26"/>
  <c r="D34" i="26"/>
  <c r="B35" i="26"/>
  <c r="D35" i="26"/>
  <c r="B37" i="26"/>
  <c r="D37" i="26"/>
  <c r="B38" i="26"/>
  <c r="D38" i="26"/>
  <c r="G5" i="9"/>
  <c r="A24" i="9"/>
  <c r="C24" i="9"/>
  <c r="E24" i="9"/>
  <c r="G6" i="9"/>
  <c r="A25" i="9"/>
  <c r="C25" i="9"/>
  <c r="E25" i="9"/>
  <c r="G7" i="9"/>
  <c r="A26" i="9"/>
  <c r="C26" i="9"/>
  <c r="E26" i="9"/>
  <c r="G9" i="9"/>
  <c r="A28" i="9"/>
  <c r="C28" i="9"/>
  <c r="E28" i="9"/>
  <c r="G10" i="9"/>
  <c r="A29" i="9"/>
  <c r="C29" i="9"/>
  <c r="E29" i="9"/>
  <c r="G12" i="9"/>
  <c r="A31" i="9"/>
  <c r="C31" i="9"/>
  <c r="E31" i="9"/>
  <c r="G13" i="9"/>
  <c r="A32" i="9"/>
  <c r="C32" i="9"/>
  <c r="E32" i="9"/>
  <c r="G15" i="9"/>
  <c r="A34" i="9"/>
  <c r="C34" i="9"/>
  <c r="E34" i="9"/>
  <c r="G16" i="9"/>
  <c r="A35" i="9"/>
  <c r="C35" i="9"/>
  <c r="E35" i="9"/>
  <c r="G18" i="9"/>
  <c r="A37" i="9"/>
  <c r="C37" i="9"/>
  <c r="E37" i="9"/>
  <c r="G19" i="9"/>
  <c r="A38" i="9"/>
  <c r="C38" i="9"/>
  <c r="E38" i="9"/>
  <c r="C23" i="9"/>
  <c r="B5" i="26"/>
  <c r="D5" i="26"/>
  <c r="F5" i="26"/>
  <c r="B6" i="26"/>
  <c r="D6" i="26"/>
  <c r="F6" i="26"/>
  <c r="B7" i="26"/>
  <c r="D7" i="26"/>
  <c r="F7" i="26"/>
  <c r="C8" i="26"/>
  <c r="E8" i="26"/>
  <c r="G8" i="26"/>
  <c r="B9" i="26"/>
  <c r="D9" i="26"/>
  <c r="F9" i="26"/>
  <c r="B10" i="26"/>
  <c r="D10" i="26"/>
  <c r="F10" i="26"/>
  <c r="C11" i="26"/>
  <c r="E11" i="26"/>
  <c r="G11" i="26"/>
  <c r="B12" i="26"/>
  <c r="D12" i="26"/>
  <c r="F12" i="26"/>
  <c r="B13" i="26"/>
  <c r="D13" i="26"/>
  <c r="F13" i="26"/>
  <c r="C14" i="26"/>
  <c r="E14" i="26"/>
  <c r="G14" i="26"/>
  <c r="B15" i="26"/>
  <c r="D15" i="26"/>
  <c r="F15" i="26"/>
  <c r="B16" i="26"/>
  <c r="D16" i="26"/>
  <c r="F16" i="26"/>
  <c r="C17" i="26"/>
  <c r="E17" i="26"/>
  <c r="G17" i="26"/>
  <c r="B18" i="26"/>
  <c r="D18" i="26"/>
  <c r="F18" i="26"/>
  <c r="B19" i="26"/>
  <c r="D19" i="26"/>
  <c r="F19" i="26"/>
  <c r="C20" i="26"/>
  <c r="E20" i="26"/>
  <c r="G20" i="26"/>
  <c r="C27" i="26"/>
  <c r="E27" i="26"/>
  <c r="C30" i="26"/>
  <c r="E30" i="26"/>
  <c r="C33" i="26"/>
  <c r="E33" i="26"/>
  <c r="C36" i="26"/>
  <c r="E36" i="26"/>
  <c r="C39" i="26"/>
  <c r="E39" i="26"/>
  <c r="F39" i="9"/>
  <c r="D39" i="9"/>
  <c r="B39" i="9"/>
  <c r="D20" i="9"/>
  <c r="B20" i="9"/>
  <c r="F36" i="9"/>
  <c r="D36" i="9"/>
  <c r="B36" i="9"/>
  <c r="D17" i="9"/>
  <c r="B17" i="9"/>
  <c r="F33" i="9"/>
  <c r="D33" i="9"/>
  <c r="B33" i="9"/>
  <c r="D14" i="9"/>
  <c r="B14" i="9"/>
  <c r="F30" i="9"/>
  <c r="D30" i="9"/>
  <c r="B30" i="9"/>
  <c r="D11" i="9"/>
  <c r="B11" i="9"/>
  <c r="F27" i="9"/>
  <c r="D27" i="9"/>
  <c r="B27" i="9"/>
  <c r="D8" i="9"/>
  <c r="B8" i="9"/>
  <c r="F20" i="9"/>
  <c r="F17" i="9"/>
  <c r="F14" i="9"/>
  <c r="F11" i="9"/>
  <c r="F8" i="9"/>
  <c r="H20" i="9"/>
  <c r="H17" i="9"/>
  <c r="H14" i="9"/>
  <c r="H11" i="9"/>
  <c r="H8" i="9"/>
  <c r="E23" i="9"/>
  <c r="A19" i="9"/>
  <c r="A6" i="9"/>
  <c r="A7" i="9"/>
  <c r="E19" i="9"/>
  <c r="E18" i="9"/>
  <c r="E16" i="9"/>
  <c r="E15" i="9"/>
  <c r="E13" i="9"/>
  <c r="E12" i="9"/>
  <c r="E10" i="9"/>
  <c r="E9" i="9"/>
  <c r="E7" i="9"/>
  <c r="E6" i="9"/>
  <c r="C19" i="9"/>
  <c r="C18" i="9"/>
  <c r="A18" i="9"/>
  <c r="C16" i="9"/>
  <c r="A16" i="9"/>
  <c r="C15" i="9"/>
  <c r="A15" i="9"/>
  <c r="C13" i="9"/>
  <c r="A13" i="9"/>
  <c r="C12" i="9"/>
  <c r="A12" i="9"/>
  <c r="C10" i="9"/>
  <c r="A10" i="9"/>
  <c r="C9" i="9"/>
  <c r="A9" i="9"/>
  <c r="C7" i="9"/>
  <c r="C6" i="9"/>
  <c r="C5" i="9"/>
  <c r="A5" i="9"/>
  <c r="E5" i="9"/>
  <c r="J11" i="63"/>
  <c r="K11" i="63"/>
  <c r="K51" i="51"/>
  <c r="K49" i="51"/>
  <c r="K45" i="51"/>
  <c r="K43" i="51"/>
  <c r="K41" i="51"/>
  <c r="K52" i="51"/>
  <c r="K50" i="51"/>
  <c r="K48" i="51"/>
  <c r="K44" i="51"/>
  <c r="K42" i="51"/>
  <c r="K39" i="51"/>
  <c r="K6" i="51"/>
  <c r="K7" i="51"/>
  <c r="K10" i="51"/>
  <c r="K12" i="51"/>
  <c r="K14" i="51"/>
  <c r="K16" i="51"/>
  <c r="K18" i="51"/>
  <c r="K20" i="51"/>
  <c r="J25" i="51"/>
  <c r="K5" i="59"/>
  <c r="K12" i="59" s="1"/>
  <c r="B3" i="26"/>
  <c r="H19" i="26" s="1"/>
  <c r="C34" i="61"/>
  <c r="A3" i="9"/>
  <c r="G26" i="9" s="1"/>
  <c r="D1" i="1"/>
  <c r="C3" i="9" s="1"/>
  <c r="K10" i="59"/>
  <c r="K18" i="59"/>
  <c r="K11" i="59"/>
  <c r="K19" i="59" l="1"/>
  <c r="E1" i="1"/>
  <c r="F3" i="26" s="1"/>
  <c r="F1" i="1"/>
  <c r="G1" i="1" s="1"/>
  <c r="D3" i="26"/>
  <c r="B2" i="1"/>
  <c r="A22" i="9"/>
  <c r="D22" i="26"/>
  <c r="H3" i="26" s="1"/>
  <c r="H1" i="1"/>
  <c r="K17" i="59"/>
  <c r="B22" i="26"/>
  <c r="K16" i="59"/>
  <c r="G3" i="9"/>
  <c r="E3" i="9"/>
  <c r="K15" i="59"/>
  <c r="K6" i="59"/>
  <c r="K14" i="59"/>
  <c r="K20" i="59"/>
  <c r="G1" i="9"/>
  <c r="J54" i="51"/>
  <c r="K54" i="51" s="1"/>
  <c r="K47" i="51"/>
  <c r="K38" i="51"/>
  <c r="K46" i="51"/>
  <c r="K9" i="59"/>
  <c r="K7" i="59"/>
  <c r="K13" i="59"/>
  <c r="K21" i="59"/>
  <c r="K13" i="51"/>
  <c r="K15" i="51"/>
  <c r="B14" i="1" l="1"/>
  <c r="F1" i="26"/>
  <c r="C22" i="9"/>
  <c r="I1" i="1"/>
  <c r="B26" i="1" l="1"/>
  <c r="G1" i="29"/>
  <c r="F1" i="30"/>
  <c r="C13" i="1"/>
  <c r="E22" i="9"/>
  <c r="G28" i="9" s="1"/>
  <c r="B38" i="1" l="1"/>
  <c r="G1" i="31"/>
  <c r="F1" i="32"/>
  <c r="A3" i="29"/>
  <c r="G26" i="29" s="1"/>
  <c r="D13" i="1"/>
  <c r="B3" i="30"/>
  <c r="H19" i="30" s="1"/>
  <c r="F1" i="33" l="1"/>
  <c r="G1" i="34"/>
  <c r="B50" i="1"/>
  <c r="D3" i="30"/>
  <c r="E13" i="1"/>
  <c r="C3" i="29"/>
  <c r="B62" i="1" l="1"/>
  <c r="G1" i="35"/>
  <c r="F1" i="36"/>
  <c r="F13" i="1"/>
  <c r="F3" i="30"/>
  <c r="E3" i="29"/>
  <c r="B74" i="1" l="1"/>
  <c r="G1" i="38"/>
  <c r="F1" i="37"/>
  <c r="G3" i="29"/>
  <c r="B22" i="30"/>
  <c r="G13" i="1"/>
  <c r="G1" i="40" l="1"/>
  <c r="F1" i="39"/>
  <c r="D22" i="30"/>
  <c r="H3" i="30" s="1"/>
  <c r="A22" i="29"/>
  <c r="H13" i="1"/>
  <c r="C22" i="29" l="1"/>
  <c r="I13" i="1"/>
  <c r="C25" i="1" l="1"/>
  <c r="E22" i="29"/>
  <c r="G28" i="29" s="1"/>
  <c r="A3" i="31" l="1"/>
  <c r="G26" i="31" s="1"/>
  <c r="B3" i="32"/>
  <c r="H19" i="32" s="1"/>
  <c r="D25" i="1"/>
  <c r="D3" i="32" l="1"/>
  <c r="C3" i="31"/>
  <c r="E25" i="1"/>
  <c r="F3" i="32" l="1"/>
  <c r="F25" i="1"/>
  <c r="E3" i="31"/>
  <c r="B22" i="32" l="1"/>
  <c r="G25" i="1"/>
  <c r="G3" i="31"/>
  <c r="A22" i="31" l="1"/>
  <c r="H25" i="1"/>
  <c r="D22" i="32"/>
  <c r="H3" i="32" s="1"/>
  <c r="I25" i="1" l="1"/>
  <c r="C22" i="31"/>
  <c r="E22" i="31" l="1"/>
  <c r="G28" i="31" s="1"/>
  <c r="C37" i="1"/>
  <c r="B3" i="33" l="1"/>
  <c r="H19" i="33" s="1"/>
  <c r="D37" i="1"/>
  <c r="A3" i="34"/>
  <c r="G26" i="34" s="1"/>
  <c r="D3" i="33" l="1"/>
  <c r="C3" i="34"/>
  <c r="E37" i="1"/>
  <c r="F37" i="1" l="1"/>
  <c r="E3" i="34"/>
  <c r="F3" i="33"/>
  <c r="G37" i="1" l="1"/>
  <c r="G3" i="34"/>
  <c r="B22" i="33"/>
  <c r="H37" i="1" l="1"/>
  <c r="D22" i="33"/>
  <c r="H3" i="33" s="1"/>
  <c r="A22" i="34"/>
  <c r="I37" i="1" l="1"/>
  <c r="C22" i="34"/>
  <c r="C49" i="1" l="1"/>
  <c r="E22" i="34"/>
  <c r="G28" i="34" s="1"/>
  <c r="B3" i="36" l="1"/>
  <c r="H19" i="36" s="1"/>
  <c r="A3" i="35"/>
  <c r="G26" i="35" s="1"/>
  <c r="D49" i="1"/>
  <c r="D3" i="36" l="1"/>
  <c r="E49" i="1"/>
  <c r="C3" i="35"/>
  <c r="F49" i="1" l="1"/>
  <c r="E3" i="35"/>
  <c r="F3" i="36"/>
  <c r="B22" i="36" l="1"/>
  <c r="G49" i="1"/>
  <c r="G3" i="35"/>
  <c r="D22" i="36" l="1"/>
  <c r="H3" i="36" s="1"/>
  <c r="A22" i="35"/>
  <c r="H49" i="1"/>
  <c r="C22" i="35" l="1"/>
  <c r="I49" i="1"/>
  <c r="C61" i="1" l="1"/>
  <c r="E22" i="35"/>
  <c r="G28" i="35" s="1"/>
  <c r="A3" i="38" l="1"/>
  <c r="G26" i="38" s="1"/>
  <c r="B3" i="37"/>
  <c r="H19" i="37" s="1"/>
  <c r="D61" i="1"/>
  <c r="D3" i="37" l="1"/>
  <c r="E61" i="1"/>
  <c r="C3" i="38"/>
  <c r="F61" i="1" l="1"/>
  <c r="E3" i="38"/>
  <c r="F3" i="37"/>
  <c r="G3" i="38" l="1"/>
  <c r="B22" i="37"/>
  <c r="G61" i="1"/>
  <c r="D22" i="37" l="1"/>
  <c r="H3" i="37" s="1"/>
  <c r="A22" i="38"/>
  <c r="H61" i="1"/>
  <c r="I61" i="1" l="1"/>
  <c r="C22" i="38"/>
  <c r="C73" i="1" l="1"/>
  <c r="E22" i="38"/>
  <c r="G28" i="38" s="1"/>
  <c r="B3" i="39" l="1"/>
  <c r="H19" i="39" s="1"/>
  <c r="A3" i="40"/>
  <c r="G26" i="40" s="1"/>
  <c r="D73" i="1"/>
  <c r="E73" i="1" l="1"/>
  <c r="C3" i="40"/>
  <c r="D3" i="39"/>
  <c r="F3" i="39" l="1"/>
  <c r="F73" i="1"/>
  <c r="E3" i="40"/>
  <c r="B22" i="39" l="1"/>
  <c r="G73" i="1"/>
  <c r="G3" i="40"/>
  <c r="H73" i="1" l="1"/>
  <c r="A22" i="40"/>
  <c r="D22" i="39"/>
  <c r="H3" i="39" s="1"/>
  <c r="I73" i="1" l="1"/>
  <c r="C22" i="40"/>
  <c r="O8" i="61" l="1"/>
  <c r="O39" i="61" s="1"/>
  <c r="G3" i="61"/>
  <c r="J25" i="61" s="1"/>
  <c r="E22" i="40"/>
  <c r="G28" i="40" s="1"/>
  <c r="G34" i="61"/>
  <c r="J56" i="61" s="1"/>
  <c r="P6" i="1"/>
  <c r="K1" i="1" l="1"/>
  <c r="R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Parents</author>
    <author>Pascal</author>
  </authors>
  <commentList>
    <comment ref="I2" authorId="0" shapeId="0" xr:uid="{6FC66B55-72B7-4F2F-B808-A1C75CEBF4FD}">
      <text>
        <r>
          <rPr>
            <b/>
            <sz val="9"/>
            <color indexed="81"/>
            <rFont val="Tahoma"/>
            <family val="2"/>
          </rPr>
          <t>Congés scolaires</t>
        </r>
        <r>
          <rPr>
            <sz val="9"/>
            <color indexed="81"/>
            <rFont val="Tahoma"/>
            <family val="2"/>
          </rPr>
          <t xml:space="preserve">
</t>
        </r>
      </text>
    </comment>
    <comment ref="R2" authorId="0" shapeId="0" xr:uid="{AFAF3F30-E282-4453-8847-58BB1F3A6491}">
      <text>
        <r>
          <rPr>
            <b/>
            <sz val="9"/>
            <color indexed="81"/>
            <rFont val="Tahoma"/>
            <family val="2"/>
          </rPr>
          <t>Congés scolaires</t>
        </r>
        <r>
          <rPr>
            <sz val="9"/>
            <color indexed="81"/>
            <rFont val="Tahoma"/>
            <family val="2"/>
          </rPr>
          <t xml:space="preserve">
</t>
        </r>
      </text>
    </comment>
    <comment ref="AA2" authorId="0" shapeId="0" xr:uid="{ABE2BDF1-105F-4A56-94D7-21A22461F4D4}">
      <text>
        <r>
          <rPr>
            <b/>
            <sz val="9"/>
            <color indexed="81"/>
            <rFont val="Tahoma"/>
            <family val="2"/>
          </rPr>
          <t>Congés scolaires</t>
        </r>
        <r>
          <rPr>
            <sz val="9"/>
            <color indexed="81"/>
            <rFont val="Tahoma"/>
            <family val="2"/>
          </rPr>
          <t xml:space="preserve">
</t>
        </r>
      </text>
    </comment>
    <comment ref="AJ2" authorId="0" shapeId="0" xr:uid="{ACFB8588-41CB-470A-8D1E-C011CD8E884B}">
      <text>
        <r>
          <rPr>
            <b/>
            <sz val="9"/>
            <color indexed="81"/>
            <rFont val="Tahoma"/>
            <family val="2"/>
          </rPr>
          <t>Congés scolaires</t>
        </r>
        <r>
          <rPr>
            <sz val="9"/>
            <color indexed="81"/>
            <rFont val="Tahoma"/>
            <family val="2"/>
          </rPr>
          <t xml:space="preserve">
</t>
        </r>
      </text>
    </comment>
    <comment ref="AS2" authorId="0" shapeId="0" xr:uid="{FC3F67ED-3D17-4B0E-AEB0-383F28929E91}">
      <text>
        <r>
          <rPr>
            <b/>
            <sz val="9"/>
            <color indexed="81"/>
            <rFont val="Tahoma"/>
            <family val="2"/>
          </rPr>
          <t>Congés scolaires</t>
        </r>
        <r>
          <rPr>
            <sz val="9"/>
            <color indexed="81"/>
            <rFont val="Tahoma"/>
            <family val="2"/>
          </rPr>
          <t xml:space="preserve">
</t>
        </r>
      </text>
    </comment>
    <comment ref="BB2" authorId="0" shapeId="0" xr:uid="{36EE6CA3-EC4A-498C-94FB-5B5E41CE1C0E}">
      <text>
        <r>
          <rPr>
            <b/>
            <sz val="9"/>
            <color indexed="81"/>
            <rFont val="Tahoma"/>
            <family val="2"/>
          </rPr>
          <t>Congés scolaires</t>
        </r>
        <r>
          <rPr>
            <sz val="9"/>
            <color indexed="81"/>
            <rFont val="Tahoma"/>
            <family val="2"/>
          </rPr>
          <t xml:space="preserve">
</t>
        </r>
      </text>
    </comment>
    <comment ref="BP2" authorId="1" shapeId="0" xr:uid="{55004C72-0FE4-4DC3-BBAF-41A26D3FB781}">
      <text>
        <r>
          <rPr>
            <b/>
            <sz val="8"/>
            <color indexed="81"/>
            <rFont val="Tahoma"/>
            <family val="2"/>
          </rPr>
          <t xml:space="preserve">Affichage du mot de passe en vigueur. Il ne peut être changé à partir de cette cellule. 
Si pour une raison qui vous est propre, vous souhaitez le changer, il vous faudra : 
1) Oter la protection de la feuille,
2) Modifier la constante MDPasse dans le module 1,
3) Cliquer sur "retour au calendrier"
</t>
        </r>
      </text>
    </comment>
    <comment ref="BQ14" authorId="0" shapeId="0" xr:uid="{983F3F77-7936-4402-B276-5CCCA009446A}">
      <text>
        <r>
          <rPr>
            <b/>
            <sz val="9"/>
            <color indexed="81"/>
            <rFont val="Tahoma"/>
            <family val="2"/>
          </rPr>
          <t xml:space="preserve">Les dates doivent être dans un ordre croissant !
</t>
        </r>
        <r>
          <rPr>
            <sz val="9"/>
            <color indexed="81"/>
            <rFont val="Tahoma"/>
            <family val="2"/>
          </rPr>
          <t xml:space="preserve">
</t>
        </r>
      </text>
    </comment>
    <comment ref="I36" authorId="0" shapeId="0" xr:uid="{73EFF0C6-3245-48DA-B084-3232AF06EA4D}">
      <text>
        <r>
          <rPr>
            <b/>
            <sz val="9"/>
            <color indexed="81"/>
            <rFont val="Tahoma"/>
            <family val="2"/>
          </rPr>
          <t>Congés scolaires</t>
        </r>
        <r>
          <rPr>
            <sz val="9"/>
            <color indexed="81"/>
            <rFont val="Tahoma"/>
            <family val="2"/>
          </rPr>
          <t xml:space="preserve">
</t>
        </r>
      </text>
    </comment>
    <comment ref="R36" authorId="0" shapeId="0" xr:uid="{ECE18A74-3852-4891-9FBF-7F863E5837A8}">
      <text>
        <r>
          <rPr>
            <b/>
            <sz val="9"/>
            <color indexed="81"/>
            <rFont val="Tahoma"/>
            <family val="2"/>
          </rPr>
          <t>Congés scolaires</t>
        </r>
        <r>
          <rPr>
            <sz val="9"/>
            <color indexed="81"/>
            <rFont val="Tahoma"/>
            <family val="2"/>
          </rPr>
          <t xml:space="preserve">
</t>
        </r>
      </text>
    </comment>
    <comment ref="AA36" authorId="0" shapeId="0" xr:uid="{D1446A08-C689-4A6D-B59D-605E7C571E15}">
      <text>
        <r>
          <rPr>
            <b/>
            <sz val="9"/>
            <color indexed="81"/>
            <rFont val="Tahoma"/>
            <family val="2"/>
          </rPr>
          <t>Congés scolaires</t>
        </r>
        <r>
          <rPr>
            <sz val="9"/>
            <color indexed="81"/>
            <rFont val="Tahoma"/>
            <family val="2"/>
          </rPr>
          <t xml:space="preserve">
</t>
        </r>
      </text>
    </comment>
    <comment ref="AJ36" authorId="0" shapeId="0" xr:uid="{89E21002-0D01-4338-B08E-794044792DBF}">
      <text>
        <r>
          <rPr>
            <b/>
            <sz val="9"/>
            <color indexed="81"/>
            <rFont val="Tahoma"/>
            <family val="2"/>
          </rPr>
          <t>Congés scolaires</t>
        </r>
        <r>
          <rPr>
            <sz val="9"/>
            <color indexed="81"/>
            <rFont val="Tahoma"/>
            <family val="2"/>
          </rPr>
          <t xml:space="preserve">
</t>
        </r>
      </text>
    </comment>
    <comment ref="AS36" authorId="0" shapeId="0" xr:uid="{3BDD73AD-1E89-4716-8A7E-790DA30C7F58}">
      <text>
        <r>
          <rPr>
            <b/>
            <sz val="9"/>
            <color indexed="81"/>
            <rFont val="Tahoma"/>
            <family val="2"/>
          </rPr>
          <t>Congés scolaires</t>
        </r>
        <r>
          <rPr>
            <sz val="9"/>
            <color indexed="81"/>
            <rFont val="Tahoma"/>
            <family val="2"/>
          </rPr>
          <t xml:space="preserve">
</t>
        </r>
      </text>
    </comment>
    <comment ref="BB36" authorId="0" shapeId="0" xr:uid="{FE100AA6-2EA5-4F0B-83B0-9364C5D5C6AB}">
      <text>
        <r>
          <rPr>
            <b/>
            <sz val="9"/>
            <color indexed="81"/>
            <rFont val="Tahoma"/>
            <family val="2"/>
          </rPr>
          <t>Congés scolaires</t>
        </r>
        <r>
          <rPr>
            <sz val="9"/>
            <color indexed="81"/>
            <rFont val="Tahoma"/>
            <family val="2"/>
          </rPr>
          <t xml:space="preserve">
</t>
        </r>
      </text>
    </comment>
  </commentList>
</comments>
</file>

<file path=xl/sharedStrings.xml><?xml version="1.0" encoding="utf-8"?>
<sst xmlns="http://schemas.openxmlformats.org/spreadsheetml/2006/main" count="13920" uniqueCount="3916">
  <si>
    <t>(8)    Cf. Spécification technique du GEMRCN applicable aux produits laitiers http://www.economie.gouv.fr/directions_services/daj/marches_publics/oeap/gem/table.html</t>
  </si>
  <si>
    <t>Courgettes</t>
  </si>
  <si>
    <t>Salsifis</t>
  </si>
  <si>
    <t>Potiron</t>
  </si>
  <si>
    <t>FAMILLE DE PLAT</t>
  </si>
  <si>
    <t>VOCABULAIRE PROFESSIONNEL</t>
  </si>
  <si>
    <t>Braisé</t>
  </si>
  <si>
    <t>Protéines</t>
  </si>
  <si>
    <t>Agrumes  Pomme Pample.)</t>
  </si>
  <si>
    <t>Confit</t>
  </si>
  <si>
    <t>Abats</t>
  </si>
  <si>
    <t>Artichaut</t>
  </si>
  <si>
    <t>VOCABULAIRE PROFESSIONNEL "La CUISINE DE REFERENCE" Michel MAINCENT</t>
  </si>
  <si>
    <t xml:space="preserve">VOCABULAIRE PROFESSIONNEL " CUISINE DE COMPOSITION" </t>
  </si>
  <si>
    <t>Frit</t>
  </si>
  <si>
    <t>Abattis</t>
  </si>
  <si>
    <t>Féves</t>
  </si>
  <si>
    <t>A</t>
  </si>
  <si>
    <t>D</t>
  </si>
  <si>
    <t>H</t>
  </si>
  <si>
    <t>R</t>
  </si>
  <si>
    <t>E</t>
  </si>
  <si>
    <t>P</t>
  </si>
  <si>
    <t>Fumé</t>
  </si>
  <si>
    <t>Agneau</t>
  </si>
  <si>
    <t>Févettes</t>
  </si>
  <si>
    <t>Abaisser</t>
  </si>
  <si>
    <t>Dépouiller</t>
  </si>
  <si>
    <t>Habiller</t>
  </si>
  <si>
    <t>Réduire</t>
  </si>
  <si>
    <t>Abaisser la temp. à coeur</t>
  </si>
  <si>
    <t>Egrener</t>
  </si>
  <si>
    <t>Parfumer</t>
  </si>
  <si>
    <t>Respecter le délai de 2 H</t>
  </si>
  <si>
    <t>Grillé</t>
  </si>
  <si>
    <t>Bœuf</t>
  </si>
  <si>
    <t>Abricoter</t>
  </si>
  <si>
    <t>Dérober</t>
  </si>
  <si>
    <t>Hacher</t>
  </si>
  <si>
    <t>Relever</t>
  </si>
  <si>
    <t>Accompagner</t>
  </si>
  <si>
    <t>Eliminer</t>
  </si>
  <si>
    <t>Parsemer</t>
  </si>
  <si>
    <t>Retirer</t>
  </si>
  <si>
    <t>CRUDITES</t>
  </si>
  <si>
    <t>CRU</t>
  </si>
  <si>
    <t>Nature</t>
  </si>
  <si>
    <t>Cailles</t>
  </si>
  <si>
    <t>H. Flageolets</t>
  </si>
  <si>
    <t>Arroser</t>
  </si>
  <si>
    <t>Désosser</t>
  </si>
  <si>
    <t>Historier</t>
  </si>
  <si>
    <t>Remonter</t>
  </si>
  <si>
    <t>Additionner</t>
  </si>
  <si>
    <t>Enfourner</t>
  </si>
  <si>
    <t>Peler</t>
  </si>
  <si>
    <t>Retourner</t>
  </si>
  <si>
    <t>CUIDITES</t>
  </si>
  <si>
    <t>CUI</t>
  </si>
  <si>
    <t>Papillote</t>
  </si>
  <si>
    <t>Canard</t>
  </si>
  <si>
    <t>H. Noirs</t>
  </si>
  <si>
    <t>Assaisonner</t>
  </si>
  <si>
    <t>Dessécher</t>
  </si>
  <si>
    <t>I</t>
  </si>
  <si>
    <t>Ne rien saisir : En liaison avec 1 MENUS Plan cellules N8 à S8</t>
  </si>
  <si>
    <t>Ne rien saisir : En liaison avec 1 MENUS Plan cellules N10 à S10</t>
  </si>
  <si>
    <t>Ne rien saisir : En liaison avec 1 MENUS Plan cellules N12 à S12</t>
  </si>
  <si>
    <t>GEMRCN FREQUENCES RECOMMANDEES POUR NOURRISSONS ET JEUNES ENFANTS MOINS DE 18 MOIS</t>
  </si>
  <si>
    <t>ENFANTS MOINS DE 18 MOIS</t>
  </si>
  <si>
    <t>Contrôle  Annexe 4 et Contrôle manuel</t>
  </si>
  <si>
    <t>GEMRCN FREQUENCES RECOMMANDEES POUR NOURRISSONS ET JEUNES ENFANTS PLUS DE 18 MOIS</t>
  </si>
  <si>
    <t xml:space="preserve">en liaison avec 1 MENUS Plan cellules C1 et I73 </t>
  </si>
  <si>
    <t>En liaison avec cellules N8 et O8 de cette feuille</t>
  </si>
  <si>
    <t>ENFANTS PLUS DE 18 MOIS</t>
  </si>
  <si>
    <t xml:space="preserve">Liens internet : </t>
  </si>
  <si>
    <t>promotion de la santé des adolescents par le biais de la qualité des repas servis par la</t>
  </si>
  <si>
    <t>restauration scolaire.</t>
  </si>
  <si>
    <t>1 GPEM/DA : Groupement Permanent d'Etude de Marché sur les Denrées Alimentaires</t>
  </si>
  <si>
    <t>2 GEMRCN : Groupe d'Etude des Marchés de Restauration Collective et de Nutrition</t>
  </si>
  <si>
    <t xml:space="preserve">     _x0001_ les entrées,</t>
  </si>
  <si>
    <t xml:space="preserve">     _x0001_ les plats,</t>
  </si>
  <si>
    <t xml:space="preserve">     _x0001_ les accompagnements,</t>
  </si>
  <si>
    <t xml:space="preserve">     _x0001_ les produits laitiers,</t>
  </si>
  <si>
    <t xml:space="preserve">     _x0001_ les desserts.</t>
  </si>
  <si>
    <t>Isère</t>
  </si>
  <si>
    <t>Conseil Général</t>
  </si>
  <si>
    <t xml:space="preserve">L'insuffisance d'apports de fruits et légumes est préjudiciable au fonctionnement du tube digestif et peut favoriser les maladies cardiovasculaires et certains cancers. </t>
  </si>
  <si>
    <t>Un consensus existe pour conseiller la consommation régulière de fruits et de légumes qui apportent, outre des glucides, des fibres nécessaires au fonctionnement du tube digestif, des minéraux et des vitamines indispensables, notamment la vitamine C.</t>
  </si>
  <si>
    <t>- un élément céréalier: pain, biscottes, ou autre produit céréalier ;</t>
  </si>
  <si>
    <t>- un élément lipidique: beurre etc.; ;</t>
  </si>
  <si>
    <t>- un élément sucré : confiture, gelée, miel, etc. ;</t>
  </si>
  <si>
    <t>- un fruit, un jus de fruit, une compote ou une purée de fruit, etc.</t>
  </si>
  <si>
    <t>- du lait, un yaourt, fromage ou autre produit laitier ;</t>
  </si>
  <si>
    <t>- un autre élément protidique : jambon, œuf, etc.</t>
  </si>
  <si>
    <t>Le cahier des charges doit bien spécifier le nombre d’éléments qui doivent composer le petit déjeuner. Ce nombre est défini en fonction du type de population servi et de ses besoins nutritionnels.</t>
  </si>
  <si>
    <t>3.2.2. Collation matinale des enfants scolarisés, des adolescents, des adultes et des personnes âgées en cas de portage à domicile</t>
  </si>
  <si>
    <t xml:space="preserve"> glaces,  crèmes glacées,  sorbets, certaines compotes de fruits, et  fruits au sirop ; </t>
  </si>
  <si>
    <t>du fait de leurs apports de glucides complexes dont l’augmentation de la consommation est recommandée.</t>
  </si>
  <si>
    <t>ET  toutes les préparations composées d’une base viande, poisson, oeuf ou fromage, éventuellement reconstituée</t>
  </si>
  <si>
    <t xml:space="preserve"> additionnées de divers ingrédients tels que protéines végétales, viandes de différentes espèces ou amidon</t>
  </si>
  <si>
    <t>- soit les services de restauration fournissent des repas adaptés au régime particulier en application des recommandations du médecin prescripteur ;</t>
  </si>
  <si>
    <t>- soit l’enfant consomme, dans les lieux prévus pour la restauration collective, les repas fournis par les parents, suivant les modalités définies dans le PAI respectant les règles d’hygiène et de sécurité.</t>
  </si>
  <si>
    <t>(Cf. bulletin officiel de l’Education nationale -BOEN- n°34 du 18 septembre 2003 relatif à l’accueil en collectivité des enfants et des adolescents atteints de trouble de la santé évoluant sur une longue période.)</t>
  </si>
  <si>
    <t>des charcuteries telles que les rillettes, le pâté de campagne, la terrine de canard, le pâté de lapin, le pâté à base de poisson ou de crustacés, le tarama, le pâté de foie de porc, le pâté de foie de volaille, le foie gras,</t>
  </si>
  <si>
    <t>la galantine, le pâté en croûte, le pâté de tête, la coppa, le chorizo, le salami, le saucisson sec, le saucisson à l’ail, le cervelas, la mortadelle ou la rosette ;</t>
  </si>
  <si>
    <t xml:space="preserve">Il s’agit des aliments panés à frire ou à rissoler, ou des aliments préfrits à réchauffer ou à cuire, servis en plat principal ou en garniture d’accompagnement, et non en entrée (déjà limité en lipides au § 4.2.1.1.1). </t>
  </si>
  <si>
    <t>Servir de façon générale des plats protidiques contenant moins de 15 % de MG</t>
  </si>
  <si>
    <t xml:space="preserve">Les plats composés à 100% d’oeuf ne sont pas concernés, du fait de leur action bénéfique dans le rééquilibrage des apports en acides gras essentiels, et la qualité de leurs protéines. </t>
  </si>
  <si>
    <t>2 MAX</t>
  </si>
  <si>
    <t>Il s’agit du plat principal, à base de viandes, poissons, oeufs, abats ou fromage, sans tenir compte du légume et de la sauce d’accompagnement</t>
  </si>
  <si>
    <t>Les viandes hachés de boeuf ou de veau, ou l’égrené de boeuf, contenant 20% de matière grasse, entrant dans la réalisation de recettes sont aussi à limiter</t>
  </si>
  <si>
    <t>Il en est de même pour les poissons gras (thon, saumon, bar (loup), roussette (saumonette) ou truite,  etc.) pour ce qui concerne leur richesse en acides gras essentiels.</t>
  </si>
  <si>
    <t>Augmenter la consommation de fruits, de légumes et de féculents</t>
  </si>
  <si>
    <t>Entrées de crudités légumes ou fruits</t>
  </si>
  <si>
    <t>· 55 à 100 % des ingrédients sont des légumes ou fruits crus servis en entrée</t>
  </si>
  <si>
    <t>Sources de fibres, vitamines et minéraux</t>
  </si>
  <si>
    <t>10 MIN</t>
  </si>
  <si>
    <t xml:space="preserve">Faible apport d’énergie (lutte contre l’obésité) </t>
  </si>
  <si>
    <t>Desserts de fruits crus</t>
  </si>
  <si>
    <t>55 à 100 % des ingrédients fruits crus</t>
  </si>
  <si>
    <t>Riche en vitamine C</t>
  </si>
  <si>
    <t>Pomme, poire, kiwi, orange, salade de fruits</t>
  </si>
  <si>
    <t>8 MIN</t>
  </si>
  <si>
    <t>Légumes cuits autres que secs</t>
  </si>
  <si>
    <t>Lutte contre cancer et MCV, troubles digestifs</t>
  </si>
  <si>
    <t>Brocolis, choux, carottes, champignons, courgettes, épinards, haricots verts, macédoine, navets, petits pois, ratatouille..</t>
  </si>
  <si>
    <t>Légumes secs ou féculents ou céréales</t>
  </si>
  <si>
    <t>fond couleur rose clair</t>
  </si>
  <si>
    <t>dessert fruits cuits</t>
  </si>
  <si>
    <t>(6) Cf. § 3.3.5 ci-dessus pour la définition réglementaire des jus de fruits</t>
  </si>
  <si>
    <t>N U T R I T I O N</t>
  </si>
  <si>
    <t>GROUPE D’ETUDE DES MARCHES DE RESTAURATION</t>
  </si>
  <si>
    <t>COLLECTIVE ET DE NUTRITION</t>
  </si>
  <si>
    <t>GEMRCN</t>
  </si>
  <si>
    <t>RECOMMANDATION</t>
  </si>
  <si>
    <t xml:space="preserve">Plats protidiques ayant un rapport P/L d 1 </t>
  </si>
  <si>
    <t>Plats protidiques ayant un rapport P/L d 1</t>
  </si>
  <si>
    <t>contenant au moins 70 % de poisson, et ayant un P/L t 2</t>
  </si>
  <si>
    <t>du grammage recommandé pour la denrée protidique des plats composés</t>
  </si>
  <si>
    <t xml:space="preserve">OU  fond blanc et encre citron vert 43 </t>
  </si>
  <si>
    <t>contenant au moins 50 % de légumes secs, féculents ou céréales</t>
  </si>
  <si>
    <t>Fromages contenant au moins 150 mg de calcium laitier</t>
  </si>
  <si>
    <t xml:space="preserve"> par portion (4)</t>
  </si>
  <si>
    <t xml:space="preserve">OU fond blanc encre indigo 55 </t>
  </si>
  <si>
    <t>100 mg de calcium laitier, et moins de 5g de lipides par portion</t>
  </si>
  <si>
    <t>glucides simples totaux par portion et moins de 15% de lipides</t>
  </si>
  <si>
    <t xml:space="preserve">OU fond blanc encre prune 54 </t>
  </si>
  <si>
    <t xml:space="preserve">fond orange clair   encre rouge </t>
  </si>
  <si>
    <t>moins de 70 % du grammage recommandé pour la denrée protidique des plats composés</t>
  </si>
  <si>
    <t xml:space="preserve">OU fond blanc encre rose italique </t>
  </si>
  <si>
    <t xml:space="preserve">OU  fond blanc et encre vert marin 50 </t>
  </si>
  <si>
    <t>100mg de calcium laitier et moins de 5g de lipides par portion</t>
  </si>
  <si>
    <t xml:space="preserve">OU fond blanc encre vert d'eau 42 </t>
  </si>
  <si>
    <t>Desserts de fruits crus 100% fruit cru (à/c de 12 mois)</t>
  </si>
  <si>
    <t xml:space="preserve"> ou cuits</t>
  </si>
  <si>
    <t xml:space="preserve">Crudités de légumes ou de fruits, </t>
  </si>
  <si>
    <t>entrées de légumes cuits, ou potage de légumes à base de plus de 40 % de légumes (2)</t>
  </si>
  <si>
    <t>Crudités de légumes ou de fruits,</t>
  </si>
  <si>
    <t>70 % du grammage recommandé pour la denrée protidique des plats composés</t>
  </si>
  <si>
    <t>(4) Pour cette population, le contrôle des fréquences est effectué en cumulant déjeuners et dîners, soit sur la base minimale de 40 repas successifs. La</t>
  </si>
  <si>
    <t>présente recommandation distingue les déjeuners des dîners au cas où, par exception, la personne âgée ne prendrait en collectivité que l’un des deux</t>
  </si>
  <si>
    <t>Déjeuner(4) Fréquence</t>
  </si>
  <si>
    <t>Dîner (4) Fréquence</t>
  </si>
  <si>
    <t>Entrée cuidités entrées de légumes cuits, ou potage de légumes à base de plus de 40 % de légumes (2)</t>
  </si>
  <si>
    <t>Préparations ou plats prêts à consommer à base de viande,de poisson, d’œuf et/ou de fromage, contenant moins de 70 % du grammage recommandé pour la denrée protidique des plats composés</t>
  </si>
  <si>
    <t>Légumes cuits, autres que secs, seuls, ou en mélange contenant au moins 50 % de légumes</t>
  </si>
  <si>
    <t>Produits laitiers ou desserts lactés contenant plus de 100mg</t>
  </si>
  <si>
    <t>Produits laitiers ou desserts lactés contenant plus de 100mg de calcium laitier, et moins de 5g de lipides, par portion</t>
  </si>
  <si>
    <t>ou encore, avec modération, des biscuits soumis à la réglementation des aliments de l’enfance (Cf. infra § 4.1.3.3), , ou des biscuits usuels dont la composition est adaptée au stade de la diversification.</t>
  </si>
  <si>
    <t>Les pommes de terre frites ou rissolées, bien que riches en lipides, ainsi que les recettes du type pizza servies en plat principal, sont prises en compte au titre des féculents.</t>
  </si>
  <si>
    <t>-une crudité de légume ou de fruit (tomate, melon, pomme, etc..) ;</t>
  </si>
  <si>
    <t>-un produit laitier : fromage ou laitages ;</t>
  </si>
  <si>
    <t>-une source de protéine : œuf, volaille, poisson, etc. ;</t>
  </si>
  <si>
    <t>-un morceau de pain en l’état ou sous forme de sandwich ;</t>
  </si>
  <si>
    <t>-une boisson : eau de préférence,</t>
  </si>
  <si>
    <t>sans privilégier les chips et les biscuits qui constituent généralement des apports de graisses, de sel et/ou de glucides simples ajoutés importants.</t>
  </si>
  <si>
    <t>Il convient aussi de vérifier que, sur l’ensemble de la semaine, l’offre alimentaire est variée. 5.3. Contrôle sur les produits</t>
  </si>
  <si>
    <t>- Teneur en sel (chlorure de sodium) des produits manufacturés.</t>
  </si>
  <si>
    <t>- Nature des graisses ajoutées, teneur en % de lipides, et teneur en acides gras trans des produits manufacturés.</t>
  </si>
  <si>
    <t>- Teneur en glucides, dont les glucides simples totaux des desserts et des produits laitiers.</t>
  </si>
  <si>
    <t>- Teneur en calcium laitier des produits laitiers frais, des fromages et des desserts lactés, pour 100g de produit et par portion ;</t>
  </si>
  <si>
    <t>- % de viande, de poisson ou d’œuf des plats principaux à base de viande, œuf ou poisson.</t>
  </si>
  <si>
    <t>Le prestataire doit transmettre à l’acheteur toutes les informations sur la composition des produits et des recettes, et lui communiquer tout changement de référence de produit ou de composition de recette. Ces changements doivent se faire à densité nutritionnelle au moins égale.</t>
  </si>
  <si>
    <t>Conclusion</t>
  </si>
  <si>
    <t>Le suivi des présentes recommandations nutritionnelles, qu’il appartient aux acheteurs publics d’adopter en les intégrant dans leurs cahiers des charges, doit permettre de garantir la bonne qualité nutritionnelle des repas servis dans le secteur public.</t>
  </si>
  <si>
    <t>Compteur de caractères. Excel ne supporte pas plus de 325 caractères dans une cellule pour les recopies</t>
  </si>
  <si>
    <t xml:space="preserve">Tubercules, fruits amylacés, riz et céréales, légumes secs  Valoriser les légumineuses (en purée, en panachés avec des légumes)  </t>
  </si>
  <si>
    <t>Tubercules : pommes de terre, patates douces, topinambours...Fruits amylacés : châtaignes   Riz et céréales de blé (pâtes, semoule, boulgour), de maïs (polente) ou quinoa</t>
  </si>
  <si>
    <t xml:space="preserve">fond jaune 27 </t>
  </si>
  <si>
    <t>l'encre correspond au groupe d'aliments (vert, rouge ou marron)</t>
  </si>
  <si>
    <t>encre verte foncée</t>
  </si>
  <si>
    <t>Cuidités légumes ou fruits</t>
  </si>
  <si>
    <t>fond citron vert 43 et encre noire</t>
  </si>
  <si>
    <t>fond vert marin 50 et encre blanche</t>
  </si>
  <si>
    <t>encre appropriée au groupe d'aliments (rouge ou marron ou vert foncé)</t>
  </si>
  <si>
    <t>fond jaune 27 et encre noire</t>
  </si>
  <si>
    <t>http://translate.google.fr/translate?hl=fr&amp;langpair=en|fr&amp;u=http://dmcritchie.mvps.org/excel/colors.htm</t>
  </si>
  <si>
    <t xml:space="preserve">encre rouge </t>
  </si>
  <si>
    <t>fond or 44</t>
  </si>
  <si>
    <t>encre rouge italique</t>
  </si>
  <si>
    <t>fond rose saumon 38  - encre noire</t>
  </si>
  <si>
    <t>Couleur 0]</t>
  </si>
  <si>
    <t>[Couleur 0]</t>
  </si>
  <si>
    <t>[Couleur 15]</t>
  </si>
  <si>
    <t>[Couleur 30]</t>
  </si>
  <si>
    <t>[Couleur 45]</t>
  </si>
  <si>
    <t xml:space="preserve">OU fond blanc encre rouge </t>
  </si>
  <si>
    <t>[Couleur 1]</t>
  </si>
  <si>
    <t>[Couleur 16]</t>
  </si>
  <si>
    <t>[Couleur 31]</t>
  </si>
  <si>
    <t>[Couleur 46]</t>
  </si>
  <si>
    <t>Viandes non hachées de bœuf, de veau ou d'agneau,  et abats de boucherie</t>
  </si>
  <si>
    <t>Concombres</t>
  </si>
  <si>
    <t>Le choix dirigé est recommandé pour les populations jeunes ou très jeunes (de la maternelle au collège), ou les populations hospitalisées.</t>
  </si>
  <si>
    <t xml:space="preserve"> La fréquence maximale de 4 entrées contenant 15% et plus de matière grasse sur 20 entrées successives est respectée.</t>
  </si>
  <si>
    <t>La fréquence de service de crudités sur 20 repas successifs est la somme des 11 entrées de crudités et des 2 garnitures de crudités, soit 13 crudités. La fréquence minimale de 10 crudités sur 20 repas successifs est respectée.</t>
  </si>
  <si>
    <t xml:space="preserve"> La fréquence de service de produits frits ou préfrits sur 20 repas successifs est la somme des 5 plats protidiques frits ou préfrits et des 4 garnitures frites ou préfrites, soit 9 produits frits ou préfrits. La fréquence maximale de 4 produits frits ou préfrits sur 20 repas successifs n’est pas respectée.</t>
  </si>
  <si>
    <t>Il convient de veiller à la programmation des quantités pour chacun des plats inscrits au menu, afin notamment de ne pas privilégier la consommation des plats dont la fréquence de service est limitée</t>
  </si>
  <si>
    <t>4.1.1.1. Recommandations relatives aux matières grasses ajoutées</t>
  </si>
  <si>
    <t>Actes de la journée Programme National Nutrition Santé - Education</t>
  </si>
  <si>
    <t>Quenelles sauce nantua</t>
  </si>
  <si>
    <t>Sauté de porc  au miel*</t>
  </si>
  <si>
    <t>Kebab sauce blanche</t>
  </si>
  <si>
    <t>Polenta</t>
  </si>
  <si>
    <r>
      <t>Boulgour aux légumes</t>
    </r>
    <r>
      <rPr>
        <sz val="13"/>
        <color indexed="60"/>
        <rFont val="Comic Sans MS"/>
        <family val="4"/>
      </rPr>
      <t/>
    </r>
  </si>
  <si>
    <r>
      <t>Crozets</t>
    </r>
    <r>
      <rPr>
        <sz val="13"/>
        <color indexed="60"/>
        <rFont val="Comic Sans MS"/>
        <family val="4"/>
      </rPr>
      <t/>
    </r>
  </si>
  <si>
    <r>
      <t>Potatoes</t>
    </r>
    <r>
      <rPr>
        <sz val="13"/>
        <color indexed="60"/>
        <rFont val="Comic Sans MS"/>
        <family val="4"/>
      </rPr>
      <t/>
    </r>
  </si>
  <si>
    <t>faisselle</t>
  </si>
  <si>
    <t>Gouda</t>
  </si>
  <si>
    <t>Rondelé aux noix</t>
  </si>
  <si>
    <t>Saint Marcellin</t>
  </si>
  <si>
    <t>Orange</t>
  </si>
  <si>
    <t>Compote Pomme banane</t>
  </si>
  <si>
    <t>Pomme verte</t>
  </si>
  <si>
    <t>Abricots au sirop</t>
  </si>
  <si>
    <t>Samossas</t>
  </si>
  <si>
    <t>Raita de concombre</t>
  </si>
  <si>
    <t>Beignets d'oignon</t>
  </si>
  <si>
    <t>Cari d'agneau</t>
  </si>
  <si>
    <t>Escalope de dinde tandoori</t>
  </si>
  <si>
    <t>Epinards aubergines à l'Indienne</t>
  </si>
  <si>
    <t>Riz Madras</t>
  </si>
  <si>
    <t>Chèvre</t>
  </si>
  <si>
    <t>Gâteau aux carottes</t>
  </si>
  <si>
    <t>Basmati au lait des Maharadjas</t>
  </si>
  <si>
    <t>Pizza aux fromages</t>
  </si>
  <si>
    <t>Quiche lorraine*</t>
  </si>
  <si>
    <t>Friand  à la viande*</t>
  </si>
  <si>
    <t>Filet de dorade à l'ail et au basilic</t>
  </si>
  <si>
    <t>Bœuf braisé</t>
  </si>
  <si>
    <t>Blettes en gratin</t>
  </si>
  <si>
    <t>Flan de légumes maison</t>
  </si>
  <si>
    <t>Saint Paulin</t>
  </si>
  <si>
    <t>Tomme noire</t>
  </si>
  <si>
    <t>Salade grecque</t>
  </si>
  <si>
    <t>Poireaux vinaigrette</t>
  </si>
  <si>
    <t>Salade verte aux croutons</t>
  </si>
  <si>
    <t>Choux fleurs au curry</t>
  </si>
  <si>
    <t>Choux rouges maïs</t>
  </si>
  <si>
    <t>Mousse de légumes sauce verte</t>
  </si>
  <si>
    <t xml:space="preserve">Tomate farcie* </t>
  </si>
  <si>
    <t>Petit salé*</t>
  </si>
  <si>
    <t>Moussaka maison</t>
  </si>
  <si>
    <t>Aïoli de poisson</t>
  </si>
  <si>
    <t>Semoule</t>
  </si>
  <si>
    <t>Lentilles*</t>
  </si>
  <si>
    <t>blé pilaf</t>
  </si>
  <si>
    <t>Pomme de terre et légumes de l'aïoli</t>
  </si>
  <si>
    <t>Saint Nectaire</t>
  </si>
  <si>
    <t>TABLEAU DE BORD : Cellules à saisir (fond jaune seulement) pour affichage sur le plan alimentaire - les menus et les annexes</t>
  </si>
  <si>
    <t>VOUS POUVEZ AJOUTER DES COULEURS SUR LE PLAN POUR IMPRESSION.......Lorsque vous avez préparé des menus avec des polices de couleurs variées et que vous souhaitez tout uniformiser pour un menu différent:</t>
  </si>
  <si>
    <t>Sélectionnez un OU tous ces tableaux (sans les cellules grises) : Cliquez 2 fois sur le pinceau "Reproduire la mise en forme" et appliquez la mise en forme sur le plan</t>
  </si>
  <si>
    <t>Fruit(s) cru(s) et/ou fruit(s) cuit(s) ou à dominante glucidique</t>
  </si>
  <si>
    <t>suivant la composition de l'entrée et de la garniture</t>
  </si>
  <si>
    <t>Les laitages usuels, au lait de vache (yaourt, fromage blanc, suisse, etc.) peuvent être proposés, pour diversifier les goûters, à une fréquence définie et raisonnable.</t>
  </si>
  <si>
    <t>7/20 mini</t>
  </si>
  <si>
    <t>ANNEXE 3 DEJEUNER</t>
  </si>
  <si>
    <t>Entrée cuidités de légumes ou de, contenant au moins 50% de légumes ou de fruits</t>
  </si>
  <si>
    <t>Entrée crudités de légumes ou de, contenant au moins 50% de légumes ou de fruits  …OU</t>
  </si>
  <si>
    <t>Coller</t>
  </si>
  <si>
    <t>Éplucher</t>
  </si>
  <si>
    <t>Mouiller</t>
  </si>
  <si>
    <t>Travailler</t>
  </si>
  <si>
    <t>reconstitué/restructuré</t>
  </si>
  <si>
    <t>Pâtisson</t>
  </si>
  <si>
    <t>Sal.Chicorée</t>
  </si>
  <si>
    <t>Compoter</t>
  </si>
  <si>
    <t>Escaloper</t>
  </si>
  <si>
    <t>Tremper</t>
  </si>
  <si>
    <t>Sal.Cresson</t>
  </si>
  <si>
    <t>Concasser</t>
  </si>
  <si>
    <t>Étuver</t>
  </si>
  <si>
    <t>Nacrer</t>
  </si>
  <si>
    <t>Tronçonner</t>
  </si>
  <si>
    <t>pané</t>
  </si>
  <si>
    <t>Sal.Endive</t>
  </si>
  <si>
    <t>Confire</t>
  </si>
  <si>
    <t>Evider</t>
  </si>
  <si>
    <t>Napper</t>
  </si>
  <si>
    <t>Trousser</t>
  </si>
  <si>
    <t>Sal.Feuille de chêne</t>
  </si>
  <si>
    <t>Contiser</t>
  </si>
  <si>
    <t>Exprimer</t>
  </si>
  <si>
    <t>Turbiner</t>
  </si>
  <si>
    <t>farci</t>
  </si>
  <si>
    <t>Sal.Frisée</t>
  </si>
  <si>
    <t>Corner</t>
  </si>
  <si>
    <t>Pousses de bambou</t>
  </si>
  <si>
    <t>Sal.Iceberg</t>
  </si>
  <si>
    <t>Corser</t>
  </si>
  <si>
    <t>Farcir</t>
  </si>
  <si>
    <t>Paner</t>
  </si>
  <si>
    <t>Sal.Krisette</t>
  </si>
  <si>
    <t>Coucher</t>
  </si>
  <si>
    <t>Festonner</t>
  </si>
  <si>
    <t>Papilloter</t>
  </si>
  <si>
    <t>Vanner</t>
  </si>
  <si>
    <t>Sal.Laitue</t>
  </si>
  <si>
    <t>Flamber</t>
  </si>
  <si>
    <t>Passer</t>
  </si>
  <si>
    <t>Videler</t>
  </si>
  <si>
    <t>Sal.Lola rosa</t>
  </si>
  <si>
    <t>Crémer</t>
  </si>
  <si>
    <t>Flanquer</t>
  </si>
  <si>
    <t>Persiller</t>
  </si>
  <si>
    <t>Voiler</t>
  </si>
  <si>
    <t>Sal.Mâche</t>
  </si>
  <si>
    <t>Crever</t>
  </si>
  <si>
    <t>Fleurer</t>
  </si>
  <si>
    <t>Piler</t>
  </si>
  <si>
    <t>Soja</t>
  </si>
  <si>
    <t>Sal.Mesclun</t>
  </si>
  <si>
    <t>Cuire</t>
  </si>
  <si>
    <t>Foisonner</t>
  </si>
  <si>
    <t>Pincer</t>
  </si>
  <si>
    <t>Z</t>
  </si>
  <si>
    <t>Tomates cerises</t>
  </si>
  <si>
    <t>Sal.Pissenlit</t>
  </si>
  <si>
    <t>Foncer</t>
  </si>
  <si>
    <t>Piquer</t>
  </si>
  <si>
    <t>Zester</t>
  </si>
  <si>
    <t>Tomates Marmande</t>
  </si>
  <si>
    <t>Sal.Romaine</t>
  </si>
  <si>
    <t>Décanter</t>
  </si>
  <si>
    <t>Fondre</t>
  </si>
  <si>
    <t>Pocher</t>
  </si>
  <si>
    <t>Tomates olivette</t>
  </si>
  <si>
    <t>Sal.Scarole</t>
  </si>
  <si>
    <t>Décercler</t>
  </si>
  <si>
    <t>Fouler</t>
  </si>
  <si>
    <t>Poêler</t>
  </si>
  <si>
    <t>Tomates Romaine</t>
  </si>
  <si>
    <t>Sal.Trévise</t>
  </si>
  <si>
    <t>Décortiquer</t>
  </si>
  <si>
    <t>Fraiser</t>
  </si>
  <si>
    <t>Pousser</t>
  </si>
  <si>
    <t>Décuire</t>
  </si>
  <si>
    <t>Fileter</t>
  </si>
  <si>
    <t>Puncher</t>
  </si>
  <si>
    <t>Salades composées</t>
  </si>
  <si>
    <t>Déffilandrer</t>
  </si>
  <si>
    <t>Frapper</t>
  </si>
  <si>
    <t>Q</t>
  </si>
  <si>
    <t>Déglacer</t>
  </si>
  <si>
    <t>Frémir</t>
  </si>
  <si>
    <t>Quadriller</t>
  </si>
  <si>
    <t>Dégorger</t>
  </si>
  <si>
    <t>Frire</t>
  </si>
  <si>
    <t>Dégourdir</t>
  </si>
  <si>
    <t>Dégraisser</t>
  </si>
  <si>
    <t>Glacer</t>
  </si>
  <si>
    <t>Rabattre</t>
  </si>
  <si>
    <t>Déhoussable</t>
  </si>
  <si>
    <t>Gommer</t>
  </si>
  <si>
    <t>Rafraîchir</t>
  </si>
  <si>
    <t>Dénerver</t>
  </si>
  <si>
    <t>Graisser</t>
  </si>
  <si>
    <t>Raidir</t>
  </si>
  <si>
    <t>Dénoyauter</t>
  </si>
  <si>
    <t>Gratiner</t>
  </si>
  <si>
    <t>Rassir</t>
  </si>
  <si>
    <t>Denteler</t>
  </si>
  <si>
    <t>Griller</t>
  </si>
  <si>
    <t>Rayer</t>
  </si>
  <si>
    <r>
      <t xml:space="preserve">vert </t>
    </r>
    <r>
      <rPr>
        <sz val="8"/>
        <rFont val="Arial"/>
        <family val="2"/>
      </rPr>
      <t xml:space="preserve">+ </t>
    </r>
    <r>
      <rPr>
        <sz val="8"/>
        <color indexed="12"/>
        <rFont val="Arial"/>
        <family val="2"/>
      </rPr>
      <t>bleu</t>
    </r>
  </si>
  <si>
    <r>
      <t xml:space="preserve">vert + </t>
    </r>
    <r>
      <rPr>
        <sz val="8"/>
        <rFont val="Arial"/>
        <family val="2"/>
      </rPr>
      <t>jaune</t>
    </r>
  </si>
  <si>
    <r>
      <t>vert +</t>
    </r>
    <r>
      <rPr>
        <sz val="8"/>
        <rFont val="Arial"/>
        <family val="2"/>
      </rPr>
      <t xml:space="preserve"> </t>
    </r>
    <r>
      <rPr>
        <sz val="8"/>
        <color indexed="10"/>
        <rFont val="Arial"/>
        <family val="2"/>
      </rPr>
      <t>rouge</t>
    </r>
  </si>
  <si>
    <t>HO crudités</t>
  </si>
  <si>
    <t>HO  crudités</t>
  </si>
  <si>
    <t>HO&gt; 15 % MG</t>
  </si>
  <si>
    <t xml:space="preserve">HO cuidités </t>
  </si>
  <si>
    <t>HO cuidités</t>
  </si>
  <si>
    <t>Frits ou pré-frits &gt; 15 % MG</t>
  </si>
  <si>
    <t xml:space="preserve">Plats  P/L&lt; ou = à 1 </t>
  </si>
  <si>
    <t>Plats  P/L&lt; ou = à 1</t>
  </si>
  <si>
    <t xml:space="preserve"> 70 % de poisson, et ayant un P/L&gt; ou = 2</t>
  </si>
  <si>
    <t>Viandes non hachées</t>
  </si>
  <si>
    <t xml:space="preserve">Viande hachée &gt; 10% de lipides </t>
  </si>
  <si>
    <t xml:space="preserve">Plat moins de 70 % protidique </t>
  </si>
  <si>
    <t xml:space="preserve">Féculents </t>
  </si>
  <si>
    <t xml:space="preserve">Fromages =&gt; 150mg de calcium </t>
  </si>
  <si>
    <t xml:space="preserve">Fromages calcium entre 100mg et moins de 150mg </t>
  </si>
  <si>
    <t>Laitages/desserts lactés + de 100mg calcium moins 5g lipides</t>
  </si>
  <si>
    <t>Desserts ou laitages + 20g glucides et moins 15% lipides</t>
  </si>
  <si>
    <t>DES</t>
  </si>
  <si>
    <t>DESSERT</t>
  </si>
  <si>
    <t>FRITURE</t>
  </si>
  <si>
    <t>FRI</t>
  </si>
  <si>
    <t>HO GRAS</t>
  </si>
  <si>
    <t>HOG</t>
  </si>
  <si>
    <t>Pour obtenir des couleurs au stabilo</t>
  </si>
  <si>
    <r>
      <t xml:space="preserve">CLASSEMENT et couleurs diététiques </t>
    </r>
    <r>
      <rPr>
        <b/>
        <sz val="10"/>
        <rFont val="Arial"/>
        <family val="2"/>
      </rPr>
      <t xml:space="preserve"> </t>
    </r>
    <r>
      <rPr>
        <i/>
        <sz val="10"/>
        <rFont val="Arial"/>
        <family val="2"/>
      </rPr>
      <t>vous pouvez coller au choix l'une de ces cellules dans la feulle MENUS</t>
    </r>
  </si>
  <si>
    <t>CUISSONS</t>
  </si>
  <si>
    <t xml:space="preserve">Favoriser la consommation de produits riches en calcium.
</t>
  </si>
  <si>
    <t>Pâtes pressées cuites (emmenthal, comté…) Pâtes pressées non cuites (reblochon, cantal…) Pâtes persillées (bleu des Causses, roquefort…) Pâtes molles (vacherin, camenbert à 40% MG…)</t>
  </si>
  <si>
    <t>Fromages contenant plus de 100 mg et moins de 150 mg de calcium</t>
  </si>
  <si>
    <t>Pâtes molles à croûte fleurie (camenbert à 45% MG, brie…) Pâtes molles à croûte lavée (munster, livarot…) Pâtes persillées (bleu de Bresse) Fromages fondus, Fromage de Brebis (perail ossau-iraty)</t>
  </si>
  <si>
    <t>Produits laitiers ou desserts lactés contenant plus de 100 mg de calcium et moins de 5g de lipides par portion</t>
  </si>
  <si>
    <t xml:space="preserve">Un minimum de 150mg de calcium par portion usuelle de yaourt de 125g équivaut à un minimum de 120mg de calcium pour 100g de yaourt. </t>
  </si>
  <si>
    <t>Les objectifs du GEMRCN en matière de nutrition sont les suivants :</t>
  </si>
  <si>
    <t>_x0001_ Augmenter la consommation de fruits, de légumes et de féculents</t>
  </si>
  <si>
    <t>_x0001_ Diminuer les apports lipidiques et rééquilibrer la consommation d’acides gras.</t>
  </si>
  <si>
    <t>_x0001_ Diminuer la consommation de glucides simples ajoutés</t>
  </si>
  <si>
    <t>_x0001_ Augmenter les apports en fer.</t>
  </si>
  <si>
    <t>_x0001_ Augmenter les apports calciques.</t>
  </si>
  <si>
    <t>Afin d’atteindre ces objectifs nutritionnels, le GEMRCN recommande d'élaborer un plan</t>
  </si>
  <si>
    <t>alimentaire sur la base de 20 repas servies .</t>
  </si>
  <si>
    <t>Les menus élaborés par la cuisine centrale d’Echirolles, ont été construits à partir d’un plan</t>
  </si>
  <si>
    <t>alimentaire de 20 jours consécutifs conformément à la recommandation du GEMRCN.</t>
  </si>
  <si>
    <t>Chaque menu propose deux choix dans la même famille d’aliments, pour :</t>
  </si>
  <si>
    <t>Le tableau des fréquences d'apparitions des familles d’aliments du GEMRCN dans les 20 menus</t>
  </si>
  <si>
    <t>successifs permet d’analyser la conformité des menus servis par rapport aux objectifs du PNNS.</t>
  </si>
  <si>
    <t>L’application de la nouvelle recommandation du GEMRCN permet une véritable politique de</t>
  </si>
  <si>
    <t>paupiettes</t>
  </si>
  <si>
    <t>Tarte au flan</t>
  </si>
  <si>
    <t>Liégeois vanille</t>
  </si>
  <si>
    <t>Beignet au chocolat</t>
  </si>
  <si>
    <t>Flan nappé caramel</t>
  </si>
  <si>
    <t>Aubergines grillées huile d'olive et basilic</t>
  </si>
  <si>
    <t>Salade Japonaise</t>
  </si>
  <si>
    <t>Brocolis mimosa</t>
  </si>
  <si>
    <t>Fenouil sauce moutarde</t>
  </si>
  <si>
    <t>Betteraves rouges mozzarella</t>
  </si>
  <si>
    <t>Concombres crème saumon fumé</t>
  </si>
  <si>
    <t>Lasagnes</t>
  </si>
  <si>
    <t xml:space="preserve">Rôti de veau sauce vigneronne </t>
  </si>
  <si>
    <t>Chipolatas*</t>
  </si>
  <si>
    <t>Filet de poisson basquaise</t>
  </si>
  <si>
    <t>Gratin dauphinois</t>
  </si>
  <si>
    <t xml:space="preserve">Haricots verts </t>
  </si>
  <si>
    <t>Yaourt bio de l'Isère à la vanille</t>
  </si>
  <si>
    <t>Yaourt aux fruits</t>
  </si>
  <si>
    <t>Fruit de saison</t>
  </si>
  <si>
    <t>Paris Brest</t>
  </si>
  <si>
    <t>Eclair</t>
  </si>
  <si>
    <t>Pâté  de campagne*</t>
  </si>
  <si>
    <t>Salade chinoise</t>
  </si>
  <si>
    <t>Surimi sauce cocktail</t>
  </si>
  <si>
    <t>Salade verte maïs</t>
  </si>
  <si>
    <t>Saucisson sec cornichon*</t>
  </si>
  <si>
    <t>Tsaziki (concombres, yaourt, ail)</t>
  </si>
  <si>
    <t>Tajine  de poulet  aux olives et citron</t>
  </si>
  <si>
    <t>Viandes non hachées de bœuf, de veau ou d’agneau,                                                        et abats de boucherie</t>
  </si>
  <si>
    <t>Légumes secs, féculents ou céréales, seuls ou en mélange contenant au moins 50% de légumes secs, féculents ou céréales</t>
  </si>
  <si>
    <t>Fromages contenant au moins 150mg de calcium laitier par portion (4)</t>
  </si>
  <si>
    <t>Fromages dont la teneur en calcium laitier est comprise entre 100mg et moins de 150mg par portion (4)</t>
  </si>
  <si>
    <t>Desserts ou produits laitiers contenant plus de 20g de glucides simples totaux par portion et moins de 15% de lipides</t>
  </si>
  <si>
    <t>Desserts de fruits crus 100% fruit cru, entiers ou mixés   OU</t>
  </si>
  <si>
    <t>(1) Ce tableau s’emploie pour le contrôle des fréquences de service des aliments en cas de. menu unique, de choix dirigé, de menu conseillé, ou de</t>
  </si>
  <si>
    <t>Entrée  crudités de légumes ou de fruits</t>
  </si>
  <si>
    <t xml:space="preserve">Légumes secs, féculents ou céréales, seuls ou en mélange </t>
  </si>
  <si>
    <t>Fromages contenant au moins 150mg de calcium laitier par portion (5)</t>
  </si>
  <si>
    <t>Fromages dont la teneur en calcium laitier est comprise entre 100mg et moins de 150mg par portion (5)</t>
  </si>
  <si>
    <t>Fruits pressés riches en vitamine C, ou un jus d'agrumes (6) à teneur garantie en vitamine C (200ml)</t>
  </si>
  <si>
    <t>pas de limitation</t>
  </si>
  <si>
    <t xml:space="preserve">dessert fruits cuits </t>
  </si>
  <si>
    <t>Entrée  crudités de légumes ou de fruits contenant au moins 50% de légumes ou de fruits ( à partir de 12 mois)</t>
  </si>
  <si>
    <t>Entrée cuidités entrées de légumes cuits, ou potage de légumes  contenant au moins 50% de légumes ou de fruits ( à partir de 12 mois)</t>
  </si>
  <si>
    <t>Filet de Poisson 100%</t>
  </si>
  <si>
    <t xml:space="preserve">Viandes non hachées de bœuf, de veau ou d’agneau, </t>
  </si>
  <si>
    <t xml:space="preserve">Viande hachée contenant plus de 10% de lipides </t>
  </si>
  <si>
    <t>Pommes de terre, pâtes, riz, semoule, (ou blé et légumes secs à partir de 18 mois)</t>
  </si>
  <si>
    <t>Fromages contenant au moins 150mg de calcium laitier par portion (à partir de 12 mois) (3)</t>
  </si>
  <si>
    <t>Fromages dont la teneur en calcium laitier est comprise entre 100mg et moins de 150mg par portion (3)</t>
  </si>
  <si>
    <t>Desserts de fruits crus 100% fruit cru, entiers ou mixés (à/c de 12 mois)    OU</t>
  </si>
  <si>
    <t>ANNEXE 5 Moins de 18 mois</t>
  </si>
  <si>
    <t>ANNEXE 5 Plus de 18 mois</t>
  </si>
  <si>
    <t>10/20 maxi</t>
  </si>
  <si>
    <t>Il est recommandé de préparer des compotes à partir de fruits frais, bien mûrs ou encore de fruits surgelés, sans ajouter de sucre, ou d’utiliser des préparations à base de fruits frais et sans sucre ajouté.</t>
  </si>
  <si>
    <t>L’utilisation des fruits au sirop et des compotes contenant des glucides simples ajoutés doit rester occasionnelle, en particulier avant l’âge d’un an.</t>
  </si>
  <si>
    <t>4.2.</t>
  </si>
  <si>
    <t>Fréquences de service des plats aux convives</t>
  </si>
  <si>
    <t>Le respect de ces fréquences permet de mieux équilibrer l’alimentation et de varier celle-ci, pour contribuer à une meilleure nutrition.</t>
  </si>
  <si>
    <t>Pour les populations en internat scolaire ou de loisir, le contrôle du respect des fréquences se fait séparément sur la base minimale de 20 déjeuners successifs et de 20 dîners successifs. Le mercredi est pris en compte.</t>
  </si>
  <si>
    <t>Un plat peut être pris en compte au titre de plusieurs critères de fréquence.</t>
  </si>
  <si>
    <t>Par exemple, selon sa composition, une escalope cordon bleu est comptée simultanément comme plat frit, comme plat ayant un rapport P/L &lt; à 1, et comme plat contenant moins de 70% de matières premières animales.</t>
  </si>
  <si>
    <t>Restauration en libre-service :</t>
  </si>
  <si>
    <t>A moyen et long terme ceci permet de lutter contre les maladies cardio-vasculaires (MCV) et l’hypercholestérolémie.</t>
  </si>
  <si>
    <t>frites, pommes de terre rissolées, pommes dauphines, duchesses, beignets de légumes…</t>
  </si>
  <si>
    <t>Plat protidique avec un rapport  P/L &lt; ou = à 1</t>
  </si>
  <si>
    <t xml:space="preserve">· Plat principal qui apporte plus de lipides que de protéines. </t>
  </si>
  <si>
    <t>3.3.4.1. Entrées</t>
  </si>
  <si>
    <t>Les personnes âgées ayant une alimentation à texture modifiée doivent bénéficier des mêmes entrées que les autres personnes, dans la mesure où les recettes peuvent être proposées mixées ou en purée.</t>
  </si>
  <si>
    <t>3.3.4.2. Plats protidiques</t>
  </si>
  <si>
    <t>Il est important de bien choisir les bases protidiques des dîners.</t>
  </si>
  <si>
    <t>Les viandes en sauce, braisées, sautées ou cuites à l’étouffée, riches en ingrédients aromatiques, sont à privilégier, car elles sont plus sapides, moins sèches, et donc plus appétantes.</t>
  </si>
  <si>
    <t>Les personnes âgées présentant le plus souvent des problèmes de mastication, il est important d’adapter les cuissons aux plats considérés.</t>
  </si>
  <si>
    <t>Les plats de remplacement au menu du jour doivent avoir les mêmes valeurs nutritionnelles que les autres plats, et si besoin être enrichis en protéines.</t>
  </si>
  <si>
    <t>La cuisine doit être assaisonnée et salée sans restriction du fait de l’âge.</t>
  </si>
  <si>
    <t>- produits laitiers frais contenant plus de 100mg de calcium, et moins de 5g de lipides, par portion: au minimum 6 déjeuners sur 20 déjeuners successifs, et 6 dîners sur 20 dîners successifs.</t>
  </si>
  <si>
    <t>Les commentaires explicitant les fréquences détaillées ci-dessus, aux § 4215 à 42153 s’appliquent ici.</t>
  </si>
  <si>
    <t>4.2.3.4. Augmenter les apports en protéines</t>
  </si>
  <si>
    <t>Les commentaires explicitant la fréquence précisée ci-dessus au § 42113 s’appliquent ici.</t>
  </si>
  <si>
    <t>Les commentaires explicitant la fréquence précisée ci-dessus au § 42142 s’appliquent ici.</t>
  </si>
  <si>
    <t>Les commentaires explicitant la fréquence précisée ci-dessus au § 42141 s’appliquent ici.</t>
  </si>
  <si>
    <t>4.3. Grammages des portions</t>
  </si>
  <si>
    <t>5. Contrôle de l’équilibre alimentaire</t>
  </si>
  <si>
    <t>fond rose saumon  [Couleur 38]  encre noire italique</t>
  </si>
  <si>
    <t>OU    fond blanc encre rouge italique</t>
  </si>
  <si>
    <t>Beaufort</t>
  </si>
  <si>
    <t>Comté</t>
  </si>
  <si>
    <t>Parmesan</t>
  </si>
  <si>
    <t>Spécialités fromagères de pâte pressée</t>
  </si>
  <si>
    <t>Reblochon</t>
  </si>
  <si>
    <t>Maasdam</t>
  </si>
  <si>
    <t>Pyrénées</t>
  </si>
  <si>
    <t>fromage des Pyrénées au lait de brebis</t>
  </si>
  <si>
    <t>Saint-Nectaire</t>
  </si>
  <si>
    <t>Cheddar</t>
  </si>
  <si>
    <t>Edam</t>
  </si>
  <si>
    <t>Saint-Paulin</t>
  </si>
  <si>
    <t>Morbier</t>
  </si>
  <si>
    <t>tomme de Savoie</t>
  </si>
  <si>
    <t>Mimolette</t>
  </si>
  <si>
    <t xml:space="preserve">Raclette </t>
  </si>
  <si>
    <t>Bleu des Causses</t>
  </si>
  <si>
    <t>Roquefort</t>
  </si>
  <si>
    <t>Bleu d'Auvergne,</t>
  </si>
  <si>
    <t xml:space="preserve"> Fourme d'Ambert</t>
  </si>
  <si>
    <t>Gorgonzola</t>
  </si>
  <si>
    <t>Vacherin</t>
  </si>
  <si>
    <t>Pont l’Evêque à 45%MG</t>
  </si>
  <si>
    <t>camembert à 40%MG</t>
  </si>
  <si>
    <t>Camembert et apparenté à 50% MG</t>
  </si>
  <si>
    <t>Chaource</t>
  </si>
  <si>
    <t>Brie,</t>
  </si>
  <si>
    <t>Fromages du type Camembert à 60%MG</t>
  </si>
  <si>
    <t>Maroilles</t>
  </si>
  <si>
    <t>Livarot</t>
  </si>
  <si>
    <t>Munster</t>
  </si>
  <si>
    <t>Langres</t>
  </si>
  <si>
    <t>Epoisses</t>
  </si>
  <si>
    <t>Fromages fondus,</t>
  </si>
  <si>
    <t>Ossau-Iraty</t>
  </si>
  <si>
    <t>Perail</t>
  </si>
  <si>
    <t>yaourt brassé</t>
  </si>
  <si>
    <t>yaourt aromatisé</t>
  </si>
  <si>
    <t>yaourt aux fruits ou à la pulpe de fruits sucrés à 0% m.g.</t>
  </si>
  <si>
    <t>yaourt bulgare ou velouté à la pulpe de fruits</t>
  </si>
  <si>
    <t>fromage blanc de campagne avec ou sans sucre</t>
  </si>
  <si>
    <t>faisselle de 0 à 20% mg.</t>
  </si>
  <si>
    <t>fromage blanc nature 20% mg-30m.g</t>
  </si>
  <si>
    <t>fromages frais 0% et 20% de mg sucrés aux fruits</t>
  </si>
  <si>
    <t xml:space="preserve">entremets, faits maison ou du commerce </t>
  </si>
  <si>
    <t>clafoutis</t>
  </si>
  <si>
    <t>La journée alimentaire est structurée de façon générale en quatre repas (petit déjeuner, déjeuner, goûter, dîner) pour les enfants scolarisés, les adolescents, et les personnes âgées en cas de portage à domicile, et en trois repas pour les adultes (petit déjeuner, déjeuner, dîner).</t>
  </si>
  <si>
    <t>3.2.1. Petit déjeuner des enfants scolarisés, des adolescents, des adultes et des personnes âgées en cas de portage à domicile</t>
  </si>
  <si>
    <t>Il est composé de 3 à 7 éléments selon le type de population servi en restauration collective : - une boisson : café, café décaféiné, thé, chocolat, tisane, chicorée etc. ;</t>
  </si>
  <si>
    <t>Pour remettre les effectifs à Zéro sans supprimer les totaux</t>
  </si>
  <si>
    <t xml:space="preserve">Copiez la colonne blanche entre les colonnes grises / Collez dans les tableaux </t>
  </si>
  <si>
    <t xml:space="preserve"> Fonction SOMME( lignes 5:7)</t>
  </si>
  <si>
    <t xml:space="preserve"> Fonction SOMME( lignes 9:10)</t>
  </si>
  <si>
    <t xml:space="preserve"> Fonction SOMME( lignes 12:13)</t>
  </si>
  <si>
    <t xml:space="preserve"> Fonction SOMME( lignes 15:16)</t>
  </si>
  <si>
    <t xml:space="preserve"> Fonction SOMME( lignes 18:19)</t>
  </si>
  <si>
    <t xml:space="preserve"> Fonction SOMME( lignes 24:26)</t>
  </si>
  <si>
    <t xml:space="preserve"> Fonction SOMME( lignes 28:29)</t>
  </si>
  <si>
    <t xml:space="preserve"> Fonction SOMME( lignes 31:32)</t>
  </si>
  <si>
    <t xml:space="preserve"> Fonction SOMME( lignes 34:35)</t>
  </si>
  <si>
    <t xml:space="preserve"> Fonction SOMME( lignes 37:38)</t>
  </si>
  <si>
    <t>ne pas copier les cellules grises</t>
  </si>
  <si>
    <t>NE PAS CONFONDRE "Reproduire la mise en forme " ET  "Copier/Coller mise en forme et fonctions"</t>
  </si>
  <si>
    <t>Les fréquences recommandées colonnes J correspondes au GEMRCN mais vous pouvez les ajuster selon vos souhaits …la feuille peut_être protégée sans code pour éviter la suppression des formules…Outils…Protection…Protéger la feuille OU..Oter la protection..seules les cellules pour la saisie ne seront pas vérouillées</t>
  </si>
  <si>
    <t>La feuille peut_être protégée sans code pour éviter la suppression des formules…Outils…Protection…Protéger la feuille OU..Oter la protection..seules les cellules pour la saisie ne seront pas vérouillées</t>
  </si>
  <si>
    <t xml:space="preserve">SCOLAIRE..DÉJEUNERS </t>
  </si>
  <si>
    <t>Première semaine N°</t>
  </si>
  <si>
    <t>Dernière semaine N°</t>
  </si>
  <si>
    <t>Nombre de menus</t>
  </si>
  <si>
    <t>en liaison avec tous les documents</t>
  </si>
  <si>
    <t>SENIORS   DEJEUNERS</t>
  </si>
  <si>
    <t>SENIORS  .. DINERS</t>
  </si>
  <si>
    <t>PLAN DE MENU</t>
  </si>
  <si>
    <t>Plan Alimentaire sur :</t>
  </si>
  <si>
    <t>Contrôle Annexe 3  et MENUS (avec 5 jours de menus par feuille)</t>
  </si>
  <si>
    <t>Contrôle  Annexe 5 et MENUS (avec 7 jours de menus par feuille)</t>
  </si>
  <si>
    <t>Contrôle  Annexe 5  et MENUS (avec 7 jours de menus par feuille)</t>
  </si>
  <si>
    <t>SCOLAIRE..DÉJEUNERS  DES ENFANTS DE PLUS DE 3 ANS,DES ADOLESCENTS, DES ADULTES ET DES PERSONNES AGEES EN CAS DE PORTAGE A DOMICILE (1) (2) (3) …AU MOINS 20 REPAS</t>
  </si>
  <si>
    <t>personnes âgées</t>
  </si>
  <si>
    <t>si portage à</t>
  </si>
  <si>
    <t>50 à 150</t>
  </si>
  <si>
    <t>Desserts contenant plus de 60% de fruits</t>
  </si>
  <si>
    <t>40-80</t>
  </si>
  <si>
    <t>JUS DE FRUITS (en ml) (4)</t>
  </si>
  <si>
    <t>PETIT DEJEUNER, GOUTER, COLLATION</t>
  </si>
  <si>
    <t>(enfants, adolescents et personnes âgées en</t>
  </si>
  <si>
    <t>institution)</t>
  </si>
  <si>
    <t>moins de 18</t>
  </si>
  <si>
    <t>mois</t>
  </si>
  <si>
    <t>adultes,</t>
  </si>
  <si>
    <t>Personnes</t>
  </si>
  <si>
    <t>âgées en</t>
  </si>
  <si>
    <t>institution</t>
  </si>
  <si>
    <t>Pain</t>
  </si>
  <si>
    <t>10 à 20</t>
  </si>
  <si>
    <t>30 à 40</t>
  </si>
  <si>
    <t>40</t>
  </si>
  <si>
    <t>50</t>
  </si>
  <si>
    <t>Biscuits secs</t>
  </si>
  <si>
    <t>20 à 30</t>
  </si>
  <si>
    <t>Céréales</t>
  </si>
  <si>
    <t>25 à 35</t>
  </si>
  <si>
    <t>40 à 45</t>
  </si>
  <si>
    <t>Pâtisseries sèches (tous types de biscuits et</t>
  </si>
  <si>
    <t>gâteaux se conservant à température ambiante)</t>
  </si>
  <si>
    <t>Pâtisseries type quatre quarts</t>
  </si>
  <si>
    <t>30-40</t>
  </si>
  <si>
    <t>Confiture, chocolat, miel, crème de marron,</t>
  </si>
  <si>
    <t>nougat, pâte de fruit</t>
  </si>
  <si>
    <t>10(13)</t>
  </si>
  <si>
    <t>Fruit cru</t>
  </si>
  <si>
    <t>Fruit cuit</t>
  </si>
  <si>
    <t>Lait demi écrémé du petit déjeuner (ml)</t>
  </si>
  <si>
    <t>Lait demi écrémé du goûter (en ml)</t>
  </si>
  <si>
    <t>150 (lait</t>
  </si>
  <si>
    <t>entier)</t>
  </si>
  <si>
    <t>Jus de fruits pur jus, sans sucre ajouté (en ml) (4)</t>
  </si>
  <si>
    <t>100 à 125 (1)</t>
  </si>
  <si>
    <t>90-100(1)</t>
  </si>
  <si>
    <t>50 à 60 (1)</t>
  </si>
  <si>
    <t>Beurre</t>
  </si>
  <si>
    <t>5 (1)</t>
  </si>
  <si>
    <t>16</t>
  </si>
  <si>
    <t>(5)Uniquement hachis Parmentier, brandade ou autres purées complètes</t>
  </si>
  <si>
    <t>Pâte ferme, pâte molle, pâte persillée, frais/fondu, etc.</t>
  </si>
  <si>
    <t>Petit suisse et autres fromages frais de type</t>
  </si>
  <si>
    <t>suisse</t>
  </si>
  <si>
    <t>050 à 60 (1)</t>
  </si>
  <si>
    <t>50 à 60</t>
  </si>
  <si>
    <t>Lait demi-écrémé en ml des menus 4</t>
  </si>
  <si>
    <t>composantes</t>
  </si>
  <si>
    <t>125</t>
  </si>
  <si>
    <t>250 (2)</t>
  </si>
  <si>
    <t>Lait infantile ou équivalent (en ml)</t>
  </si>
  <si>
    <t>100 à 125</t>
  </si>
  <si>
    <t>90 à 125</t>
  </si>
  <si>
    <t>Mousse (en cl)</t>
  </si>
  <si>
    <t>10 à 12</t>
  </si>
  <si>
    <t>Fruits crus</t>
  </si>
  <si>
    <t>Fruits cuits</t>
  </si>
  <si>
    <t>Fruits secs</t>
  </si>
  <si>
    <t>15 (1)</t>
  </si>
  <si>
    <t>15</t>
  </si>
  <si>
    <t>20</t>
  </si>
  <si>
    <t>Pâtisseries fraiches ou surgelées, à base de pâte</t>
  </si>
  <si>
    <t>à choux, en portions ou à découper</t>
  </si>
  <si>
    <t>20-30</t>
  </si>
  <si>
    <t>20-45</t>
  </si>
  <si>
    <t>40-60</t>
  </si>
  <si>
    <t>Pâtisseries fraiches, surgelées, ou</t>
  </si>
  <si>
    <t>déshydratées, en portions, à découper en</t>
  </si>
  <si>
    <t>30 à 35 (1)</t>
  </si>
  <si>
    <t>35 à 45</t>
  </si>
  <si>
    <t>60-80</t>
  </si>
  <si>
    <t>portions ou à reconstituer</t>
  </si>
  <si>
    <t>Pâtisserie sèche emballée (tous types de biscuits</t>
  </si>
  <si>
    <t>et gâteaux se conservant à température</t>
  </si>
  <si>
    <t>ambiante)</t>
  </si>
  <si>
    <t>10-20</t>
  </si>
  <si>
    <t>30-50</t>
  </si>
  <si>
    <t>Glaces et sorbets (ml)</t>
  </si>
  <si>
    <t>40 à 50 (1)</t>
  </si>
  <si>
    <t>50 à 70</t>
  </si>
  <si>
    <t>50 à 100</t>
  </si>
  <si>
    <t>50 à 120 pour les</t>
  </si>
  <si>
    <t>adolescents</t>
  </si>
  <si>
    <t>50 à 150 pour les</t>
  </si>
  <si>
    <t>adultes et les</t>
  </si>
  <si>
    <t>et les enfants en maternelle et en classe élémentaire, de 12 mg pour les adolescents au collège ou au lycée, et dans la restauration collective pour adultes, et de 7 mg pour la restauration des personnes âgées en institution.</t>
  </si>
  <si>
    <t xml:space="preserve">La boisson, indispensable à la réhydratation, peut être du lait ou un jus de fruit. Le lait est à considérer comme une boisson et un produit laitier. Le jus de fruit est à considérer comme une boisson et un fruit. Un lait demi-écrémé est à privilégier. </t>
  </si>
  <si>
    <t xml:space="preserve"> La ration servie doit apporter au moins 150 mg de calcium (lait, produit laitier frais, fromage) pour les enfants de 11 ans et plus, l’adulte et les personnes âgées, et au moins 100 mg de calcium pour les enfants entre 2 et 10 ans.</t>
  </si>
  <si>
    <t>qui apportent beaucoup plus de lipides et de glucides simples ajoutés que le pain et les autres produits céréaliers. La fréquence maximale de service de ces produits est celle prévue ci-après au § 4.2.1.1.4.</t>
  </si>
  <si>
    <t xml:space="preserve">En milieu scolaire, compte tenu de l’augmentation du surpoids et de l’obésité, la collation matinale ne doit être ni systématique, ni obligatoire. </t>
  </si>
  <si>
    <t>aux produits à base de viandes de volailles http://www.economie.gouv.fr/directions_services/daj/marches_publics/oeap/gem/table.html</t>
  </si>
  <si>
    <t>applicable aux viandes de veau http://www.economie.gouv.fr/directions_services/daj/marches_publics/oeap/gem/table.html</t>
  </si>
  <si>
    <t>http://www.economie.gouv.fr/directions_services/daj/marches_publics/oeap/gem/table.html</t>
  </si>
  <si>
    <t>(12)Cf. Spécification technique du GEMRCN applicable aux viandes de porcins http://www.economie.gouv.fr/directions_services/daj/marches_publics/oeap/gem/table.html</t>
  </si>
  <si>
    <t>ANNEXE 3</t>
  </si>
  <si>
    <t>ADOLESCENTS, DES ADULTES ET DES PERSONNES AGEES EN CAS DE PORTAGE A DOMICILE (1) (2) (3)</t>
  </si>
  <si>
    <t>2011 FEUILLE DE CONTRÖLE</t>
  </si>
  <si>
    <t>Période du au (au moins 20 repas)</t>
  </si>
  <si>
    <t>Plat</t>
  </si>
  <si>
    <t>laitier</t>
  </si>
  <si>
    <t>Crudités de légumes ou de fruits, contenant au moins 50% de</t>
  </si>
  <si>
    <t>légumes ou de fruits</t>
  </si>
  <si>
    <t>Produits à frire ou pré-frits contenant plus de 15 % de lipides</t>
  </si>
  <si>
    <t>Viandes non hachées de bœuf, de veau ou d’agneau, et</t>
  </si>
  <si>
    <t>abats de boucherie</t>
  </si>
  <si>
    <t>Préparations ou plats prêts à consommer à base de viande,</t>
  </si>
  <si>
    <t>de poisson, d’œuf et/ou de fromage, contenant moins de 70 %</t>
  </si>
  <si>
    <t>Légumes cuits, autres que secs, seuls, ou en mélange</t>
  </si>
  <si>
    <t>contenant au moins 50 % de légumes</t>
  </si>
  <si>
    <t>Légumes secs, féculents ou céréales, seuls, ou en mélange</t>
  </si>
  <si>
    <t>Fromages dont la teneur en calcium laitier est comprise entre</t>
  </si>
  <si>
    <t>DES ENFANTS DE PLUS DE 3 ANS,DES ADOLESCENTS, DES ADULTES ET DES PERSONNES AGEES EN CAS DE PORTAGE A DOMICILE (1) (2) (3) …AU MOINS 20 REPAS</t>
  </si>
  <si>
    <t>GEMRCN - FREQUENCES RECOMMANDEES DE SERVICE DES PLATS POUR LES REPAS</t>
  </si>
  <si>
    <t xml:space="preserve">GEMRCN FREQUENCES RECOMMANDEES POUR NOURRISSONS ET JEUNES ENFANTS </t>
  </si>
  <si>
    <t>EN CRECHE, HALTE GARDERIE OU STRUCTURE DE SOINS (1)       AU MOINS 20 REPAS</t>
  </si>
  <si>
    <t xml:space="preserve">GEMRCN FREQUENCES RECOMMANDEES POUR LES PERSONNES AGEES </t>
  </si>
  <si>
    <t xml:space="preserve"> EN INSTITUTION OU EN STRUCTURE DE SOINS (1)  2011………AU MOINS 20 DÉJEUNERS </t>
  </si>
  <si>
    <t xml:space="preserve"> EN INSTITUTION OU EN STRUCTURE DE SOINS (1)  2011………AU MOINS 20 DINERS</t>
  </si>
  <si>
    <t xml:space="preserve">Fromages contenant au moins 150mg de calcium laitier par portion (à partir de 12 mois) </t>
  </si>
  <si>
    <t>Fromages dont la teneur en calcium laitier est comprise entre 100mg et moins de 150mg par portion</t>
  </si>
  <si>
    <t>PROJET CAAPS 2007 - 2008   Comportements Alimentaires des Adolescents : le Pari de la Santé RECTORAT DE STRASBOURG VITET Claire - Diététicienne</t>
  </si>
  <si>
    <t xml:space="preserve">Les légumes farcis, boulettes de viande, bolognaises, réalisés avec du steak haché à 20% ou plus de matière grasse ;                                                                      </t>
  </si>
  <si>
    <t>Plat
protidique</t>
  </si>
  <si>
    <t>Garniture ou
accompagnement</t>
  </si>
  <si>
    <t>Produit
laitier</t>
  </si>
  <si>
    <t>Fréquences observées</t>
  </si>
  <si>
    <t>Fréquence
recommandée</t>
  </si>
  <si>
    <t>Combien de repas</t>
  </si>
  <si>
    <t>Cellule K3 indiquez le nombre de repas à servir</t>
  </si>
  <si>
    <t>Sur</t>
  </si>
  <si>
    <t>Entrées contenant plus de 15 % de lipides</t>
  </si>
  <si>
    <t>NON ATTEINT</t>
  </si>
  <si>
    <t>Produits frits ou pré-frits contenant plus de 15 % de lipides</t>
  </si>
  <si>
    <t>DÉPASSÉ</t>
  </si>
  <si>
    <t>OK</t>
  </si>
  <si>
    <t>fond vert 10 et encre blanche</t>
  </si>
  <si>
    <t xml:space="preserve">OU  fond blanc et encre vert 10 </t>
  </si>
  <si>
    <t>fond BRUN   [Couleur 40]  encre noire</t>
  </si>
  <si>
    <t>OU fond blanc encre marron [Couleur 53]</t>
  </si>
  <si>
    <t>fond VERT  [Couleur 10]  - encre blanche</t>
  </si>
  <si>
    <t xml:space="preserve">OU fond blanc encre vert  [Couleur 10] </t>
  </si>
  <si>
    <t>fond BLEU MOYEN  [Couleur 37]   - encre noire</t>
  </si>
  <si>
    <t xml:space="preserve">OU fond blanc encre indigo  [Couleur 55]  </t>
  </si>
  <si>
    <t>fond BLEU CLAIR  [Couleur 41]  - encre blanche</t>
  </si>
  <si>
    <t>fond TURQUOISE CLAIR  [Couleur 34]  - encre noire</t>
  </si>
  <si>
    <t xml:space="preserve">OU fond blanc encre bleu  [Couleur 5] </t>
  </si>
  <si>
    <t xml:space="preserve">OU fond blanc encre bleu clair  [Couleur 41] </t>
  </si>
  <si>
    <t>fond citron vert [Couleur 43] et encre noire</t>
  </si>
  <si>
    <t xml:space="preserve">OU  fond blanc et encre citron vert [Couleur 43] </t>
  </si>
  <si>
    <t>fond jaune  [Couleur 27]</t>
  </si>
  <si>
    <t>fond or  [Couleur 44]</t>
  </si>
  <si>
    <t xml:space="preserve">fond jaune [Couleur 27] </t>
  </si>
  <si>
    <t>fond jaune [Couleur 27] et encre noire</t>
  </si>
  <si>
    <t>fond prune  [Couleur 54]  encre blanche</t>
  </si>
  <si>
    <t>encre  marron</t>
  </si>
  <si>
    <t>La consommation de plats riches en poisson permet de tendre vers un équilibre de la consommation d’acides gras (Cf. §2.2).</t>
  </si>
  <si>
    <t>Les aliments concernés peuvent être, par exemple, des darnes, des filets, des dés, ou de l’émietté éventuellement reconstitués, les fruits de mer, les mollusques, les encornets..</t>
  </si>
  <si>
    <t>Les plats composés du type brandade, paella, gratin ou poisson meunière sont à prendre en compte, si le grammage de poisson à la base du plat atteint au moins 70% du grammage recommandé pour une portion de poisson pour la tranche d’âge considérée, et si le rapport P/L est au moins égal à 2.</t>
  </si>
  <si>
    <t>OU fond blanc encre prune  [Couleur 54]</t>
  </si>
  <si>
    <t>fond citron vert   [Couleur 43] et encre noire</t>
  </si>
  <si>
    <t xml:space="preserve">OU  fond blanc et encre citron vert  [Couleur 43] </t>
  </si>
  <si>
    <t>fond vert  [Couleur 10]  et encre blanche</t>
  </si>
  <si>
    <t>OU  fond blanc et encre vert  [Couleur 10]</t>
  </si>
  <si>
    <t>Féculents</t>
  </si>
  <si>
    <t xml:space="preserve">PLAT </t>
  </si>
  <si>
    <t>darne de saumon</t>
  </si>
  <si>
    <t>Il est déconseillé de distribuer des boissons sucrées.</t>
  </si>
  <si>
    <t>La distribution de lait au cours des repas dans les établissements scolaires, type collège ou lycée, peut être recommandée compte tenu des insuffisances possibles d’apports calciques par l’alimentation. Dans ce cas il est préconisé un lait demi écrémé non sucré.</t>
  </si>
  <si>
    <t>3.2.4. Collation de l’après-midi (goûter) des enfants scolarisés, des adolescents, des adultes et des personnes âgées en cas de portage à domicile</t>
  </si>
  <si>
    <t>En milieu scolaire le goûter, pris habituellement après la classe, est un repas important qui permet d’éviter le grignotage jusqu’au dîner. Le goûter doit être unique, et proposé à une heure régulière au moins deux heures avant le dîner.</t>
  </si>
  <si>
    <t>Il est recommandé de servir aux écoliers au minimum 2 aliments et une boisson. Les aliments proposés doivent être choisis parmi les groupes suivants : fruits frais, fruits cuits en compote, produits laitiers, produits céréaliers (pain, biscuits secs…), si possible non raffinés.</t>
  </si>
  <si>
    <t>Il est rappelé que pour les repas des personnes âgées en cas de portage à domicile il convient de se reporter ci-dessus au §3.2, sauf exceptions mentionnées dans le présent §3.3.</t>
  </si>
  <si>
    <t>Pour les personnes âgées en institution, l’alimentation fait partie des soins.</t>
  </si>
  <si>
    <t>Ceux-ci sont aptes à veiller à l’analyse détaillée des consommations, et à assurer le suivi du respect des objectifs nutritionnels propres aux personnes âgées en institution.</t>
  </si>
  <si>
    <t>L’augmentation du nombre de personnes devant bénéficier d’une alimentation à texture modifiée rend nécessaire la formation de l’équipe de cuisine à cette technique culinaire, notamment afin de rendre cette alimentation la plus attrayante possible.</t>
  </si>
  <si>
    <t>Desserts contenant moins de 15% de lipides, et plus de 20g de glucides simples totaux par portion</t>
  </si>
  <si>
    <t>Desserts contenant plus de 15% de lipides, et plus de 20g de glucides simples totaux par portion</t>
  </si>
  <si>
    <t>l'encre correspond au groupe d'aliments (marron-vert ou rouge )</t>
  </si>
  <si>
    <t xml:space="preserve">Fromages contenant plus de 150mg de calcium par portion </t>
  </si>
  <si>
    <t>Fromages contenant plus de 100mg  et moins de 150 mg de calcium par portion</t>
  </si>
  <si>
    <t>Légumes cuits, autres que secs, seuls ou en mélange, contenant au moins 50% de légumes</t>
  </si>
  <si>
    <t>fond VERT  [Couleur 10]  - encre noire</t>
  </si>
  <si>
    <t>Poissons ou préparations à base de poisson contenant au moins  70% de poisson, et ayant un P/L &gt; ou = 2</t>
  </si>
  <si>
    <t>fond rose saumon  [Couleur 38]   - encre noire</t>
  </si>
  <si>
    <t xml:space="preserve">OU   fond blanc encre rouge </t>
  </si>
  <si>
    <t>PLAT COMPLET</t>
  </si>
  <si>
    <t>Il s’agit par exemple des brocolis, des choux, des carottes, des champignons, des courgettes, des épinards, des haricots verts, de la macédoine de légumes, des navets, des petits pois ou de la ratatouille.</t>
  </si>
  <si>
    <t>Quand une recette associe une base de légumes cuits à une base de féculents, cette recette est comptabilisée dans les fréquences de services de légumes cuits dès lors que ces derniers représentent plus de 50 % des ingrédients totaux servis.</t>
  </si>
  <si>
    <t>4.2.1.2.3. Servir en garniture ou accompagnement des légumes secs, féculents ou céréales à raison de 10 repas sur 20 repas successifs</t>
  </si>
  <si>
    <t>Il s’agit:</t>
  </si>
  <si>
    <t>- des tubercules comme les pommes de terre, les patates douces ou les topinambours;</t>
  </si>
  <si>
    <t>- des fruits amylacés comme les châtaignes ;</t>
  </si>
  <si>
    <t>- des céréales comme le riz, le blé (pâtes, semoule, boulgour), le maïs (polenta), le quinoa, etc.</t>
  </si>
  <si>
    <t>- des légumes secs comme les flageolets, les haricots blancs, les haricots rouges, les lentilles ou les pois chiches.</t>
  </si>
  <si>
    <t>Desserts contenant plus de 20g de glucides simples totaux par portion et  ne dépassant pas 15% de lipides</t>
  </si>
  <si>
    <r>
      <t>Servis en</t>
    </r>
    <r>
      <rPr>
        <b/>
        <sz val="10"/>
        <color indexed="56"/>
        <rFont val="Arial"/>
        <family val="2"/>
      </rPr>
      <t xml:space="preserve"> plat principal </t>
    </r>
    <r>
      <rPr>
        <sz val="10"/>
        <color indexed="56"/>
        <rFont val="Arial"/>
        <family val="2"/>
      </rPr>
      <t xml:space="preserve">ou en garniture d’accompagnement et </t>
    </r>
    <r>
      <rPr>
        <b/>
        <sz val="10"/>
        <color indexed="56"/>
        <rFont val="Arial"/>
        <family val="2"/>
      </rPr>
      <t>non</t>
    </r>
    <r>
      <rPr>
        <sz val="10"/>
        <color indexed="56"/>
        <rFont val="Arial"/>
        <family val="2"/>
      </rPr>
      <t xml:space="preserve"> en entrée ou en dessert</t>
    </r>
  </si>
  <si>
    <r>
      <t xml:space="preserve">Correspond à la quantité de calcium que l’on retrouve dans chaque </t>
    </r>
    <r>
      <rPr>
        <b/>
        <sz val="10"/>
        <color indexed="8"/>
        <rFont val="Arial"/>
        <family val="2"/>
      </rPr>
      <t>portion</t>
    </r>
    <r>
      <rPr>
        <sz val="10"/>
        <color indexed="8"/>
        <rFont val="Arial"/>
        <family val="2"/>
      </rPr>
      <t xml:space="preserve"> de fromage ou produit laitier.</t>
    </r>
  </si>
  <si>
    <t xml:space="preserve">Un minimum de 150 mg de calcium par portion usuelle de fromage de 30 g équivaut à un minimum de 500 mg de calcium pour 100 g de fromage.                                                               </t>
  </si>
  <si>
    <t xml:space="preserve">Un minimum de 100 g de calcium par portion usuelle de 30 g de fromage équivaut à un minimum de 333 mg de calcium pour 100 g de fromage.                                                  </t>
  </si>
  <si>
    <t xml:space="preserve">Pizzas, , quiches, croque-monsieur, hachis parmentier, brandades, moussakas, cannellonis, raviolis, légumes farcis, nuggets, panés, gratins de viande , </t>
  </si>
  <si>
    <t xml:space="preserve"> coquilles de poisson. beignets, cordons bleus industriels, boulettes de viande, poitrines de viande farcies, paupiettes, galopins, normandins </t>
  </si>
  <si>
    <t>Les bouchées à la reine, quiches, quenelles, omelettes garnies (fromage, lardons, pommes de terre rissolées), saucisses, cervelas obernois, beignets de volaille, cordons bleus, steaks du fromager.</t>
  </si>
  <si>
    <t>Carotte, tomates, céleri… Salades servies avec la garniture de plat (ex : pizza salade ou quiche salade) sont prises en compte</t>
  </si>
  <si>
    <t xml:space="preserve">Sous toutes les fomes : légumes frais, appertisés ou surgelés   Recette comptabilisée dans cette catégorie dès lors que les légumes cuits représentent plus de 50 % des ingrédients totaux servis. </t>
  </si>
  <si>
    <t xml:space="preserve">Recette qui contient au moins 70% de matière première animale type "poisson"                                                                                       </t>
  </si>
  <si>
    <t>Permet l’ossification.Portion usuelle des fromages à la coupe : 30g. Pour les fromages portion, vérifier la densité calcique sur la fiche technique.</t>
  </si>
  <si>
    <t>Pâtisseries comme les beignets, viennoiseries, gaufres, crêpes fourrées au chocolat, gâteaux à la crème, gâteaux au chocolat, brownies au chocolat et aux noix</t>
  </si>
  <si>
    <t>quatre-quarts, gâteaux moelleux chocolatés type napolitain mini-roulé, biscuits chocolatés, biscuits sablés nappés de chocolat</t>
  </si>
  <si>
    <t xml:space="preserve">biscuits secs chocolatés, galettes ou sablés, goûters chocolatés fourrés, gaufrettes fourrées, madeleines, biscuits secs feuilletés type palmier </t>
  </si>
  <si>
    <t xml:space="preserve"> et cookies au chocolat , ainsi que d’autres desserts comme les tiramisus, crèmes brûlées et nougats glacés.</t>
  </si>
  <si>
    <t xml:space="preserve">Entremets, crèmes desserts, flans,  laits gélifiés aromatisés ,  chocolats viennois,  cafés liégeois,  îles flottantes,  mousses, </t>
  </si>
  <si>
    <t xml:space="preserve">Les recettes à base de féculent, telles que riz au lait ou semoule au lait, ne sont pas à prendre en compte, </t>
  </si>
  <si>
    <t>T</t>
  </si>
  <si>
    <t>Saté + Sauce</t>
  </si>
  <si>
    <t>Gibier à plumes</t>
  </si>
  <si>
    <t>Choux Romanesco</t>
  </si>
  <si>
    <t>Bouler</t>
  </si>
  <si>
    <t>Écailler</t>
  </si>
  <si>
    <t>Lustrer</t>
  </si>
  <si>
    <t>Saisir</t>
  </si>
  <si>
    <t>C</t>
  </si>
  <si>
    <t>Réaliser</t>
  </si>
  <si>
    <t>Terminer</t>
  </si>
  <si>
    <t>Sauté sans Sauce</t>
  </si>
  <si>
    <t>Gibier à poil</t>
  </si>
  <si>
    <t>Choux de Milan</t>
  </si>
  <si>
    <t>Braiser</t>
  </si>
  <si>
    <t>Ecaler</t>
  </si>
  <si>
    <t>M</t>
  </si>
  <si>
    <t>Sangler</t>
  </si>
  <si>
    <t>Chauffer</t>
  </si>
  <si>
    <t>Incorporer</t>
  </si>
  <si>
    <t>Réchauffer en moins d'1 H</t>
  </si>
  <si>
    <t>U</t>
  </si>
  <si>
    <t>Vapeur</t>
  </si>
  <si>
    <t>Jus / Bouillon</t>
  </si>
  <si>
    <t>Brider</t>
  </si>
  <si>
    <t>Écorcher</t>
  </si>
  <si>
    <t>Macérer</t>
  </si>
  <si>
    <t>Sauter</t>
  </si>
  <si>
    <t>Conserver</t>
  </si>
  <si>
    <t>Indications packaging</t>
  </si>
  <si>
    <t>Recouvrir</t>
  </si>
  <si>
    <t>Utiliser</t>
  </si>
  <si>
    <t>Lapin</t>
  </si>
  <si>
    <t>Écosser</t>
  </si>
  <si>
    <t>Manchonner</t>
  </si>
  <si>
    <t>Serrer</t>
  </si>
  <si>
    <t>Contrôler</t>
  </si>
  <si>
    <t>J</t>
  </si>
  <si>
    <t>Rectifier</t>
  </si>
  <si>
    <t>V</t>
  </si>
  <si>
    <t>Mouton</t>
  </si>
  <si>
    <t>Cœur de Palmier</t>
  </si>
  <si>
    <t>Canneler</t>
  </si>
  <si>
    <t>Écumer</t>
  </si>
  <si>
    <t>Marbrer</t>
  </si>
  <si>
    <t>Singer</t>
  </si>
  <si>
    <t>Jeter</t>
  </si>
  <si>
    <t>Refroidir</t>
  </si>
  <si>
    <t>Vérifier la temp.</t>
  </si>
  <si>
    <t xml:space="preserve">Sans sauce </t>
  </si>
  <si>
    <t>N</t>
  </si>
  <si>
    <t>Nature ou grillé</t>
  </si>
  <si>
    <t>Œufs</t>
  </si>
  <si>
    <t>Caraméliser</t>
  </si>
  <si>
    <t>Effilandrer</t>
  </si>
  <si>
    <t>Mariner</t>
  </si>
  <si>
    <t>La modification de la texture change la couleur des aliments et leurs goûts. Aussi, la préparation de l’alimentation à texture modifiée doit privilégier les couleurs et les saveurs.</t>
  </si>
  <si>
    <t>3.3.2. Organisation de la répartition et de la distribution des repas aux personnes âgées en institution ou en cas de portage à domicile</t>
  </si>
  <si>
    <t>Pour les personnes âgées un apport hydrique est vital et doit être assuré, à raison d’un litre et demi par jour, voire plus en été ou si le chauffage est très intense.</t>
  </si>
  <si>
    <t>aliments supplémentaires, en veillant à la pertinence des aliments proposés en supplément, les fruits, les fromages, et les laitages étant à privilégier.</t>
  </si>
  <si>
    <t>3.3.3. Composition du petit-déjeuner des personnes âgées en institution</t>
  </si>
  <si>
    <t>Pour une population hospitalisée ou en maison de retraite, nécessitant un apport spécifique à définir dans le cahier des charges, les composantes du petit déjeuner peuvent être complétées par un aliment protidique de leur choix, type fromage, fromage blanc, jambon ou œuf et/ou par un fruit ou un jus de fruit.</t>
  </si>
  <si>
    <t>3.3.4. Composition du déjeuner et du dîner des personnes âgées en institution</t>
  </si>
  <si>
    <t>Du fait de l’âge, la nourriture doit être salée et assaisonnée sans restriction. Pour les personnes ayant un faible appétit, il convient d’encourager l’ajout de sel, d’aromates ou d’épices</t>
  </si>
  <si>
    <t>Il faut souligner que les légumes à goût fort, ou irritants pour l’intestin ou difficiles à mâcher, ou présentant un risque de fausse route par leur forme doivent faire l’objet de traitement particulier avant d’être proposés aux enfants.</t>
  </si>
  <si>
    <t xml:space="preserve"> A ce titre, l’introduction des choux à feuilles, salsifis, poivrons et artichauts peut être retardée au delà de 18 mois.</t>
  </si>
  <si>
    <r>
      <t xml:space="preserve">Afin d’atteindre les objectifs de qualité nutritionnelle ici préconisés, il est apparu nécessaire de prévoir des outils pratiques de contrôle de l’exacte exécution des obligations des cahiers des charges. </t>
    </r>
    <r>
      <rPr>
        <b/>
        <sz val="12"/>
        <rFont val="Times New Roman"/>
        <family val="1"/>
      </rPr>
      <t/>
    </r>
  </si>
  <si>
    <t>L'emploi d'huiles de noix et d'olive, plus chères mais très intéressantes à la fois sur les plans gustatif et nutritionnel, est compatible avec ces mélanges.</t>
  </si>
  <si>
    <t>viennoiseries</t>
  </si>
  <si>
    <t>Bouchée à la reine</t>
  </si>
  <si>
    <t>Hamburger de veau gratiné</t>
  </si>
  <si>
    <t>Ravioli</t>
  </si>
  <si>
    <t>Nuggets de poulet + Ketchup</t>
  </si>
  <si>
    <t>Blé aux champignons</t>
  </si>
  <si>
    <t xml:space="preserve"> Petit pois maïs</t>
  </si>
  <si>
    <t>Endives braisées</t>
  </si>
  <si>
    <t>Yaourt nature</t>
  </si>
  <si>
    <t>Saint Bricet</t>
  </si>
  <si>
    <t>Plutôt que de limiter le service à une seule variété de fromages, il est recommandé de proposer un choix de plusieurs fromages ou produits laitiers équivalents.</t>
  </si>
  <si>
    <t>Le plateau de fromages doit être proposé à chaque repas, et comporter des fromages à la coupe, en privilégiant ceux riches en calcium.</t>
  </si>
  <si>
    <t>Afin de respecter les objectifs nutritionnels, il convient de prendre soin d’organiser les achats de telle façon que les fromages riches en calcium soient les mieux représentés.</t>
  </si>
  <si>
    <t>Il est important que les agents hôteliers, formés à la nutrition, encouragent les personnes à faire des choix adaptés, ou veillent, si besoin est, à compléter ces apports en calcium à l’occasion des autres prises alimentaires.</t>
  </si>
  <si>
    <t>3.3.4.5. Desserts</t>
  </si>
  <si>
    <t>Il convient d’être attentif au degré de maturation des fruits, en les faisant si besoin murir avant le jour du service, et de les préparer. A cet égard les personnes âgées ont souvent besoin d’aide pour éplucher les fruits.</t>
  </si>
  <si>
    <t>Le choix des fruits saisonniers s’impose tout particulièrement.</t>
  </si>
  <si>
    <t>Les personnes ayant une alimentation à texture modifiée doivent aussi bénéficier quotidiennement de fruits frais crus mixés, en plus des fruits cuits.</t>
  </si>
  <si>
    <t>3.3.5. Composition de la ou des collations des personnes âgées en institution</t>
  </si>
  <si>
    <t>Ainsi qu’il a été indiqué ci-dessus en 3.3.2. il convient aussi de prévoir une ou plusieurs collations supplémentaires pour les personnes âgées ayant des besoins nutritionnels accrus ou des difficultés à consommer un repas complet.</t>
  </si>
  <si>
    <t>Si l’établissement possède un Comité Liaison Alimentation Nutrition (CLAN), ou si l’établissement a formalisé un partenariat ( soit par convention, soit dans le cadre d’un groupement de coopération social ou médico-social prévu par le décret n°2006-4 13 du 6 avril 2006) avec un établissement de santé doté</t>
  </si>
  <si>
    <t>d’un CLAN, avec mise en commun des moyens, le cahier des charges de restauration doit être validé par le CLAN.</t>
  </si>
  <si>
    <t>4. Elaboration des menus</t>
  </si>
  <si>
    <t>4.1.1. Recommandations concernant toutes les populations</t>
  </si>
  <si>
    <t>Il convient de varier la composition des menus pour assurer l’équilibre nutritionnel.</t>
  </si>
  <si>
    <t>Si les grammages qui suivent, adaptés à chaque classe d’âge, sont nécessaires, ils sont aussi suffisants.</t>
  </si>
  <si>
    <t>PRODUITS, prêts à consommer, en grammes</t>
  </si>
  <si>
    <t>(plus ou moins 10%),</t>
  </si>
  <si>
    <t>sauf exceptions signalées.</t>
  </si>
  <si>
    <t>Enfants de</t>
  </si>
  <si>
    <t>moins</t>
  </si>
  <si>
    <t>de 18 mois</t>
  </si>
  <si>
    <t>plus</t>
  </si>
  <si>
    <t>Enfants en</t>
  </si>
  <si>
    <t>maternelle</t>
  </si>
  <si>
    <t>classe</t>
  </si>
  <si>
    <t>élémentaire</t>
  </si>
  <si>
    <t>Adolescents,</t>
  </si>
  <si>
    <t>adultes, et</t>
  </si>
  <si>
    <t>personnes</t>
  </si>
  <si>
    <t>âgées si</t>
  </si>
  <si>
    <t>portage à</t>
  </si>
  <si>
    <t>domicile</t>
  </si>
  <si>
    <t>Personnes âgées</t>
  </si>
  <si>
    <t>en institution</t>
  </si>
  <si>
    <t>Déjeuner</t>
  </si>
  <si>
    <t>Dîner</t>
  </si>
  <si>
    <t>REPAS PRINCIPAUX</t>
  </si>
  <si>
    <t>PAIN</t>
  </si>
  <si>
    <t>de 50 à 100</t>
  </si>
  <si>
    <t>CRUDITÉS sans assaisonnement</t>
  </si>
  <si>
    <t>20 (1)</t>
  </si>
  <si>
    <t>80 à 100</t>
  </si>
  <si>
    <t>Carottes, céleri et autres racines râpées</t>
  </si>
  <si>
    <t>40 (1)</t>
  </si>
  <si>
    <t>90 à 120</t>
  </si>
  <si>
    <t>Choux rouges et choux blanc émincé</t>
  </si>
  <si>
    <t>30 (1)</t>
  </si>
  <si>
    <t>Concombre</t>
  </si>
  <si>
    <t>90 à 100</t>
  </si>
  <si>
    <t>Endive</t>
  </si>
  <si>
    <t>Melon, Pastèque</t>
  </si>
  <si>
    <t>80 (1)</t>
  </si>
  <si>
    <t>150 à 200</t>
  </si>
  <si>
    <t>1/4 (1)</t>
  </si>
  <si>
    <t>40 à 60</t>
  </si>
  <si>
    <t>Tomate</t>
  </si>
  <si>
    <t>100 à 120</t>
  </si>
  <si>
    <t>Salade composée à base de crudités</t>
  </si>
  <si>
    <t>Champignons crus</t>
  </si>
  <si>
    <t>Fenouil</t>
  </si>
  <si>
    <t>CUIDITES sans assaisonnement</t>
  </si>
  <si>
    <t>Potage à base de légumes (en litres)</t>
  </si>
  <si>
    <t>1/8 (1)</t>
  </si>
  <si>
    <t>1/2 (1)</t>
  </si>
  <si>
    <t>Asperges</t>
  </si>
  <si>
    <t>Vache gros jean</t>
  </si>
  <si>
    <t>Emmental</t>
  </si>
  <si>
    <t>Petit moulé</t>
  </si>
  <si>
    <t>Compote pomme framboise</t>
  </si>
  <si>
    <t>Pomme rouge</t>
  </si>
  <si>
    <t>Cocktail de fruit</t>
  </si>
  <si>
    <t>Pomme granny</t>
  </si>
  <si>
    <t>Endives aux lardons*</t>
  </si>
  <si>
    <t>Salade hawaïenne</t>
  </si>
  <si>
    <t>Betterave crue râpée/œuf dur</t>
  </si>
  <si>
    <t>Salade coleslaw</t>
  </si>
  <si>
    <t>Méli mélo de légumes à la parisienne</t>
  </si>
  <si>
    <t>Rosbif au jus</t>
  </si>
  <si>
    <t>Boudin aux pommes*</t>
  </si>
  <si>
    <t>Poulet rôti sauce barbecue</t>
  </si>
  <si>
    <t>Poêlée de légumes</t>
  </si>
  <si>
    <r>
      <t>Choux de Bruxelles</t>
    </r>
    <r>
      <rPr>
        <sz val="10"/>
        <rFont val="Comic Sans MS"/>
        <family val="4"/>
      </rPr>
      <t>/</t>
    </r>
    <r>
      <rPr>
        <sz val="10"/>
        <color indexed="60"/>
        <rFont val="Comic Sans MS"/>
        <family val="4"/>
      </rPr>
      <t>pommes de terre*</t>
    </r>
  </si>
  <si>
    <t>Haricots beurre aux champignons</t>
  </si>
  <si>
    <r>
      <t>Courgettes</t>
    </r>
    <r>
      <rPr>
        <sz val="10"/>
        <rFont val="Comic Sans MS"/>
        <family val="4"/>
      </rPr>
      <t>/</t>
    </r>
    <r>
      <rPr>
        <sz val="10"/>
        <color indexed="60"/>
        <rFont val="Comic Sans MS"/>
        <family val="4"/>
      </rPr>
      <t>boulgour</t>
    </r>
  </si>
  <si>
    <t>Petit Suisse aux fruits</t>
  </si>
  <si>
    <t xml:space="preserve">Saint Bernard BIO </t>
  </si>
  <si>
    <t>et son petit pain BIO</t>
  </si>
  <si>
    <t>PLAN du :</t>
  </si>
  <si>
    <t>Premier service (menus)</t>
  </si>
  <si>
    <t>Dernier service (menus)</t>
  </si>
  <si>
    <t>Combien de menus (Contrôle Annexe 5)</t>
  </si>
  <si>
    <t>Pourquoi indiquer le nombre de menus : un plan peut couvrir X semaines de 7 jours; ce n'est pas pour autant que vous aurez autant de menus (entre les congés les fermetures et les jours sans restauration)</t>
  </si>
  <si>
    <t>les feuilles peuvent_être protégées sans code pour éviter la suppression des formules…Outils…Protection…Protéger la feuille OU..Oter la protection..seules les cellules pour la saisie ne seront pas vérouillées</t>
  </si>
  <si>
    <t>ANNEXE 5 CONTRÔLE DEJEUNER (4)</t>
  </si>
  <si>
    <t>ANNEXE 5 CONTRÔLE DINER (4)</t>
  </si>
  <si>
    <t>(1) Ce tableau s’emploie pour le contrôle des fréquences de service des aliments en cas de. menu unique, de choix dirigé, de menu conseillé, ou de libre service.</t>
  </si>
  <si>
    <t>(2) Ces fréquences s’appliquent aux menus servis dans toutes les structures publiques de restauration (professionnelle, éducative, de soins, militaire,carcérale, etc.)</t>
  </si>
  <si>
    <t>OU AUTRE CHOSE</t>
  </si>
  <si>
    <t>SUR CES LIGNES</t>
  </si>
  <si>
    <t>Vous pouver remplacer total...</t>
  </si>
  <si>
    <t>par la saisie d'un message</t>
  </si>
  <si>
    <t>VOUS POUVEZ AJOUTER DES COULEURS SUR LES MENUS POUR IMPRESSION.......Lorsque vous avez préparé des menus avec des polices de couleurs variées pour impression et que vous souhaitez tout uniformiser pour un menu différent OU vous souhaitez masquer les effectifs et les totaux:</t>
  </si>
  <si>
    <t>Sélectionnez un de ces tableaux (sans l'entête grise) : Cliquez 2 fois sur le pinceau "Reproduire la mise en forme" et appliquez la mise en forme sur les menus</t>
  </si>
  <si>
    <t>MODE  D'EMPLOI</t>
  </si>
  <si>
    <t>qui ne sont pas liées à la feuille MENUS</t>
  </si>
  <si>
    <t>les autres lignes ont une liaison</t>
  </si>
  <si>
    <t>MODELE   A    (format)</t>
  </si>
  <si>
    <t>MODELE   C    (format)</t>
  </si>
  <si>
    <t>MODELE   B    (format)</t>
  </si>
  <si>
    <t>total plats et effectifs sont en Police Blanc</t>
  </si>
  <si>
    <t>Modèle original</t>
  </si>
  <si>
    <t>Adaptation d'un document du conseil Général de l'Isère.Ph. REDON .Responsable de la cuisine centrale d'ECHIROLLE .et G. GENET..Diététicienne...Avec tous mes remerciements : Joël Leboucher   Cuisine centrale de Rochefort sur Mer …recherche sur GOOGLE :  UPRT</t>
  </si>
  <si>
    <t>Dans ce plan alimentaire, les plats peuvent être permutés entre eux ou remplacés par leur équivalent sans toutefois perturber les f'réquences recommandées du GEMRCN…Menus proposés sous réserve de disponibilité des produits ou d'approvisionnement….</t>
  </si>
  <si>
    <t>tout en augmentant la part des glucides dans les apports énergétiques journaliers, part que l’on s’accorde à estimer insuffisante actuellement (47% constatés alors que plus de 50% sont recommandés).</t>
  </si>
  <si>
    <t xml:space="preserve">A cette fin, il faut non seulement encourager la consommation de poisson et de matières grasses d’accompagnement riches en acides gras oméga 3 (colza, soja, noix), mais aussi restreindre la consommation d’aliments riches en graisses animales, tels que par exemple les charcuteries et les pâtisseries salées. </t>
  </si>
  <si>
    <t>Betteraves</t>
  </si>
  <si>
    <t>Champignons</t>
  </si>
  <si>
    <t>Choux-fleurs</t>
  </si>
  <si>
    <t>Cœurs de palmier</t>
  </si>
  <si>
    <t>Haricots verts</t>
  </si>
  <si>
    <t>Poireaux (blancs de poireaux)</t>
  </si>
  <si>
    <t>Salade composée à base de légumes cuits</t>
  </si>
  <si>
    <t>Soja (germes de haricots mungo)</t>
  </si>
  <si>
    <t>Terrine de légumes</t>
  </si>
  <si>
    <t>30 à 50</t>
  </si>
  <si>
    <t>Cassolette moules crevettes</t>
  </si>
  <si>
    <t>Escalope  viennoise</t>
  </si>
  <si>
    <t>Chili con carne</t>
  </si>
  <si>
    <t>Printanière de légumes</t>
  </si>
  <si>
    <t>Riz</t>
  </si>
  <si>
    <t xml:space="preserve">  Semoule à l'huile d'olive</t>
  </si>
  <si>
    <t>Ananas</t>
  </si>
  <si>
    <t>Clémentines</t>
  </si>
  <si>
    <t>Poire au sirop</t>
  </si>
  <si>
    <t>Salade mexicaine</t>
  </si>
  <si>
    <t>Salade aux croûtons</t>
  </si>
  <si>
    <t xml:space="preserve">Salade de pâtes </t>
  </si>
  <si>
    <t>Tomate au thon</t>
  </si>
  <si>
    <t xml:space="preserve"> Piémontaise</t>
  </si>
  <si>
    <t>Panaché de courgettes et carottes</t>
  </si>
  <si>
    <t>Filet de dinde au jus</t>
  </si>
  <si>
    <t>Sauté de bœuf bourguignon*</t>
  </si>
  <si>
    <t>Potée Auvergnate et ses légumes*</t>
  </si>
  <si>
    <t>Poisson meunière</t>
  </si>
  <si>
    <t>Gratin de choux fleur au curry</t>
  </si>
  <si>
    <r>
      <t xml:space="preserve">Purée de </t>
    </r>
    <r>
      <rPr>
        <sz val="10"/>
        <color indexed="50"/>
        <rFont val="Comic Sans MS"/>
        <family val="4"/>
      </rPr>
      <t>potiron</t>
    </r>
  </si>
  <si>
    <r>
      <t>Coquillette/</t>
    </r>
    <r>
      <rPr>
        <sz val="10"/>
        <color indexed="19"/>
        <rFont val="Comic Sans MS"/>
        <family val="4"/>
      </rPr>
      <t>ratatouille</t>
    </r>
  </si>
  <si>
    <t>Verchicors BIO</t>
  </si>
  <si>
    <t>Petit moulé nature</t>
  </si>
  <si>
    <t>Mandarine</t>
  </si>
  <si>
    <t>Compote  pomme ananas</t>
  </si>
  <si>
    <t>Céleri Rémoulade</t>
  </si>
  <si>
    <t>Choux rouge au fromage blanc</t>
  </si>
  <si>
    <t>Salade radis au roquefort</t>
  </si>
  <si>
    <t>Filet de poisson à la provençale</t>
  </si>
  <si>
    <t>Omelette au fromage</t>
  </si>
  <si>
    <r>
      <t>Blé/</t>
    </r>
    <r>
      <rPr>
        <sz val="10"/>
        <color indexed="50"/>
        <rFont val="Comic Sans MS"/>
        <family val="4"/>
      </rPr>
      <t>épinards</t>
    </r>
  </si>
  <si>
    <t>Riz à l'espagnole</t>
  </si>
  <si>
    <t>St Agur</t>
  </si>
  <si>
    <t>Flan au chocolat</t>
  </si>
  <si>
    <t>JEUDI 15 DEC</t>
  </si>
  <si>
    <t>VACANCES du 2</t>
  </si>
  <si>
    <t>VACANCES du 1°</t>
  </si>
  <si>
    <t>VACANCES du 31</t>
  </si>
  <si>
    <t>Menus du :</t>
  </si>
  <si>
    <t>au</t>
  </si>
  <si>
    <t>Menus du .…/..au…</t>
  </si>
  <si>
    <t xml:space="preserve">Visa du Chef d'établissement              </t>
  </si>
  <si>
    <t>Visa du Responsable de la cuisine centrale</t>
  </si>
  <si>
    <t xml:space="preserve">Visa de la Diététicienne              </t>
  </si>
  <si>
    <t>codes couleurs Ph REDON et G. GENET Conseil général de l'ISÈRE</t>
  </si>
  <si>
    <t>Palette de couleurs, Excel</t>
  </si>
  <si>
    <t>4.1.3.4. Choix des légumes et des garnitures de féculents</t>
  </si>
  <si>
    <t>Les légumes frais, de saison ou primeurs, et les légumes surgelés doivent être privilégiés.</t>
  </si>
  <si>
    <t>Le niveau de qualité et de maturité ainsi que la catégorie des légumes sont des paramètres à maîtriser pour influer sur la teneur et la nature des fibres (haricots verts et petits pois « extra-fins » par exemple).</t>
  </si>
  <si>
    <t>Les variétés de pommes de terre à chaire farineuse, qui présentent une désagrégation plus prononcée à la cuisson, seront de préférence choisies pour préparer la purée.</t>
  </si>
  <si>
    <t>L’introduction des légumes secs (lentilles, harricots blancs, etc.) intervient au-delà de 15-18 mois.</t>
  </si>
  <si>
    <t>4.1.3.5. Choix des fruits</t>
  </si>
  <si>
    <t>Les fruits frais de saison sont à privilégier.</t>
  </si>
  <si>
    <t>4.1.2. Recommandations relatives aux allergies alimentaires des enfants scolarisés</t>
  </si>
  <si>
    <t xml:space="preserve">Le petit déjeuner étant toujours un des repas les plus appréciés par cette population, il doit être d’apport énergétique élevé : </t>
  </si>
  <si>
    <t xml:space="preserve"> par exemple café au lait sucré enrichi de poudre de lait demi-écrémé, pain beurre et confiture, jus de fruit à teneur garantie en vitamine C. Le jus de fruit peut-être proposé plus tard, vers 10h.</t>
  </si>
  <si>
    <t>Lorsqu’un potage est servi le midi, il vient en complément d’une entrée. Si cette entrée est constituée de légumes cuits, le potage servi en substitut doit contenir un minimum de 40% de légumes cuits,</t>
  </si>
  <si>
    <t>hors pomme de terre, soit 80 à 100g de légumes cuits pour une portion de potage de 200 à 250ml. Le soir, le potage est considéré comme une composante du repas.</t>
  </si>
  <si>
    <t xml:space="preserve">Les plats protidiques uniques tels que les hachis Parmentier, brandades Parmentier, steaks hachés avec légumes, crêpes au jambon, coquilles de poisson, ou flans de légumes, doivent être constitués d’une base protidique d’origine animale, et sont à ce titre à recommander.. </t>
  </si>
  <si>
    <t>Par opposition, il convient d’éviter les feuilletés, quiches, beignets, panés ou quenelles, souvent très gras et pauvres en protéines, et pour lesquels il est difficile de maîtriser la qualité des ingrédients.</t>
  </si>
  <si>
    <t>Salade de pâtes niçoise</t>
  </si>
  <si>
    <t>Salade de pois chiches aux dès de tomates</t>
  </si>
  <si>
    <t>Salade de pois chiches vinaigrette, fines herbes</t>
  </si>
  <si>
    <t>Salade de riz au safran et poivrons verts</t>
  </si>
  <si>
    <t>Salade de riz aux dés de jambon</t>
  </si>
  <si>
    <t>Salade de riz aux fruits de mer</t>
  </si>
  <si>
    <t>Salade de riz et olives (vertes, noires)</t>
  </si>
  <si>
    <t>Salade de riz et variante</t>
  </si>
  <si>
    <t>Salade de riz niçoise</t>
  </si>
  <si>
    <t>Salade de riz sauce verte</t>
  </si>
  <si>
    <t>Salade d'hiver</t>
  </si>
  <si>
    <t>Salade du printemps</t>
  </si>
  <si>
    <t>Salade exotique</t>
  </si>
  <si>
    <t>Salade Grande Duchesse</t>
  </si>
  <si>
    <t>Salade Hermine</t>
  </si>
  <si>
    <t xml:space="preserve">Salade Luce </t>
  </si>
  <si>
    <t>Salade maraîchère</t>
  </si>
  <si>
    <t>Salade Niçoise</t>
  </si>
  <si>
    <t>Salade Niçoise d’hiver</t>
  </si>
  <si>
    <t>Salade soissonaise aux poivrons</t>
  </si>
  <si>
    <t>Salade tourangelle</t>
  </si>
  <si>
    <t>Salade Tunisienne</t>
  </si>
  <si>
    <t>Salade vendéenne</t>
  </si>
  <si>
    <t>Samba du carnaval</t>
  </si>
  <si>
    <t>Samoussas</t>
  </si>
  <si>
    <t>Saucisson chaud, brioché</t>
  </si>
  <si>
    <t>Soufflé au fromage en chausson</t>
  </si>
  <si>
    <t>Soupe paysanne aux haricots rouges</t>
  </si>
  <si>
    <t>Talmouses en tricorne</t>
  </si>
  <si>
    <t>Tarte à l’oignon</t>
  </si>
  <si>
    <t>Tarte à la piperade</t>
  </si>
  <si>
    <t>Tarte Alsacienne</t>
  </si>
  <si>
    <t>Tarte aux deux fromages</t>
  </si>
  <si>
    <t>Tarte aux épinards</t>
  </si>
  <si>
    <t>Tarte feuilleté printanière</t>
  </si>
  <si>
    <t>Tarte provençale</t>
  </si>
  <si>
    <t>Tomate à la Gauloise</t>
  </si>
  <si>
    <t>Tomate à la Génoise</t>
  </si>
  <si>
    <t>Tomate belle île</t>
  </si>
  <si>
    <t>Tourte forestière</t>
  </si>
  <si>
    <t>Vol au vent financière</t>
  </si>
  <si>
    <t>Taboulé à l'Orientale</t>
  </si>
  <si>
    <t>Bouillon de légumes au Tapioca</t>
  </si>
  <si>
    <t>Bouillon vermicelle</t>
  </si>
  <si>
    <t>Coquille de poisson</t>
  </si>
  <si>
    <t>Garbure</t>
  </si>
  <si>
    <t>Lentilles et tomates en salade</t>
  </si>
  <si>
    <t>Pissaladière</t>
  </si>
  <si>
    <t>Pois chiches à la grecque</t>
  </si>
  <si>
    <t>Polenta froide Basquaise</t>
  </si>
  <si>
    <t>Potage Alphabet</t>
  </si>
  <si>
    <t>Potage Aurore</t>
  </si>
  <si>
    <t>Potage aux chevriers</t>
  </si>
  <si>
    <t>Potage Condé</t>
  </si>
  <si>
    <t>Potage de haricots blancs à l'oseille</t>
  </si>
  <si>
    <t>Potage ésau</t>
  </si>
  <si>
    <t>Potage Faubonne</t>
  </si>
  <si>
    <t>Potage minestrone</t>
  </si>
  <si>
    <t>Potage soissonnais</t>
  </si>
  <si>
    <t>Potage St germain aux croûtons</t>
  </si>
  <si>
    <t xml:space="preserve"> la prise en compte et l’analyse des plaintes, et les comptes rendus de la commission de menus, celle-ci incluant des représentants des personnes âgées et/ou de leurs famille</t>
  </si>
  <si>
    <t xml:space="preserve"> et encadrés par la réglementation (par exemple le sel iodé, les laits infantiles ou les aliments enrichis en protéines pour les personnes âgées dénutries).</t>
  </si>
  <si>
    <t xml:space="preserve"> Les aliments concernés peuvent être par exemple les beignets, les cordons bleus, les aliments panés (steak du fromager, poisson pané, escalope viennoise, etc.), les frites, les pommes de terre rissolées, les pommes dauphine, les pommes duchesse, les beignets de légumes.</t>
  </si>
  <si>
    <t xml:space="preserve">Il s’agit par exemple des pâtisseries comme les beignets, les viennoiseries, les gaufres, les crêpes fourrées au chocolat, les gâteaux à la crème ou au chocolat, les brownies au chocolat et aux noix, les quatre-quarts, les gâteaux moelleux chocolatés type napolitain mini-roulé, </t>
  </si>
  <si>
    <t xml:space="preserve"> les biscuits chocolatés, les biscuits sablés nappés de chocolat, les biscuits secs chocolatés, les galettes ou les sablés, les goûters chocolatés fourrés, les gaufrettes fourrées, les madeleines,</t>
  </si>
  <si>
    <t>les biscuits secs feuilletés type palmier et les cookies au chocolat. D’autres desserts comme les tiramisus, les crèmes brûlées les glaces ou les nougats glacés sont concernés.</t>
  </si>
  <si>
    <t xml:space="preserve">Apport de glucides complexes, fibres et minéraux. Prévention de l'obésité car engendre une diminution de la portion de lipides. </t>
  </si>
  <si>
    <t xml:space="preserve"> Légumes secs (flageolets, haricots blancs, haricots rouges, lentilles, pois chiches,,,)</t>
  </si>
  <si>
    <t>Recette comptabilisée dans cette catégorie dès lors que les féculents  représentent plus de 50 % des ingrédients totaux servis.</t>
  </si>
  <si>
    <t>Les  pommes de terre frites ou rissolées, bien que riche en lipides, ainsi que les pizzas servies en plat principal sont pris en compte comme féculents</t>
  </si>
  <si>
    <t>GEM RCN</t>
  </si>
  <si>
    <t>Augmenter les apports de Fer en garantissant des apports protidiques de qualité</t>
  </si>
  <si>
    <t xml:space="preserve">Poisson ou préparation à base de poisson &gt; 70% de poisson et dont le rapport P/L est au moins de 2 </t>
  </si>
  <si>
    <t>Assurer un apport de protéines de bonne qualité pour la croissance notamment</t>
  </si>
  <si>
    <t xml:space="preserve">Darne, filets, dés, émiettés eventuellement reconstitués de cabillaud, merlan, truite, thon, saumon,..Recettes type brandade, paella, gratin ou poisson meunière </t>
  </si>
  <si>
    <t xml:space="preserve">Les entrées ne sont pas prises en compte. ll n’est pas tenu compte du rapport P/L des poissons gras tels que thon, saumon, sardine, maquereau, bar (loup), roussette (saumonette) ou truite, </t>
  </si>
  <si>
    <t>4 MIN</t>
  </si>
  <si>
    <t>Le pourcentage s'entend par grammage recommandé de viande, œuf ou poisson</t>
  </si>
  <si>
    <t>ou  pané sont à prendre en compte si le grammage de poisson atteint au moins 70% du grammage protidique recommandé par portion et si P/L &lt; ou = à 2</t>
  </si>
  <si>
    <t xml:space="preserve"> dont la consommation est recommandée car ils sont riches en vitamine D et en acides gras oméga 3.</t>
  </si>
  <si>
    <t>Viandes non hachées de boeuf, veau ou agneau, ou d’abats de boucherie</t>
  </si>
  <si>
    <t>L’alimentation à texture modifiée doit apporter la même quantité de viande, poisson ou œuf que celle à texture non modifiée.</t>
  </si>
  <si>
    <t>Bœuf aux olives*</t>
  </si>
  <si>
    <t>Bœuf aux pois chiches*</t>
  </si>
  <si>
    <t>Bœuf aux pruneaux*</t>
  </si>
  <si>
    <t>Bœuf bourguignon*</t>
  </si>
  <si>
    <t>Bohémien de Bœuf*</t>
  </si>
  <si>
    <t>Braisé de Bœuf Brésilien*</t>
  </si>
  <si>
    <t>Carbonnade Flamande*</t>
  </si>
  <si>
    <t>Cerf/biche</t>
  </si>
  <si>
    <t>Couscous à l'agneau</t>
  </si>
  <si>
    <t>Daube de Bœuf provençale*</t>
  </si>
  <si>
    <t>Escalope de veau</t>
  </si>
  <si>
    <t>Estouffade Provençale*</t>
  </si>
  <si>
    <t>Marmite de Bœuf*</t>
  </si>
  <si>
    <t>Roti de veau*</t>
  </si>
  <si>
    <t>Sauté de veau</t>
  </si>
  <si>
    <t>Steak*</t>
  </si>
  <si>
    <t>Cervelas obernois</t>
  </si>
  <si>
    <t>Cotelette de porc</t>
  </si>
  <si>
    <t>cuisse de canard</t>
  </si>
  <si>
    <t>merguez</t>
  </si>
  <si>
    <t>nugget's de poisson</t>
  </si>
  <si>
    <t>nugget's de volaille</t>
  </si>
  <si>
    <t>Roti de porc (échine</t>
  </si>
  <si>
    <t>BEIGNET DE POISSON</t>
  </si>
  <si>
    <t>CALAMARS A LA ROMAINE</t>
  </si>
  <si>
    <t>LEGUMES EN BEIGNETS</t>
  </si>
  <si>
    <t>Avocat</t>
  </si>
  <si>
    <t>Carottes au citron</t>
  </si>
  <si>
    <t>Carottes au maïs</t>
  </si>
  <si>
    <t>Carottes aux câpres</t>
  </si>
  <si>
    <t>Carottes aux raisins secs</t>
  </si>
  <si>
    <t>Carottes et céleris râpés au citron</t>
  </si>
  <si>
    <t>Carottes et pommes de terre</t>
  </si>
  <si>
    <t>Carottes et radis noirs râpés</t>
  </si>
  <si>
    <t>Céleri</t>
  </si>
  <si>
    <t>Chou-fleur</t>
  </si>
  <si>
    <t>endives aux noix</t>
  </si>
  <si>
    <t>Frisée croutons</t>
  </si>
  <si>
    <t>Frisée</t>
  </si>
  <si>
    <t>Mache</t>
  </si>
  <si>
    <t>Melon</t>
  </si>
  <si>
    <t>Pamplemousse</t>
  </si>
  <si>
    <t>Radis</t>
  </si>
  <si>
    <t>Radis noir</t>
  </si>
  <si>
    <t>Salade verte et bacon</t>
  </si>
  <si>
    <t>Salade verte</t>
  </si>
  <si>
    <t>Tomates / maïs</t>
  </si>
  <si>
    <t>Tomates au thon</t>
  </si>
  <si>
    <t>Tomates</t>
  </si>
  <si>
    <t>H.O COMPOSÉS</t>
  </si>
  <si>
    <t>Cuidités légumes ou fruits  Crudités légumes ou fruits</t>
  </si>
  <si>
    <t>Desserts contenant plus de 15 % de lipides</t>
  </si>
  <si>
    <t>3/20 maxi</t>
  </si>
  <si>
    <t>(3) Dans le cas d’un internat, analyser séparément les déjeuners et les dîners</t>
  </si>
  <si>
    <t>(4) Fromage servi en tant que tel, ou en entrée composée</t>
  </si>
  <si>
    <t>Plats protidiques ayant un rapport P/L&lt; ou = à 1 (le critère P/L ne s’applique pas aux plats aux œufs)</t>
  </si>
  <si>
    <t>Poissons ou préparations à base de poisson contenant au moins 70 % de poisson, et ayant un P/L&gt; ou = 2</t>
  </si>
  <si>
    <t>FEUILLE DE CONTRÖLE</t>
  </si>
  <si>
    <t>DESSERTS</t>
  </si>
  <si>
    <t>LAITAGES</t>
  </si>
  <si>
    <t>LÉGUMES VERTS</t>
  </si>
  <si>
    <t>LÉGUMES COMPOSÉS</t>
  </si>
  <si>
    <t>PLAT</t>
  </si>
  <si>
    <t>HORS D'ŒUVRES</t>
  </si>
  <si>
    <t>LÉGUMES FÉCULENTS</t>
  </si>
  <si>
    <t>ACCOMPAGNEMENT</t>
  </si>
  <si>
    <t>LÉGUMES "GRAS"</t>
  </si>
  <si>
    <t>PLAT VIANDE (B)</t>
  </si>
  <si>
    <t>PLAT POISSON (A)</t>
  </si>
  <si>
    <t>PLAT POISSON (B)</t>
  </si>
  <si>
    <t>* ce plat contient du porc</t>
  </si>
  <si>
    <t xml:space="preserve">Visa de la Diététicienne,               </t>
  </si>
  <si>
    <t>Visa du Responsable de la cuisine centrale,</t>
  </si>
  <si>
    <t>Visa du Chef d'établissement,</t>
  </si>
  <si>
    <t>total entrées</t>
  </si>
  <si>
    <t>total fromages</t>
  </si>
  <si>
    <t>total desserts</t>
  </si>
  <si>
    <t>total plats</t>
  </si>
  <si>
    <t>cachet ou nom de l'établissement :</t>
  </si>
  <si>
    <t xml:space="preserve">                  MENUS SCOLAIRES</t>
  </si>
  <si>
    <t>Toute l'équipe de la cuisine centrale et la diététicienne vous proposent ces menus et vous souhaitent un excellent appétit !</t>
  </si>
  <si>
    <t>POUR LA COMMANDE DE REPAS :</t>
  </si>
  <si>
    <t xml:space="preserve">                  MENUS SENIORS</t>
  </si>
  <si>
    <t xml:space="preserve"> </t>
  </si>
  <si>
    <t>Carottes râpées aux amandes grillées</t>
  </si>
  <si>
    <t>Salade de pommes de terre aux fruits de mer</t>
  </si>
  <si>
    <t>Feuille de chêne</t>
  </si>
  <si>
    <t>Riz Niçois</t>
  </si>
  <si>
    <t xml:space="preserve">  </t>
  </si>
  <si>
    <t>Pomelos rose</t>
  </si>
  <si>
    <t>Haricots blancs à l'échalote</t>
  </si>
  <si>
    <t>filet de colin</t>
  </si>
  <si>
    <t>filet de hoki</t>
  </si>
  <si>
    <t>filet de merlu</t>
  </si>
  <si>
    <t>filet de saumon</t>
  </si>
  <si>
    <t>médaillon de merlu</t>
  </si>
  <si>
    <t>Bœuf à l’ancienne*</t>
  </si>
  <si>
    <t>Pâtes pressées cuites</t>
  </si>
  <si>
    <t>Pâtes pressées non cuites</t>
  </si>
  <si>
    <t>Pâtes persillées</t>
  </si>
  <si>
    <t>Pâtes molles</t>
  </si>
  <si>
    <t>Camembert à 45% MG,</t>
  </si>
  <si>
    <t>Bleu de Bresse.</t>
  </si>
  <si>
    <t>Fromages de brebis</t>
  </si>
  <si>
    <t>4.2.1.5.3. Servir un minimum de produits laitiers ou de desserts lactés contenant plus de 100 mg de calcium et moins de 5 g de lipides par portion</t>
  </si>
  <si>
    <t>Desserts lactés</t>
  </si>
  <si>
    <t>4.2.1.2. Augmenter la consommation de fruits, de légumes et de féculents pour les enfants scolarisés, les adolescents, les adultes, et les personnes âgées en cas de portage à domicile</t>
  </si>
  <si>
    <t>Il est rappelé qu’il s’agit ici de garantir les apports en fibres et en vitamines (vitamine C notamment). Pour atteindre cet objectif nutritionnel (cf. § 2.1) les fréquences recommandées portent sur la consommation minimum de :</t>
  </si>
  <si>
    <t>- crudités de légumes ou de fruits;</t>
  </si>
  <si>
    <t>- légumes cuits autres que secs, seuls ou en mélange, contenant au moins 50% de légumes ; - légumes secs, féculents ou céréales ;</t>
  </si>
  <si>
    <t>- desserts de fruits crus.</t>
  </si>
  <si>
    <t>Il convient de varier les légumes et les fruits.</t>
  </si>
  <si>
    <t>4.2.1.2.1. Servir en entrée, garniture ou accompagnement, ou dessert un minimum de crudités de légumes ou de fruits</t>
  </si>
  <si>
    <t>Afin de garantir les apports de vitamine C, la recommandation de fréquence de service des entrées de crudités (légumes ou fruits crus) est distincte de celle des fruits crus servis en dessert :</t>
  </si>
  <si>
    <t>Les fruits crus courants riches en vitamine C sont par exemple les agrumes, le kiwi, la fraise, le melon, la nectarine ou l’ananas. Les salades de fruits sont prises en compte si elles contiennent 100% de fruits crus.</t>
  </si>
  <si>
    <t>4.2.1.2.2. Servir en garniture ou accompagnement des légumes cuits, autres que secs, à raison de 10 repas sur 20 repas successifs</t>
  </si>
  <si>
    <t>Traçabilité : BŒUF ORIGINE:</t>
  </si>
  <si>
    <t>Fromage blanc</t>
  </si>
  <si>
    <t>Cantadou</t>
  </si>
  <si>
    <t>Poire</t>
  </si>
  <si>
    <t>Panna cotta au coulis de fruits rouges</t>
  </si>
  <si>
    <t>Raisins</t>
  </si>
  <si>
    <t>Ile flottante</t>
  </si>
  <si>
    <t>Rillettes de sardines + citron</t>
  </si>
  <si>
    <t>Salade iceberg</t>
  </si>
  <si>
    <t>Endives la mimolette</t>
  </si>
  <si>
    <t>Pâté en croûte*</t>
  </si>
  <si>
    <t>Tomates/cœurs de palmiers</t>
  </si>
  <si>
    <t>Choux blancs aux agrumes</t>
  </si>
  <si>
    <t>Terrine de canard*</t>
  </si>
  <si>
    <t>Concombres à la bulgare</t>
  </si>
  <si>
    <t>Betteraves crues râpées maïs</t>
  </si>
  <si>
    <t>Epaule d'agneau rôtie aux herbes</t>
  </si>
  <si>
    <t>Filet de poisson à la grenobloise</t>
  </si>
  <si>
    <t>Gardiane de taureau</t>
  </si>
  <si>
    <t>ARMISTICE</t>
  </si>
  <si>
    <t>Paupiette de volaille forestière</t>
  </si>
  <si>
    <t>Steak haché sauce au bleu</t>
  </si>
  <si>
    <t>Jambon braisé*</t>
  </si>
  <si>
    <r>
      <t xml:space="preserve">Choux fleurs </t>
    </r>
    <r>
      <rPr>
        <sz val="10"/>
        <color indexed="60"/>
        <rFont val="Comic Sans MS"/>
        <family val="4"/>
      </rPr>
      <t>pomme de terre au gratin</t>
    </r>
  </si>
  <si>
    <t>Purée de carottes</t>
  </si>
  <si>
    <t>Riz camarguais</t>
  </si>
  <si>
    <t>Haricots verts/flageolets</t>
  </si>
  <si>
    <t>Frites</t>
  </si>
  <si>
    <t>Pennes</t>
  </si>
  <si>
    <t>Faisselle</t>
  </si>
  <si>
    <t>Six de Savoie</t>
  </si>
  <si>
    <t>Ail et fines herbes</t>
  </si>
  <si>
    <t>Vache Picon</t>
  </si>
  <si>
    <t>Petit Suisse</t>
  </si>
  <si>
    <t>Fruit BIO</t>
  </si>
  <si>
    <t>Compote pomme fraise</t>
  </si>
  <si>
    <t>Petit pot de glace</t>
  </si>
  <si>
    <t>Ananas au sirop</t>
  </si>
  <si>
    <t>Nem et sa sauce</t>
  </si>
  <si>
    <t>Fenouil rémoulade</t>
  </si>
  <si>
    <t>Feuilleté au fromage</t>
  </si>
  <si>
    <t xml:space="preserve">Quiche au thon </t>
  </si>
  <si>
    <t>Avocat vinaigrette</t>
  </si>
  <si>
    <t>Blanquette de veau</t>
  </si>
  <si>
    <t>Choucroute garnie*</t>
  </si>
  <si>
    <t>Filet de poisson à l'américaine</t>
  </si>
  <si>
    <t>Filet de poisson meunière</t>
  </si>
  <si>
    <t>Carottes Vichy</t>
  </si>
  <si>
    <t>Courgettes la provençale</t>
  </si>
  <si>
    <t>Blé aux petits légumes</t>
  </si>
  <si>
    <t>Cantal</t>
  </si>
  <si>
    <t>Saint Moret</t>
  </si>
  <si>
    <t>Tomme blanche</t>
  </si>
  <si>
    <t>Saint Agur</t>
  </si>
  <si>
    <t>Compote pomme abricot</t>
  </si>
  <si>
    <t>Pomme cuite à la gelée de groseille</t>
  </si>
  <si>
    <t>Kiwi</t>
  </si>
  <si>
    <t>Terrine de légumes coulis de tomate</t>
  </si>
  <si>
    <t>Concombre à la menthe</t>
  </si>
  <si>
    <t>Chou romanesco vinaigrette</t>
  </si>
  <si>
    <t>Tomate aux câpres</t>
  </si>
  <si>
    <t>Ratatouille froide +1/2 œuf</t>
  </si>
  <si>
    <t>Salade verte au roquefort</t>
  </si>
  <si>
    <t>Hachis Parmentier maison</t>
  </si>
  <si>
    <t>Poisson pané + citron</t>
  </si>
  <si>
    <r>
      <t xml:space="preserve">Spaghettis </t>
    </r>
    <r>
      <rPr>
        <sz val="10"/>
        <color indexed="10"/>
        <rFont val="Comic Sans MS"/>
        <family val="4"/>
      </rPr>
      <t>bolognaise</t>
    </r>
  </si>
  <si>
    <t>Cordon bleu</t>
  </si>
  <si>
    <t>Epinards à la crème</t>
  </si>
  <si>
    <t xml:space="preserve">Gratin de légumes </t>
  </si>
  <si>
    <t>Yaourt BIO de l'Isère</t>
  </si>
  <si>
    <t>Camembert</t>
  </si>
  <si>
    <t>Salade Acapulco</t>
  </si>
  <si>
    <t>Marbré au chocolat</t>
  </si>
  <si>
    <t>Mélimélo de fruits rouges</t>
  </si>
  <si>
    <t>Gâteau de riz maison</t>
  </si>
  <si>
    <t>Salade de soja au maïs</t>
  </si>
  <si>
    <t>Tomate mimosa</t>
  </si>
  <si>
    <t xml:space="preserve">Panaché de haricots </t>
  </si>
  <si>
    <t>Salade verte au thon</t>
  </si>
  <si>
    <t>Betteraves rouges à la cacahuète</t>
  </si>
  <si>
    <t>Salade Américaine</t>
  </si>
  <si>
    <t>Carbonade aux pruneaux</t>
  </si>
  <si>
    <t>encre verte  foncée</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</si>
  <si>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</si>
  <si>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</si>
  <si>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</si>
  <si>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</si>
  <si>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</si>
  <si>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</si>
  <si>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</si>
  <si>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</si>
  <si>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</si>
  <si>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</si>
  <si>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</si>
  <si>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</si>
  <si>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</si>
  <si>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</si>
  <si>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</si>
  <si>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</si>
  <si>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</si>
  <si>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</si>
  <si>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</si>
  <si>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</si>
  <si>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</si>
  <si>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</si>
  <si>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</si>
  <si>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</si>
  <si>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</si>
  <si>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</si>
  <si>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</si>
  <si>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</si>
  <si>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</si>
  <si>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</si>
  <si>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</si>
  <si>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</si>
  <si>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</si>
  <si>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</si>
  <si>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Les paires de couleurs suivantes sont de la même couleur </t>
  </si>
  <si>
    <t>11 &amp; 25, 5 &amp; 32, 14 &amp; 31, 8 et 28, 9 &amp; 30, 13 &amp; 29, 18 &amp; 54, 20 &amp; 34, 7 &amp; 26, et 6 et 27.</t>
  </si>
  <si>
    <t>ou de veau, ou de l’égrené de bœuf à 20</t>
  </si>
  <si>
    <t>% de MG.</t>
  </si>
  <si>
    <t>Pâtisseries comme les beignets, les</t>
  </si>
  <si>
    <t>viennoiseries, gaufres, crêpes fourrées</t>
  </si>
  <si>
    <t>au chocolat, gâteaux à la crème, gâteaux</t>
  </si>
  <si>
    <t>au chocolat, brownies au chocolat et aux</t>
  </si>
  <si>
    <t>noix, quatre quart, gâteaux moelleux</t>
  </si>
  <si>
    <t>chocolatés, biscuits secs chocolatés,</t>
  </si>
  <si>
    <t>galettes ou sablés, goûters chocolatés</t>
  </si>
  <si>
    <t>fourrés, gaufrettes fourrées, madeleines,</t>
  </si>
  <si>
    <t>biscuits secs feuilletés type palmier et</t>
  </si>
  <si>
    <t>cookies au chocolat, ainsi que d’autres</t>
  </si>
  <si>
    <t>desserts comme les tiramisus , crèmes</t>
  </si>
  <si>
    <t>brûlées et nougats glacés</t>
  </si>
  <si>
    <t>Tous types de fruits et légumes, salades</t>
  </si>
  <si>
    <t>servies en garniture de plats tels que</t>
  </si>
  <si>
    <t>quiche, pizza..</t>
  </si>
  <si>
    <t>Fruits crus courants riches en vitamine</t>
  </si>
  <si>
    <t>C sont par exemple les agrumes, le kiwi,</t>
  </si>
  <si>
    <t>la fraise, le melon, la nectarine, l’ananas</t>
  </si>
  <si>
    <t>Tous les légumes. Quand une recette</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</si>
  <si>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</si>
  <si>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</si>
  <si>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BUT</t>
  </si>
  <si>
    <t>INTITULE DU POINT DE CONTRÔLE</t>
  </si>
  <si>
    <t>DEFINITION</t>
  </si>
  <si>
    <t>REMARQUE</t>
  </si>
  <si>
    <t>EXEMPLE DE PLATS</t>
  </si>
  <si>
    <t>N'EST PAS PRIS EN COMPTE</t>
  </si>
  <si>
    <t>FREQUENCE SOUHAITEE sur 20 repas</t>
  </si>
  <si>
    <t>Diminuer les apports lipidiques et rééquilibrer la consommation des acides gras</t>
  </si>
  <si>
    <t>Entrées contenant + à 15% de lipides</t>
  </si>
  <si>
    <t>· Entrées qui contiennent plus de 15% de matière grasse</t>
  </si>
  <si>
    <t>Facteur de risque augmentant l’obésité</t>
  </si>
  <si>
    <t>Charcuterie</t>
  </si>
  <si>
    <t>Poissons gras tels que thon, sardine, saumon, maquereau bar (loup), roussette (saumonette) ou truite,  etc. (=rééquilibrage des apports en acides gras essentiels)</t>
  </si>
  <si>
    <t>4 MAX</t>
  </si>
  <si>
    <t>Peu d’intérêt d’un point de vue nutritionnel</t>
  </si>
  <si>
    <t>Préparations chaudes telles que friand, quiche,…</t>
  </si>
  <si>
    <t>Il faut habituer les enfants à limiter ce type d’aliment dans l’espoir qu’ils conservent ces habitudes à l’âge adulte.</t>
  </si>
  <si>
    <t>Entrées froides comme céleri rémoulade, macédoine avec mayonnaise, salade piémontaise, salade composées à base de charcuterie et de fromages…</t>
  </si>
  <si>
    <t>Sont à proposer avec du citron plutôt que du beurre et ne pas mettre à disposition des distributeurs de sauce grasse type mayonnaise</t>
  </si>
  <si>
    <t>Produits à frire et pré frits  comportant + de 15% MG</t>
  </si>
  <si>
    <t>Aliments panés à frire ou à rissoler (=dont la cuisson s'effectue dans un important volume d'huile)</t>
  </si>
  <si>
    <t xml:space="preserve">Beignets, cordon bleus, steak du fromager, nuggets, poulet pané frits, calamars frits, croquette de poisson frits, bâtonnets de dinde panés frits,… </t>
  </si>
  <si>
    <t>Poissons meunière</t>
  </si>
  <si>
    <t>Aliments pré frits (produits frits industriellement ) à réchauffer ou à cuire</t>
  </si>
  <si>
    <t>AUTRES codes couleurs possibles</t>
  </si>
  <si>
    <t>Préparation ou plats prêts à consommer à base de viande, d'œuf, de poisson ou/et de fromage contenant moins de &lt; 70 % de matières premières animales</t>
  </si>
  <si>
    <t>Les recettes composées du type brandade, paella, gratin ou poisson meunière sont à prendre en compte</t>
  </si>
  <si>
    <t xml:space="preserve">A limiter car peu intéressant du point de vue nutritionnel </t>
  </si>
  <si>
    <t xml:space="preserve">Les entrées ne sont pas prises en compte. </t>
  </si>
  <si>
    <t>si le grammage de poisson n’atteint pas 70% du grammage protidique recommandé par portion pour la tranche d’âge considérée</t>
  </si>
  <si>
    <t>Augmenter les apports calciques</t>
  </si>
  <si>
    <t>Fromages contenant au moins 150 mg de calcium</t>
  </si>
  <si>
    <t>Suer</t>
  </si>
  <si>
    <t>Décorer</t>
  </si>
  <si>
    <t>Réhydrater</t>
  </si>
  <si>
    <t>Verser</t>
  </si>
  <si>
    <t>Frit ou pané</t>
  </si>
  <si>
    <t>Poisson</t>
  </si>
  <si>
    <t>Courge</t>
  </si>
  <si>
    <t>Châtrer</t>
  </si>
  <si>
    <t>Effiler</t>
  </si>
  <si>
    <t>Masquer</t>
  </si>
  <si>
    <t>Délayer</t>
  </si>
  <si>
    <t>Laver</t>
  </si>
  <si>
    <t>Remonter en température</t>
  </si>
  <si>
    <t>Déglaçage</t>
  </si>
  <si>
    <t>Rôti ou poélé</t>
  </si>
  <si>
    <t>Porc</t>
  </si>
  <si>
    <t>Oignons</t>
  </si>
  <si>
    <t>Topinambour</t>
  </si>
  <si>
    <t>Chaufroiter</t>
  </si>
  <si>
    <t>Egermer</t>
  </si>
  <si>
    <t>Masser</t>
  </si>
  <si>
    <t>Tailler</t>
  </si>
  <si>
    <t>Disperser</t>
  </si>
  <si>
    <t>Remplacer</t>
  </si>
  <si>
    <t>Sauce courte</t>
  </si>
  <si>
    <t>pièces Sautées</t>
  </si>
  <si>
    <t>Poule</t>
  </si>
  <si>
    <t>Crosne</t>
  </si>
  <si>
    <t>Poivrons jaunes</t>
  </si>
  <si>
    <t>Chemiser</t>
  </si>
  <si>
    <t>Égoutter</t>
  </si>
  <si>
    <t>Meringuer</t>
  </si>
  <si>
    <t>Tamiser</t>
  </si>
  <si>
    <t>Disposer</t>
  </si>
  <si>
    <t>Maintenir en temp. sup à 63°</t>
  </si>
  <si>
    <t>Remuer</t>
  </si>
  <si>
    <t>Sauce longues</t>
  </si>
  <si>
    <t xml:space="preserve">Braisés Ragoûts </t>
  </si>
  <si>
    <t>Poulet</t>
  </si>
  <si>
    <t>Poivrons rouges</t>
  </si>
  <si>
    <t>Chiqueter</t>
  </si>
  <si>
    <t>Égrapper</t>
  </si>
  <si>
    <t>Mijoter</t>
  </si>
  <si>
    <t>Tamponner</t>
  </si>
  <si>
    <t>Manipuler</t>
  </si>
  <si>
    <t>Répartir</t>
  </si>
  <si>
    <t>Bouillon</t>
  </si>
  <si>
    <t>Pochés Plats complets</t>
  </si>
  <si>
    <t>Sauces Blanches/Blondes</t>
  </si>
  <si>
    <t>Poivrons verts</t>
  </si>
  <si>
    <t>Ciseler</t>
  </si>
  <si>
    <t>Égrener</t>
  </si>
  <si>
    <t>Monder</t>
  </si>
  <si>
    <t>Tapisser</t>
  </si>
  <si>
    <t>Mélanger</t>
  </si>
  <si>
    <t>Repasser</t>
  </si>
  <si>
    <t>Sauces rouges/brunes</t>
  </si>
  <si>
    <t>Citronner</t>
  </si>
  <si>
    <t>Émincer</t>
  </si>
  <si>
    <t>Monter</t>
  </si>
  <si>
    <t>Tourer</t>
  </si>
  <si>
    <t>Mettre en cuisson</t>
  </si>
  <si>
    <t>O</t>
  </si>
  <si>
    <t xml:space="preserve"> muscle ou non transformé</t>
  </si>
  <si>
    <t>Veau</t>
  </si>
  <si>
    <t>Radis roses</t>
  </si>
  <si>
    <t>Clarifier</t>
  </si>
  <si>
    <t>Enrober</t>
  </si>
  <si>
    <t>Mortifier</t>
  </si>
  <si>
    <t>Tourner</t>
  </si>
  <si>
    <t>Mixer</t>
  </si>
  <si>
    <t>Sal.Batavia</t>
  </si>
  <si>
    <t xml:space="preserve"> Fromages contenant au moins 150 mg de  calcium par portion</t>
  </si>
  <si>
    <t>Diminuer les apports en lipides (graisses)</t>
  </si>
  <si>
    <t xml:space="preserve">Augmenter les apports en fibres et vitamines </t>
  </si>
  <si>
    <t>Diminuer la consommation de glucides simples</t>
  </si>
  <si>
    <t>Pizzas, quiches, croque monsieur,</t>
  </si>
  <si>
    <t>hachis Parmentier, brandades,</t>
  </si>
  <si>
    <t>moussakas, cannellonis, raviolis,</t>
  </si>
  <si>
    <t>légumes farcis, nuggets, panés, gratins</t>
  </si>
  <si>
    <t>de viande, coquilles de poisson,</t>
  </si>
  <si>
    <t>beignets, cordons bleus industriels,</t>
  </si>
  <si>
    <t>boulettes de viande, poitrines de viande</t>
  </si>
  <si>
    <t>farcie, paupiettes, galopins ,</t>
  </si>
  <si>
    <t>normandins.</t>
  </si>
  <si>
    <t>Toutes les préparations composées</t>
  </si>
  <si>
    <t>d’une base de viande, poisson, œuf ou</t>
  </si>
  <si>
    <t>fromage, éventuellement reconstituée,</t>
  </si>
  <si>
    <t>additionnée de divers ingrédients tels</t>
  </si>
  <si>
    <t>que protéines végétales , viandes de</t>
  </si>
  <si>
    <t>différentes espèces. + les recettes de</t>
  </si>
  <si>
    <t>type brandade, paella, gratin ou poisson</t>
  </si>
  <si>
    <t>meunière sont à prendre en compte si le</t>
  </si>
  <si>
    <t>grammage du poisson n’atteint pas 70</t>
  </si>
  <si>
    <t>% du grammage protidique</t>
  </si>
  <si>
    <t>recommandé par portion pour la tranche</t>
  </si>
  <si>
    <t>d’âge considérée.</t>
  </si>
  <si>
    <t>Darnes, filets, dés ou émiettés</t>
  </si>
  <si>
    <t>éventuellement reconstitué. Les recettes</t>
  </si>
  <si>
    <t>composées de type brandade, paella,</t>
  </si>
  <si>
    <t>gratin ou poisson meunière sont à</t>
  </si>
  <si>
    <t>prendre en compte si le grammage du</t>
  </si>
  <si>
    <t>poisson atteint au moins 70 % du</t>
  </si>
  <si>
    <t>grammage protidique recommandé par</t>
  </si>
  <si>
    <t>portion pour la tranche d’âge considérée</t>
  </si>
  <si>
    <t>et si le rapport protides/lipides est au</t>
  </si>
  <si>
    <t>moins égal à 2. De même, il n’est pas</t>
  </si>
  <si>
    <t>tenu compte du rapport P/L des poissons</t>
  </si>
  <si>
    <t>gras tels que thon, saumon, sardine,</t>
  </si>
  <si>
    <t>maquereau, bar (loup), roussette</t>
  </si>
  <si>
    <t>(saumonette), ou truite dont la</t>
  </si>
  <si>
    <t>consommation est recommandée car ils</t>
  </si>
  <si>
    <t>sont riches en vitamine D et en oméga</t>
  </si>
  <si>
    <t>Plats contenant 100 % de viande en</t>
  </si>
  <si>
    <t>muscle non hachée de bœuf, de veau, ou</t>
  </si>
  <si>
    <t>d’agneau ou d’abats de boucherie.</t>
  </si>
  <si>
    <t>Augmenter les apports en fer</t>
  </si>
  <si>
    <t>Viandes non hachées de bœuf, veau, agneau ou d’abats de boucherie</t>
  </si>
  <si>
    <t>Recommandation pour la composition des menus</t>
  </si>
  <si>
    <t>servis par la cuisine centrale à Echirolles</t>
  </si>
  <si>
    <t>Préparations ou plats prêts à consommer à base de viande,de poisson, d’œuf et/ou de fromage, contenant moins de 70 %</t>
  </si>
  <si>
    <t xml:space="preserve"> les enfants fréquentant les crèches ou d’autres lieux d’accueil de la petite enfance. Sont exclus les élèves de sections de techniciens supérieurs et des classes préparatoires aux grandes écoles, les étudiants des établissements d'enseignement universitaire </t>
  </si>
  <si>
    <t xml:space="preserve"> et des établissements d'enseignement supérieur de niveau comparable aux universités, et les adultes.</t>
  </si>
  <si>
    <t xml:space="preserve">dans les crèches et en restauration scolaire, à l’exception de ceux autorisés pour des raisons de santé publique lorsque l’état des populations concernées le justifie, </t>
  </si>
  <si>
    <t>ils participent efficacement à la lutte contre le grignotage et l’obésité. Les potages constituent un apport non négligeable de légumes.</t>
  </si>
  <si>
    <t xml:space="preserve"> (leur consommation n’est pas conseillée avant l’âge de 12 mois et elle doit être modérée entre 1 et 3 ans).</t>
  </si>
  <si>
    <t>La présence, la composition et la fréquence des collations matinales sont à définir en fonction du type de convives.</t>
  </si>
  <si>
    <t>En ce qui concerne les populations traitées dans ce § 3.2, les collations matinales sont en général servies dans les établissements de santé, de soins de suite et de réadaptation.</t>
  </si>
  <si>
    <t>3.2.3. Repas principaux des enfants scolarisés, des adolescents, des adultes et des personnes âgées en cas de portage à domicile</t>
  </si>
  <si>
    <t>-préparations pâtissières salées servies en plat principal (crêpes salées, friands divers, pizzas, tartes, quiches, tourtes) ;</t>
  </si>
  <si>
    <t>-charcuteries servies en plat principal (préparation traditionnelle à base de chair de porc, boudin noir, saucisses diverses, crépinettes, etc.) ;</t>
  </si>
  <si>
    <t>Le déjeuner ou le dîner, doivent répondre aux dispositions suivantes :</t>
  </si>
  <si>
    <t>- le menu comprend soit 4, soit 5 composantes, plus le pain, la totalité du repas servi devant répondre aux conditions définies dans le chapitre 4"Elaboration des menus".</t>
  </si>
  <si>
    <t>- le menu à 5 composantes est composé d'une entrée, d'un plat protidique, d'un accompagnement de légume ou de féculent, d'un produit laitier ou d’un fromage, d'un dessert et de pain ;</t>
  </si>
  <si>
    <t>- le menu à 4 composantes est composé :</t>
  </si>
  <si>
    <t>Quels que soient le nombre et le choix des composantes du menu, il convient de veiller à ce qu’un fruit cru ou un légume cru, ainsi qu'un produit contenant du calcium laitier soient toujours servis. Les apports en calcium laitier des entrées et des desserts sont pris en compte.</t>
  </si>
  <si>
    <t>Avec un plus grand nombre de composantes, le déjeuner à 5 composantes donne plus de latitude et de souplesse dans la mise en œuvre des fréquences de service des aliments précisées au chapitre 4, et reprises de façon synthétique en annexes 3 à 5.</t>
  </si>
  <si>
    <t>Le pain fait partie intégrante de chaque repas. Il peut être remplacé par des biscottes, du pain de mie ou des céréales pour adulte dans le cas des personnes ayant des problèmes de déglutition ou de mastication (Cf. infra § 4.1.1.3).</t>
  </si>
  <si>
    <t>Les fréquences recommandées pour le service des plats sont les suivantes :</t>
  </si>
  <si>
    <t>- desserts contenant plus de 15% de lipides: au maximum 4 déjeuners sur 20 déjeuners successifs, et 2 dîners sur 20 dîners successifs.</t>
  </si>
  <si>
    <t>Les commentaires explicitant les fréquences détaillées ci-dessus aux § 42111 à 42115 s ’appliquent ici.</t>
  </si>
  <si>
    <t>4.2.3.3. Augmenter les apports en calcium laitier</t>
  </si>
  <si>
    <t>Le module de base</t>
  </si>
  <si>
    <t>"1 Menus Plan " avec son tableau de bord colonnes M à T (représenté pour exemple ci-dessous)</t>
  </si>
  <si>
    <t>Les documents listés en A sont datés à partir du tableau de cet onglet : "1 Menus Plan "</t>
  </si>
  <si>
    <t>Saisissez les dates des menus sur fond jaune et indiquez le nombre de menus à sevir pour la période</t>
  </si>
  <si>
    <t>"1 Menus Plan " est lié aux 7 menus Scolaires et 7 Menus seniors</t>
  </si>
  <si>
    <t>Exemple</t>
  </si>
  <si>
    <t>Onglet 3 "MENUS Plats"</t>
  </si>
  <si>
    <t>A vous de compléter les listes puis Copiez / Coller les plats qui vous conviennent sur le plan "1 Menus Plan"</t>
  </si>
  <si>
    <t>Onglet 4 "code couleurs"</t>
  </si>
  <si>
    <t>A vous de choisir les couleurs qui vous conviennent pour les listes de l'onglet 3</t>
  </si>
  <si>
    <t>Onglets 5 "Fréquence" 6 et Nutrition</t>
  </si>
  <si>
    <t>un aide mémoire de l'onglet "NUTRITION 2011" lisez également "6 Claire VITET" et les recommandations du Conseil Général de l'Isère onglet Echirolles</t>
  </si>
  <si>
    <t>"7 classement simplifié"</t>
  </si>
  <si>
    <t>A voir comme les onglets : "Printemps fruits/légumes" -  "Eté fruits/légumes" - "Automne fruits/légumes" - "Hiver fruits/légumes" -</t>
  </si>
  <si>
    <t>Menus Scolaires et Seniors (de 1 à 7) font partie du module de base</t>
  </si>
  <si>
    <t>Vous avez 7 menus de chaque qui correspondent à ce que vous avez saisi ou copié sur l'onglet "1 MENUS Plan"</t>
  </si>
  <si>
    <t>Regardez les mises en formes possibles ; explication sur ces feuilles à partir de la colonne K</t>
  </si>
  <si>
    <t>Ces menus peuvent vous servir à l'affichage en masquant les effectis - "police couleur blanc" et en ajoutant de la couleur pour les plats</t>
  </si>
  <si>
    <t>Mais vous pouvez également les utiliser pour que vos clients vous envoient ou vous "faxent" leurs effectifs</t>
  </si>
  <si>
    <t>les Contrôles sont également liés à 1 MENU Plan</t>
  </si>
  <si>
    <t>Pour contrôler les fréquences utilisez le ou les tableaux "Contrôle annexe 3 - 4 - 5 ,</t>
  </si>
  <si>
    <t xml:space="preserve">Les cellules </t>
  </si>
  <si>
    <t>sont liées  à 1 MENU Plan par les cellules N - O - P - Q</t>
  </si>
  <si>
    <t>vous pouvez supprimer la liaison et saisir le nombre qui correspond au nombre de menus servis</t>
  </si>
  <si>
    <t>Dans les tableaux indiquez (cellules fond blanc) le nombre de plats servis pour chaque critère.</t>
  </si>
  <si>
    <t>Pour vous simplifier les contrôles vous pouvez décider de ne faire que des plans de 20 menus sur l'onglet "1 MENUS Plan"</t>
  </si>
  <si>
    <t>et créer autant de dossiers que de plans de 20 menus</t>
  </si>
  <si>
    <t>Sur le net</t>
  </si>
  <si>
    <t>Pour compléter votre documentation vous pouvez cliquer sur les liens suivant :</t>
  </si>
  <si>
    <t>http://www.hotellerie-restauration.ac-versailles.fr/spip.php?article1212</t>
  </si>
  <si>
    <t>A diffuser largement</t>
  </si>
  <si>
    <t xml:space="preserve">Bonne utilisation; à diffuser largement si vous jugez ce document utile </t>
  </si>
  <si>
    <t xml:space="preserve">Fil de discussion dédié à ce programme </t>
  </si>
  <si>
    <t>Festival des Menus GEMRCN  2011 . 1</t>
  </si>
  <si>
    <t>riz au lait, etc</t>
  </si>
  <si>
    <t>crèmes dessert</t>
  </si>
  <si>
    <t>mousses lactées aux fruits</t>
  </si>
  <si>
    <t>pois chiches</t>
  </si>
  <si>
    <t>les produits céréaliers complets ou semi-complets</t>
  </si>
  <si>
    <t>pain</t>
  </si>
  <si>
    <t>riz complet</t>
  </si>
  <si>
    <t>semoule de couscous semi-complète</t>
  </si>
  <si>
    <t>les pommes de terre</t>
  </si>
  <si>
    <t>Pour atteindre l’équilibre nutritionnel, il convient de réduire les apports d’acides gras saturés (au maximum 12% de l’apport énergétique), et d’équilibrer le rapport entre acides gras polyinsaturés essentiels oméga 6 / oméga 3 en augmentant les apports d’oméga 3.</t>
  </si>
  <si>
    <t>La surconsommation grandissante de glucides simples ajoutés contribue au surpoids et à l’obésité (cf. ci-dessus §1), et s’accompagne souvent d’une baisse de la consommation de micronutriments (vitamines et minéraux) vitaux pour l’organisme.</t>
  </si>
  <si>
    <t>Après 3 ans, les présentes recommandations visent à limiter la consommation des desserts dont la teneur en glucides simples totaux dépasse 20g par portion.</t>
  </si>
  <si>
    <t>Des apports en fer insuffisants augmentent le risque d’anémie.</t>
  </si>
  <si>
    <t>Tableau 2 – Structure du déjeuner (enfants de 15-18 mois à 3 ans)</t>
  </si>
  <si>
    <t>4 à 5 composantes</t>
  </si>
  <si>
    <t>Légume(s) vert(s) cru(s) et/ou cuit(s), et/ou entrée à dominante</t>
  </si>
  <si>
    <t>glucidique, et/ou entrée à dominante protidique</t>
  </si>
  <si>
    <t>(assaisonnement de vinaigrette possible, en variant la qualité des huiles)</t>
  </si>
  <si>
    <t>Plat protidique</t>
  </si>
  <si>
    <t>Viande, jambon, poisson, ou œuf</t>
  </si>
  <si>
    <t>(y compris sous forme de plats garnis ou plats cuisinés)</t>
  </si>
  <si>
    <t>Garniture</t>
  </si>
  <si>
    <t>Légumes cuits, pâtes, riz, pomme de terre, semoule, légumes</t>
  </si>
  <si>
    <t>Fromage</t>
  </si>
  <si>
    <t>cette recette est comptabilisée dans les</t>
  </si>
  <si>
    <t>féculents dès lors que ces derniers</t>
  </si>
  <si>
    <t>représentent plus de 50 % des</t>
  </si>
  <si>
    <t>ingrédients totaux servis. Les pommes</t>
  </si>
  <si>
    <t>de terre frites ou rissolées, bien que</t>
  </si>
  <si>
    <t>riches en lipides, ainsi que les recettes</t>
  </si>
  <si>
    <t>de type pizza servie en plat principal,</t>
  </si>
  <si>
    <t>sont prises en compte au titre des</t>
  </si>
  <si>
    <t>féculents.</t>
  </si>
  <si>
    <t>Entremets, crèmes desserts, flans, laits</t>
  </si>
  <si>
    <t>gélifiés aromatisés, chocolats viennois,</t>
  </si>
  <si>
    <t>cafés liégeois, îles flottantes, mousses,</t>
  </si>
  <si>
    <t>glaces, crèmes glacées, sorbets,</t>
  </si>
  <si>
    <t>certaines compotes de fruits , fruits au</t>
  </si>
  <si>
    <t>sirop.</t>
  </si>
  <si>
    <t>Les recettes à base de féculents telles</t>
  </si>
  <si>
    <t>que riz au lait ou semoule au lait ne sont</t>
  </si>
  <si>
    <t>pas à prendre en compte du fait de leurs</t>
  </si>
  <si>
    <t>apports de glucides complexes dont</t>
  </si>
  <si>
    <t>l’augmentation de la consommation est</t>
  </si>
  <si>
    <t>recommandée.</t>
  </si>
  <si>
    <t>Beaufort, comté, emmenthal, parmesan,</t>
  </si>
  <si>
    <t>spécialités fromagères de pâte pressée</t>
  </si>
  <si>
    <t>cuite, reblochon, Maasdam, Pyrénées,</t>
  </si>
  <si>
    <t>fromage des Pyrénées au lait de brebis,</t>
  </si>
  <si>
    <t>Saint Nectaire, cheddar, Edam, gouda,</t>
  </si>
  <si>
    <t>Saint Paulin, Morbier, tomme de</t>
  </si>
  <si>
    <t>Savoie, mimolette, Cantal, raclette,</t>
  </si>
  <si>
    <t>spécialités fromagères de pâte pressée,</t>
  </si>
  <si>
    <t>bleu des Causses, Roquefort, bleu</t>
  </si>
  <si>
    <t>d’Auvergne, fourme d’Ambert,</t>
  </si>
  <si>
    <t>gorgonzola, vacherin, Pont l’Evêque à</t>
  </si>
  <si>
    <t>45 % de MG, camembert à 40 % de</t>
  </si>
  <si>
    <t>MG.</t>
  </si>
  <si>
    <t>Camembert à 45 % de MG…</t>
  </si>
  <si>
    <t>Yaourts nature, yaourt brassé, yaourt</t>
  </si>
  <si>
    <t>nature au lait partiellement écrémé,</t>
  </si>
  <si>
    <t>yaourt à 0 % nature ou aux fruits</t>
  </si>
  <si>
    <t>poisson émietté</t>
  </si>
  <si>
    <t>poisson éventuellement reconstitué.</t>
  </si>
  <si>
    <t>poisson gratin</t>
  </si>
  <si>
    <t xml:space="preserve">poisson meunière </t>
  </si>
  <si>
    <t>sardine</t>
  </si>
  <si>
    <t>roussette (saumonette)</t>
  </si>
  <si>
    <t xml:space="preserve">truite </t>
  </si>
  <si>
    <t>muscle non hachée de bœuf</t>
  </si>
  <si>
    <t>muscle non hachée de de veau</t>
  </si>
  <si>
    <t>muscle non hachée de de d’agneau</t>
  </si>
  <si>
    <t>Charcuteries</t>
  </si>
  <si>
    <t>feuilletés</t>
  </si>
  <si>
    <t>quiche</t>
  </si>
  <si>
    <t>céleri rémoulade</t>
  </si>
  <si>
    <t>Cordons bleus</t>
  </si>
  <si>
    <t>pommes de terre frites,</t>
  </si>
  <si>
    <t>pommes de terre rissolées</t>
  </si>
  <si>
    <t>pommes dauphine</t>
  </si>
  <si>
    <t>pommes duchesse</t>
  </si>
  <si>
    <t>beignets de légumes</t>
  </si>
  <si>
    <t>légumes farcis,</t>
  </si>
  <si>
    <t>bolognaises réalisés avec du steak à 20 % ou plus de MG</t>
  </si>
  <si>
    <t>quenelles</t>
  </si>
  <si>
    <t>omelettes garnies (fromage, lardons, pommes de terre rissolées)</t>
  </si>
  <si>
    <t>saucisses</t>
  </si>
  <si>
    <t>cervelas</t>
  </si>
  <si>
    <t>beignets de volaille</t>
  </si>
  <si>
    <t>steaks du fromager</t>
  </si>
  <si>
    <t>viandes hachées de veau</t>
  </si>
  <si>
    <t>beignets, pâtisseries</t>
  </si>
  <si>
    <t>gaufres</t>
  </si>
  <si>
    <t>gâteaux à la crème</t>
  </si>
  <si>
    <t>gâteaux au chocolat</t>
  </si>
  <si>
    <t>brownies au chocolat et aux noix</t>
  </si>
  <si>
    <t>yaourt maigre nature ou sucré, yaourt</t>
  </si>
  <si>
    <t>nature sucré, lait fermenté au bifidus</t>
  </si>
  <si>
    <t>aromatisé, aux fruits, yaourt à 0 %</t>
  </si>
  <si>
    <t>nature ou aux fruits….fromage blanc de</t>
  </si>
  <si>
    <t>campagne avec ou sans sucre, faisselle</t>
  </si>
  <si>
    <t>de 0 à 20 % de matière grasse , fromage</t>
  </si>
  <si>
    <t>blanc aux fruits à 20 % de MG, fromage</t>
  </si>
  <si>
    <t>blanc aux fruits à 20 % de matières</t>
  </si>
  <si>
    <t>grasses , fromage blanc nature de 20 à</t>
  </si>
  <si>
    <t>30 % de matière grasse, petit suisse</t>
  </si>
  <si>
    <t>nature, entremets (faits maison)…</t>
  </si>
  <si>
    <t>Entrées dont les teneurs en lipides sont &gt; 15 % maxi</t>
  </si>
  <si>
    <t>Crudités de fruits et légumes</t>
  </si>
  <si>
    <t>Légumes cuits, autres que secs</t>
  </si>
  <si>
    <t>Légumes secs – féculents</t>
  </si>
  <si>
    <t>Desserts contenant moins de 15 % de lipides et plus de 20 g de glucides simples totaux par portion</t>
  </si>
  <si>
    <t>à base de P. de T., blé, riz, semoule ou pâtes)</t>
  </si>
  <si>
    <t>100 à 150</t>
  </si>
  <si>
    <t>ENTREES PROTIDIQUES DIVERSES</t>
  </si>
  <si>
    <t>de 1 à 1,5</t>
  </si>
  <si>
    <t>Hareng/garniture</t>
  </si>
  <si>
    <t>de 40 à 60</t>
  </si>
  <si>
    <t>Maquereau</t>
  </si>
  <si>
    <t>40 à 50</t>
  </si>
  <si>
    <t>Thon au naturel</t>
  </si>
  <si>
    <t>Jambon cru de pays</t>
  </si>
  <si>
    <t>Jambon blanc</t>
  </si>
  <si>
    <t>Pâté, terrine, mousse</t>
  </si>
  <si>
    <t>Pâté en croûte</t>
  </si>
  <si>
    <t>Rillettes</t>
  </si>
  <si>
    <t>Salami – Saucisson – Mortadelle</t>
  </si>
  <si>
    <t>ENTREES de PREPARATIONS PATISSIERES</t>
  </si>
  <si>
    <t>SALEES</t>
  </si>
  <si>
    <t>Nems</t>
  </si>
  <si>
    <t>Crêpes</t>
  </si>
  <si>
    <t>Friand, feuilleté</t>
  </si>
  <si>
    <t>55 à 70</t>
  </si>
  <si>
    <t>80 à 120</t>
  </si>
  <si>
    <t>Pizza</t>
  </si>
  <si>
    <t>Tarte salée</t>
  </si>
  <si>
    <t>la matière grasse)</t>
  </si>
  <si>
    <t>3 (1)</t>
  </si>
  <si>
    <t>VIANDES SANS SAUCE</t>
  </si>
  <si>
    <t>BŒUF (10)</t>
  </si>
  <si>
    <t>Bœuf braisé, bœuf sauté, bouilli de bœuf</t>
  </si>
  <si>
    <t>Rôti de bœuf, steak</t>
  </si>
  <si>
    <t>Steak haché de bœuf, viande hachée de bœuf</t>
  </si>
  <si>
    <t>Hamburger de bœuf, autre préparation de viande</t>
  </si>
  <si>
    <t>de bœuf hachée</t>
  </si>
  <si>
    <t>4 à 5</t>
  </si>
  <si>
    <t>VEAU (10)</t>
  </si>
  <si>
    <t>Sauté de veau ou blanquette (sans os)</t>
  </si>
  <si>
    <t>Escalope de veau, rôti de veau</t>
  </si>
  <si>
    <t>Steak haché de veau, viande hachée de veau</t>
  </si>
  <si>
    <t>Hamburger de veau, Rissolette de veau,</t>
  </si>
  <si>
    <t>Préparation de viande de veau hachée</t>
  </si>
  <si>
    <t>Paupiette de veau</t>
  </si>
  <si>
    <t>AGNEAU-MOUTON (11)</t>
  </si>
  <si>
    <t>Gigot</t>
  </si>
  <si>
    <t>Sauté (sans os)</t>
  </si>
  <si>
    <t>2 à 3</t>
  </si>
  <si>
    <t>1,5</t>
  </si>
  <si>
    <t>PORC (12)</t>
  </si>
  <si>
    <t>Rôti de porc, grillade (sans os)</t>
  </si>
  <si>
    <t>Côte de porc (avec os)</t>
  </si>
  <si>
    <t>Jambon DD, palette de porc</t>
  </si>
  <si>
    <t>Andouillettes</t>
  </si>
  <si>
    <t>VOLAILLE-LAPIN (9)</t>
  </si>
  <si>
    <t>Rôti, escalope et aiguillettes de volaille, blanc de</t>
  </si>
  <si>
    <t>poulet</t>
  </si>
  <si>
    <t>Sauté et émincé de volaille</t>
  </si>
  <si>
    <t>Jambon de volaille</t>
  </si>
  <si>
    <t>Cordon bleu ou pané façon cordon bleu</t>
  </si>
  <si>
    <t>Cuisse, haut de cuisse, pilon de volaille (avec os)</t>
  </si>
  <si>
    <t>20 (7)</t>
  </si>
  <si>
    <t>30 (7)</t>
  </si>
  <si>
    <t>140 à 180</t>
  </si>
  <si>
    <t>Brochette</t>
  </si>
  <si>
    <t>Paupiette de volaille</t>
  </si>
  <si>
    <t>Fingers, beignets, nuggets de 20 g pièce cuits</t>
  </si>
  <si>
    <t>3,5</t>
  </si>
  <si>
    <t>Escalope panée de volaille ou autre viande</t>
  </si>
  <si>
    <t>Cuisse ou demi-cuisse de lapin (avec os)</t>
  </si>
  <si>
    <t>Sauté et émincé de lapin (sans os) (7)</t>
  </si>
  <si>
    <t>Paupiette de lapin</t>
  </si>
  <si>
    <t>ABATS</t>
  </si>
  <si>
    <t>Foie, langue, rognons, boudin</t>
  </si>
  <si>
    <t>Tripes avec sauce</t>
  </si>
  <si>
    <t>100 à 200</t>
  </si>
  <si>
    <t>OEUFS (plat principal)</t>
  </si>
  <si>
    <t>Omelette</t>
  </si>
  <si>
    <t>10 (1)</t>
  </si>
  <si>
    <t>90 à 130</t>
  </si>
  <si>
    <t>POISSONS (Sans sauce)</t>
  </si>
  <si>
    <t>Poissons non enrobés sans arêtes (filets, rôtis,</t>
  </si>
  <si>
    <t>steaks, brochettes, cubes)</t>
  </si>
  <si>
    <t>Brochettes de poisson</t>
  </si>
  <si>
    <t>Darne</t>
  </si>
  <si>
    <t>120 à 140</t>
  </si>
  <si>
    <t>Beignets, poissons panés ou enrobés (croquettes,</t>
  </si>
  <si>
    <t>paupiettes, …)</t>
  </si>
  <si>
    <t>Poissons entiers</t>
  </si>
  <si>
    <t>150 à 170</t>
  </si>
  <si>
    <t>PLATS COMPOSES</t>
  </si>
  <si>
    <t>Poids recommandé de la denrée protidique du</t>
  </si>
  <si>
    <t>plat composé (choucroute, paëlla, hachis</t>
  </si>
  <si>
    <t>parmentier, brandade, légumes farcis, raviolis,</t>
  </si>
  <si>
    <t>cannellonis, lasagnes, autres plats composés)</t>
  </si>
  <si>
    <t>20 (3) (5)</t>
  </si>
  <si>
    <t>30 (3)</t>
  </si>
  <si>
    <t>Poids de la portion de plat, comprenant denrée</t>
  </si>
  <si>
    <t>protidique, garniture et sauce (hachis parmentier,</t>
  </si>
  <si>
    <t>brandade, raviolis, cannellonis, lasagnes,</t>
  </si>
  <si>
    <t>fond vert  10 et encre blanche</t>
  </si>
  <si>
    <t>OU  fond blanc et encre vert  10</t>
  </si>
  <si>
    <t>fond or 44  encre noire</t>
  </si>
  <si>
    <t>fond lavande 39 encre noire</t>
  </si>
  <si>
    <t>fond blanc encre lavande 39</t>
  </si>
  <si>
    <t>dessert fruits crus</t>
  </si>
  <si>
    <t>Viandes non hachées de bœuf, de veau ou d’agneau,                                         et abats de boucherie</t>
  </si>
  <si>
    <t>Entrée</t>
  </si>
  <si>
    <t>Garniture ou</t>
  </si>
  <si>
    <t>Produit</t>
  </si>
  <si>
    <t>Dessert</t>
  </si>
  <si>
    <t>Fréquence</t>
  </si>
  <si>
    <t>protidique</t>
  </si>
  <si>
    <t>accompagnement</t>
  </si>
  <si>
    <t>recommandée</t>
  </si>
  <si>
    <t xml:space="preserve">Entrées contenant plus de 15% de lipides </t>
  </si>
  <si>
    <t>4/20 maxi</t>
  </si>
  <si>
    <t>Crudités légumes ou fruits</t>
  </si>
  <si>
    <t>10/20 mini</t>
  </si>
  <si>
    <t xml:space="preserve">Produits frits ou pré-frits contenant plus de 15% de lipides </t>
  </si>
  <si>
    <t xml:space="preserve">Plats protidiques ayant un rapport P/L&lt; ou = à 1 </t>
  </si>
  <si>
    <t>2/20 maxi</t>
  </si>
  <si>
    <t>Poissons ou préparations à base de poisson</t>
  </si>
  <si>
    <t>4/20 mini</t>
  </si>
  <si>
    <t>contenant au moins  70% de poisson, et ayant un P/L &gt; ou = 2</t>
  </si>
  <si>
    <t>Viandes non hachées de bœuf, de veau ou d'agneau,  et</t>
  </si>
  <si>
    <t xml:space="preserve"> abats de boucherie</t>
  </si>
  <si>
    <t xml:space="preserve">Préparations ou plats prêts à consommer à base de viande, </t>
  </si>
  <si>
    <t xml:space="preserve">de poisson, d'œuf et/ou de fromage, contenant moins de 70%  </t>
  </si>
  <si>
    <t xml:space="preserve">de viande, de poisson ou d'œuf </t>
  </si>
  <si>
    <t xml:space="preserve">Légumes cuits, autres que secs, seuls ou en mélange, </t>
  </si>
  <si>
    <t>10 sur 20</t>
  </si>
  <si>
    <t>contenant au moins 50% de légumes</t>
  </si>
  <si>
    <t>Légumes secs, féculents ou céréales, seuls ou en mélange</t>
  </si>
  <si>
    <t xml:space="preserve">Fromages contenant plus de 150mg de calcium par </t>
  </si>
  <si>
    <t>8/20 mini</t>
  </si>
  <si>
    <t xml:space="preserve">portion </t>
  </si>
  <si>
    <t>Fromages contenant plus de 100mg  et moins de 150 mg de</t>
  </si>
  <si>
    <t xml:space="preserve"> calcium par portion</t>
  </si>
  <si>
    <t>Produits laitiers ou desserts lactés contenant plus de</t>
  </si>
  <si>
    <t>6/20 mini</t>
  </si>
  <si>
    <t>100 mg de calcium, et moins de 5g de lipides, par  portion</t>
  </si>
  <si>
    <t xml:space="preserve">Desserts contenant plus de 15% de lipides, et plus de 20g de </t>
  </si>
  <si>
    <t>glucides simples totaux par portion</t>
  </si>
  <si>
    <t>Desserts contenant moins de 15% de lipides, et plus de 20g de</t>
  </si>
  <si>
    <t xml:space="preserve"> Desserts de fruits crus</t>
  </si>
  <si>
    <t>Visa Diéteticienne :</t>
  </si>
  <si>
    <t>Visa responsable de la cuisine centrale :</t>
  </si>
  <si>
    <t>codes couleurs</t>
  </si>
  <si>
    <t>application menus</t>
  </si>
  <si>
    <t>fond jaune</t>
  </si>
  <si>
    <t>cuidités</t>
  </si>
  <si>
    <t>écriture verte claire</t>
  </si>
  <si>
    <t xml:space="preserve">fond jaune </t>
  </si>
  <si>
    <t>fond orange claire</t>
  </si>
  <si>
    <t>fond blanc</t>
  </si>
  <si>
    <t>viandes ou poisson (P/L&lt;1)</t>
  </si>
  <si>
    <t>fond orange clair</t>
  </si>
  <si>
    <t xml:space="preserve"> fond blanc</t>
  </si>
  <si>
    <t>fromage &lt; 100mg calcium</t>
  </si>
  <si>
    <t>produit laitier&gt;5g graisses ou/et &lt; 100mg calcium</t>
  </si>
  <si>
    <t>fond couleur rose foncé</t>
  </si>
  <si>
    <t>Déjeuner(4)</t>
  </si>
  <si>
    <t>Dîner(4)</t>
  </si>
  <si>
    <t>Desserts de fruits crus 100% fruit cru, entiers ou mixés</t>
  </si>
  <si>
    <t>Fruits pressés riches en vitamine C, ou un jus d’agrumes (6)</t>
  </si>
  <si>
    <t>à teneur garantie en vitamine C (200ml)</t>
  </si>
  <si>
    <t>Chaque jour (3)</t>
  </si>
  <si>
    <t>Autres desserts</t>
  </si>
  <si>
    <t>Pas de limitation</t>
  </si>
  <si>
    <t>(2) Pour une portion de potage de 250 ml, ce % représente 100g de légumes</t>
  </si>
  <si>
    <t>(3) Au repas ou hors repas</t>
  </si>
  <si>
    <t>principaux repas journaliers.</t>
  </si>
  <si>
    <t>(5) Fromage servi en tant que tel, ou en entrée composée</t>
  </si>
  <si>
    <t>afin de pallier des insuffisances d’apports en nutriments. Dans ces cas, la collation doit être proposée lors de l’arrivée des enfants à l’école, et au minimum deux heures avant le déjeuner, en privilégiant le pain, les fruits et le lait demi-écrémé non sucré.</t>
  </si>
  <si>
    <t>Dans certains établissements de santé, plus particulièrement de soins de suite et de réadaptation, selon la prescription médicale,</t>
  </si>
  <si>
    <t>l’appétence et le goût des résidents, le plat protidique (viande ou équivalent) peut être remplacé, à teneur équivalente en protéine, par une préparation enrichie (ex : potage, ou crème, ou plat cuisiné).</t>
  </si>
  <si>
    <t>Les boissons sont l’eau, les jus de fruits, et le lait demi écrémé non sucré. L’accès aux autres types de boissons sucrées doit être évité</t>
  </si>
  <si>
    <t>Il convient d’éviter les viennoiseries (croissant, pain au chocolat, etc.), les barres chocolatées, les biscuits chocolatés ou fourrés, les céréales fourrées, les pâtes à tartiner et les pâtisseries contenant plus de 15% de matières grasse,</t>
  </si>
  <si>
    <t xml:space="preserve"> qui apportent beaucoup plus de lipides et de glucides simples que le pain et les autres produits céréaliers. La fréquence maximale de service de ces produits est celle prévue ci-après au § 4.2.1.1.4.</t>
  </si>
  <si>
    <t xml:space="preserve">Le plaisir de manger et la convivialité sont à encourager, la contrainte alimentaire (contrôle du sel ou des glucides par exemple) devant rester rare </t>
  </si>
  <si>
    <t>(traitement aux corticoïdes à forte dose, ou insuffisance cardiaque grave, par exemple). A cet égard, les goûts et habitudes alimentaires de la personne âgée doivent être pris en compte.</t>
  </si>
  <si>
    <r>
      <t xml:space="preserve">La prévention de la dénutrition des personnes âgées en institution (cf. supra § 2.6) est une priorité. </t>
    </r>
    <r>
      <rPr>
        <sz val="12"/>
        <rFont val="Times New Roman"/>
        <family val="1"/>
      </rPr>
      <t/>
    </r>
  </si>
  <si>
    <t>La teneur en sucres simples des fruits crus et des fruits secs n’est pas à prendre en compte, du fait de leurs apports en fibres, vitamines et minéraux.</t>
  </si>
  <si>
    <t>4.2.1.4. Augmenter les apports en fer pour les enfants scolarisés, les adolescents, les adultes et les personnes âgées en cas de portage à domicile, en garantissant des apports protidiques de qualité</t>
  </si>
  <si>
    <t>4.2.1.4.1. Limiter la consommation des préparations ou des plats prêts à consommer à base de viande, de poisson, d’œuf et/ou de fromage, contenant moins de 70% du grammage recommandé pour la denrée protidique des plats composés (cf. annexe 2).</t>
  </si>
  <si>
    <t>4.2.1.3. Diminuer la consommation de glucides simples ajoutés pour les enfants scolarisés, les adolescents, les adultes et les personnes âgées en cas de portage à domicile</t>
  </si>
  <si>
    <t>OU "Copiez/Collez ces tableaux vierges en remplacent des autres"</t>
  </si>
  <si>
    <t>laits gélifiés</t>
  </si>
  <si>
    <t>yaourt aux céréales</t>
  </si>
  <si>
    <t>yaourt nature sucré,</t>
  </si>
  <si>
    <t>.</t>
  </si>
  <si>
    <t>Semoule à l'huile d'olive</t>
  </si>
  <si>
    <t xml:space="preserve">pommesde terre frites </t>
  </si>
  <si>
    <t>Couleur diététique</t>
  </si>
  <si>
    <t>Crudités</t>
  </si>
  <si>
    <t>Cuidités</t>
  </si>
  <si>
    <t>Féculent</t>
  </si>
  <si>
    <t>Blé</t>
  </si>
  <si>
    <t>Céléri rave</t>
  </si>
  <si>
    <t>Boulghour</t>
  </si>
  <si>
    <t>H. Cocos</t>
  </si>
  <si>
    <t>H.Blancs</t>
  </si>
  <si>
    <t>Endives</t>
  </si>
  <si>
    <t>Maïs</t>
  </si>
  <si>
    <t>Choux fleur</t>
  </si>
  <si>
    <t>P.Terre</t>
  </si>
  <si>
    <t>Pâtes</t>
  </si>
  <si>
    <t>Navets</t>
  </si>
  <si>
    <t>Pois chiches</t>
  </si>
  <si>
    <t>Radis noirs</t>
  </si>
  <si>
    <t>Rutabaga</t>
  </si>
  <si>
    <t>Céléri branche</t>
  </si>
  <si>
    <t>Lentilles</t>
  </si>
  <si>
    <t>Épinards</t>
  </si>
  <si>
    <t>Salade</t>
  </si>
  <si>
    <t>Carottes</t>
  </si>
  <si>
    <t xml:space="preserve">Yaourts, fromages blancs (faiselle, fromage blanc nature,…) Fromage frais (petits-suisse) Desserts lactés (entremets, riz au lait, laits gélifiés, crèmes dessert... </t>
  </si>
  <si>
    <t>6 MIN</t>
  </si>
  <si>
    <t>Diminuer la consommation de glucides simples ajoutés</t>
  </si>
  <si>
    <t>Desserts contenant plus de 20g de glucides simples totaux par portion ET contenant plus de 15% de lipides</t>
  </si>
  <si>
    <t xml:space="preserve">A limiter car favorise le surpoids et l'obésité, s'accompagne souvetn d'une baisse de consommation de vitamine et minéraux </t>
  </si>
  <si>
    <t>3 MAX</t>
  </si>
  <si>
    <t>- produits laitiers ou desserts lactés contenant plus de 1 00mg de calcium laitier et moins de 5g de lipides par portion.</t>
  </si>
  <si>
    <t>Pour les fromages à la coupe, le fabricant peut indiquer la densité calcique pour une portion de 30g, alors que pour les fromages vendus en portions celle-ci l’est pour la portion considérée.</t>
  </si>
  <si>
    <t>Les fiches techniques des fournisseurs, accompagnant chaque produit, ne sauraient être remplacées par la présente classification à seule vocation indicative.</t>
  </si>
  <si>
    <t>4.2.1.5.1. Servir un minimum de fromages contenant au moins 150 mg de calcium par portion</t>
  </si>
  <si>
    <t>enrichissement en énergie par l’ajout de beurre ou de crème fraîche, et enrichissement en calcium par l’ajout de lait y compris dans les préparations salées comme les potages et les purées.</t>
  </si>
  <si>
    <t xml:space="preserve">Il est recommandé d’espacer les prises alimentaires d’au moins 3 heures, et de veiller à limiter le jeûne nocturne à 12 heures maximum (exemple : dîner servi à 19h00, petit-déjeuner servi à 7h00). </t>
  </si>
  <si>
    <t>Un minimum de 150 mg de calcium par portion usuelle de fromage de 30 g équivaut à un minimum de 500 mg de calcium pour 100 g de fromage.</t>
  </si>
  <si>
    <t>Le fromage des entrées est pris en compte si celles-ci sont proposées aux convives sous forme de portions individuelles contenant chacune une même quantité de fromage</t>
  </si>
  <si>
    <t>4.2.3. Fréquences de service des plats aux personnes âgées en institution ou en structure de soins</t>
  </si>
  <si>
    <t>Pour cette population, le contrôle des fréquences est effectué en cumulant déjeuners et dîners, soit sur la base minimale de 40 repas successifs. La présente recommandation distingue les déjeuners des dîners au cas où, par exception, la personne âgée ne prendrait en collectivité que l’un des deux principaux repas.</t>
  </si>
  <si>
    <t>qualité, et en quantité suffisante pour éviter les risques de carence nutritionnelle aux conséquences délétères évidentes.</t>
  </si>
  <si>
    <t>3.3.1. Surveillance de la densité nutritionnelle de l’offre alimentaire et des apports protéino­énergétiques aux personnes âgées en institution ou en cas de portage à domicile</t>
  </si>
  <si>
    <t>Les personnes âgées, peuvent avoir</t>
  </si>
  <si>
    <t>des difficultés de mastication</t>
  </si>
  <si>
    <t>L’alimentation à texture modifiée, telle que viande moulinée ou purée de légumes, doit apporter au convive un apport protéino-énergétique suffisant.</t>
  </si>
  <si>
    <t>Ainsi qu’il a été dit supra en 3.2.3, le pain fait partie intégrante du repas. Il peut être remplacé par des biscottes, du pain de mie ou des céréales pour adulte dans le cas des personnes âgées ayant des problèmes de déglutition ou de mastication.</t>
  </si>
  <si>
    <t>Une collation, ou goûter, doit être servie systématiquement l’après-midi, et comprendre une boisson au lait ou équivalent (flan, yaourt, etc.), accompagnée d’un élément céréalier (biscuits ou autres, pain-beurre ou confiture).</t>
  </si>
  <si>
    <t>Un jus de fruit (cette dénomination implique réglementairement que le jus de fruit soit pur ou, dit autrement, 100% jus de fruit, par opposition à un jus à base de concentré) additionné de vitamine C (par restauration ou enrichissement)</t>
  </si>
  <si>
    <t xml:space="preserve">Dans le cadre des démarches continues d’amélioration de la qualité (arrêté du 26 avril 1999 fixant le contenu du cahier des charges de la convention pluriannuelle prévue par l’article 5-1 de la loi n°75-53 5 du 30 juin 1975 relative aux institutions sociales et médico-sociales) </t>
  </si>
  <si>
    <t xml:space="preserve"> centrées sur la personne âgée, et répondant à ses attentes et besoins, des actions en matière d’alimentation doivent être mener. Ces actions doivent s’appuyer sur des enquêtes de satisfaction, des enquêtes de consommation, </t>
  </si>
  <si>
    <t>Revenir</t>
  </si>
  <si>
    <t>Adjoindre</t>
  </si>
  <si>
    <t>Porter à ébullition</t>
  </si>
  <si>
    <t>Rincer</t>
  </si>
  <si>
    <t>FECULENTS</t>
  </si>
  <si>
    <t>FEC</t>
  </si>
  <si>
    <t>Poché</t>
  </si>
  <si>
    <t>Chou blanc</t>
  </si>
  <si>
    <t>H. Rouges</t>
  </si>
  <si>
    <t>B</t>
  </si>
  <si>
    <t>Détendre</t>
  </si>
  <si>
    <t>Inciser</t>
  </si>
  <si>
    <t>Rissoler</t>
  </si>
  <si>
    <t>Agir rapidement</t>
  </si>
  <si>
    <t>Étaler</t>
  </si>
  <si>
    <t>Préchauffer</t>
  </si>
  <si>
    <t>S</t>
  </si>
  <si>
    <t>COMPOSES VERTS</t>
  </si>
  <si>
    <t>CVR</t>
  </si>
  <si>
    <t>Poêlé</t>
  </si>
  <si>
    <t>Coquillages</t>
  </si>
  <si>
    <t>Chou rouge</t>
  </si>
  <si>
    <t>H. Soisson</t>
  </si>
  <si>
    <t>Barder</t>
  </si>
  <si>
    <t>Dorer</t>
  </si>
  <si>
    <t>L</t>
  </si>
  <si>
    <t>Rompre</t>
  </si>
  <si>
    <t>Ajouter</t>
  </si>
  <si>
    <t>F</t>
  </si>
  <si>
    <t>Prélever</t>
  </si>
  <si>
    <t>Saupoudrer</t>
  </si>
  <si>
    <t>COMPOSES+ FECULENTS</t>
  </si>
  <si>
    <t>CFC</t>
  </si>
  <si>
    <t>Ragoûts</t>
  </si>
  <si>
    <t>Crustacés</t>
  </si>
  <si>
    <t>Choux Brocolis</t>
  </si>
  <si>
    <t>Beurrer</t>
  </si>
  <si>
    <t>Dresser</t>
  </si>
  <si>
    <t>Lier</t>
  </si>
  <si>
    <t>Rôtir</t>
  </si>
  <si>
    <t>Aplatir</t>
  </si>
  <si>
    <t>Faire bouillir</t>
  </si>
  <si>
    <t>Préparer</t>
  </si>
  <si>
    <t>Servir</t>
  </si>
  <si>
    <t>PROTEINES</t>
  </si>
  <si>
    <t>PRO</t>
  </si>
  <si>
    <t>Rôti</t>
  </si>
  <si>
    <t>Dinde</t>
  </si>
  <si>
    <t>Choux Chinois</t>
  </si>
  <si>
    <t>Blanchir</t>
  </si>
  <si>
    <t>Limoner</t>
  </si>
  <si>
    <t>G</t>
  </si>
  <si>
    <t>Protéger</t>
  </si>
  <si>
    <t>Snacker</t>
  </si>
  <si>
    <t>LAI</t>
  </si>
  <si>
    <t>Saumuré</t>
  </si>
  <si>
    <t>Farces</t>
  </si>
  <si>
    <t>Choux Bruxelles</t>
  </si>
  <si>
    <t>Blondir</t>
  </si>
  <si>
    <t>Ébarber</t>
  </si>
  <si>
    <t>Lisser</t>
  </si>
  <si>
    <t>Saigner</t>
  </si>
  <si>
    <t>Battre</t>
  </si>
  <si>
    <t>Garnir</t>
  </si>
  <si>
    <t>Il est recommandé d’établir des fiches techniques pour les recettes composant les menus, en faisant apparaître notamment les grammages des portions d’aliments sources de matières grasses.</t>
  </si>
  <si>
    <t xml:space="preserve"> De même, les fiches techniques des produits et des plats achetés auprès des industriels constituent un outil indispensable ; toutes les informations sur les compositions doivent y être fournies.</t>
  </si>
  <si>
    <t>Pour les enfants de moins de 3 ans ou scolarisés, ainsi que pour les adolescents, le sel n’est pas laissé en libre accès, et les sauces sont proposées en fonction du plat,</t>
  </si>
  <si>
    <t xml:space="preserve"> et disposées à cet effet à proximité immédiate du comptoir de service des plats, afin que le personnel du service puisse contrôler leur utilisation.</t>
  </si>
  <si>
    <t xml:space="preserve">Le sel ajouté aux plats par le consommateur lui-même représente 1 à 2 g par jour, soit seulement 10 à 20 % des apports quotidiens. Près de 80% des ces apports sont ainsi liés aux aliments manufacturés. </t>
  </si>
  <si>
    <t>Les produits manufacturés les plus contributeurs au regard des apports en sel sont : le pain et les biscottes, la charcuterie, les fromages, les plats cuisinés, les soupes et potages, les quiches et pizzas, les sandwiches, les condiments et sauces, ainsi que les pâtisseries.</t>
  </si>
  <si>
    <t xml:space="preserve">en variant les espèces et les lieux d’approvisionnement (sauvage, élevage, lieux de pêche etc.). Cette consommation permet une couverture optimale des besoins en nutriments, tout en limitant le risque de surexposition aux contaminants chimiques. </t>
  </si>
  <si>
    <t>Cette recommandation de l’ANSES s’entend par rapport au total des prises alimentaires, et non pour les seules prises alimentaires en collectivité.</t>
  </si>
  <si>
    <t>Pour les personnes âgées en institution, le contrôle des fréquences est effectué en cumulant déjeuners et dîners, soit sur la base minimale de 40 repas successifs.</t>
  </si>
  <si>
    <t>La présente recommandation distingue les déjeuners des dîners au cas où, par exception, la personne âgée ne prendrait en collectivité que l’un des deux principaux repas.</t>
  </si>
  <si>
    <t xml:space="preserve">Les objectifs nutritionnels pour les personnes âgées en institution ne sont pas les mêmes que pour les autres tranches d’âge. La prévention de la dénutrition oblige à prévoir des menus intégrant des recettes sapides, faisant partie du répertoire culinaire des convives. </t>
  </si>
  <si>
    <t>- augmenter la consommation de fruits, de légumes et de féculents ;</t>
  </si>
  <si>
    <t>- rééquilibrer la consommation d’acides gras ;</t>
  </si>
  <si>
    <t>- augmenter les apports calciques ;</t>
  </si>
  <si>
    <t>- augmenter les apports en protéines.</t>
  </si>
  <si>
    <t>Les commentaires explicitant les fréquences précisées au paragraphe 42121 ci-dessus s’appliquent ici.</t>
  </si>
  <si>
    <t>4.2.3.2. Rééquilibrer la consommation d’acides gras</t>
  </si>
  <si>
    <t xml:space="preserve"> A titre d’exemple : deux plats principaux sont inscrits au menu, filet de poisson et chipolatas. Réaliser, pour 500 couverts, 400 plats de chipolatas et seulement 100 plats de filet de poisson, viderait de son sens le respect des fréquences affichées au menu.</t>
  </si>
  <si>
    <t xml:space="preserve">De façon globale, les offres à choix multiples exigent de la part des personnels une attention particulière, afin qu’au quotidien les convives puissent du début à la fin du service composer un menu équilibré. </t>
  </si>
  <si>
    <t>Il est également important que les agents de service, formés à la nutrition, encouragent les adolescents à faire des choix adaptés.</t>
  </si>
  <si>
    <t>total légumes</t>
  </si>
  <si>
    <t>La mise en place, dans les conditions précisées ci-dessus, d’un contrôle de l’exécution des prestations sur la base de fréquences de présentation des plats, et de grammages des portions d’alimentsest indispensable pour obtenir cette garantie.</t>
  </si>
  <si>
    <t>Préambule : il est rappelé que le GEMRCN recommande ci-dessus la consommation de laitages nature et demi-écrémés, afin d’éviter les apports abondants de glucides simples ajoutés et d’acides gras saturés.</t>
  </si>
  <si>
    <t>Généralités</t>
  </si>
  <si>
    <t>Quels sont les bénéficiaires ?</t>
  </si>
  <si>
    <t>Quels sont les produits aidés et les aides applicables ?</t>
  </si>
  <si>
    <t>Les catégories de produits laitiers aidés, ainsi les aides correspondantes applicables pour l’année scolaire 2009-20 10, sont détaillées ci-après. Le montant des aides est révisable chaque année.</t>
  </si>
  <si>
    <t>La diversité est recommandée.</t>
  </si>
  <si>
    <t>Les légumes peuvent être proposés en l’état, en béchamel ou en purée</t>
  </si>
  <si>
    <t>L’alimentation à texture modifiée doit prendre en compte la variété des légumes.</t>
  </si>
  <si>
    <t>La présentation des plats est importante. Dans un plat de viande mixée, par exemple, la garniture est présentée à côté de la viande, et non mélangée à celle-ci. L’ensemble du plat peut être nappé de la sauce du repas du jour.</t>
  </si>
  <si>
    <t>L’ensemble des agents hôteliers doit veiller et concourir à la présentation des plats.</t>
  </si>
  <si>
    <t>La vaisselle doit être adaptée aux plats mixés, afin que leur présentation soit agréable (verrines, coupelles, petits bols, etc.).</t>
  </si>
  <si>
    <t>3.3.4.4. Fromages et produits laitiers</t>
  </si>
  <si>
    <t>Charcuteries telles rillettes, pâté de</t>
  </si>
  <si>
    <t>campagne, terrines de canard, pâté de</t>
  </si>
  <si>
    <t>lapin… et aussi les préparations chaudes</t>
  </si>
  <si>
    <t>telles que feuilletés, friands, la quiche</t>
  </si>
  <si>
    <t>lorraine, croissants au jambon… et</t>
  </si>
  <si>
    <t>encore entrées froides comme le</t>
  </si>
  <si>
    <t>guacamole, céleri rémoulade,</t>
  </si>
  <si>
    <t>macédoine de légumes avec</t>
  </si>
  <si>
    <t>mayonnaise, salade piémontaise…</t>
  </si>
  <si>
    <t>Cordons bleus, aliments panés, frites,</t>
  </si>
  <si>
    <t>pommes de terre frites, pommes de terre</t>
  </si>
  <si>
    <t>rissolées, pommes dauphine, pommes</t>
  </si>
  <si>
    <t>duchesse, beignets de légumes</t>
  </si>
  <si>
    <t>Préparations de type légumes farcis,</t>
  </si>
  <si>
    <t>boulettes de viandes, bolognaises</t>
  </si>
  <si>
    <t>réalisés avec du steak à 20 % ou plus de</t>
  </si>
  <si>
    <t>matière grasse ; les bouchées à la reine,</t>
  </si>
  <si>
    <t>quiches, quenelles, omelettes garnies</t>
  </si>
  <si>
    <t>(fromage, lardons, pommes de terre</t>
  </si>
  <si>
    <t>rissolées), saucisses, cervelas, beignets</t>
  </si>
  <si>
    <t>de volaille, cordons bleus, steaks du</t>
  </si>
  <si>
    <t>fromager ; les viandes hachées de bœuf</t>
  </si>
  <si>
    <t>Quiche aux fruits de mer ou saumon</t>
  </si>
  <si>
    <t>Quiche lorraine</t>
  </si>
  <si>
    <t>Ramequin au fromage</t>
  </si>
  <si>
    <t>Riz mayonnaise et pommes Granny</t>
  </si>
  <si>
    <t>Salade Andalouse</t>
  </si>
  <si>
    <t>Salade Bretonne</t>
  </si>
  <si>
    <t>Salade Cauchoise</t>
  </si>
  <si>
    <t>Salade de flageolets à l'échalote</t>
  </si>
  <si>
    <t>Salade de flageolets au citron</t>
  </si>
  <si>
    <t>Salade de flageolets au maïs</t>
  </si>
  <si>
    <t>Salade de flageolets aux conté</t>
  </si>
  <si>
    <t>Salade de flageolets aux fines herbes</t>
  </si>
  <si>
    <t>Salade de flageolets aux tomates</t>
  </si>
  <si>
    <t>Salade de haricots blancs et maquereau</t>
  </si>
  <si>
    <t>Salade de haricots blancs persillés</t>
  </si>
  <si>
    <t>Salade de maïs à la russe</t>
  </si>
  <si>
    <t>Salade de maïs et fines herbes</t>
  </si>
  <si>
    <t>Salade de maïs et tomates</t>
  </si>
  <si>
    <t>Salade de pâtes au dés de jambon</t>
  </si>
  <si>
    <t>Salade de pâtes au surimi</t>
  </si>
  <si>
    <t>Salade de pâtes au thon</t>
  </si>
  <si>
    <t>Salade de pâtes aux moules</t>
  </si>
  <si>
    <t>Cervelas</t>
  </si>
  <si>
    <t>Jambon fumé</t>
  </si>
  <si>
    <t>Mousse de canard</t>
  </si>
  <si>
    <t>Mousse de foie</t>
  </si>
  <si>
    <t>Rosette</t>
  </si>
  <si>
    <t>Salami</t>
  </si>
  <si>
    <t>Saucisson à l'aïl</t>
  </si>
  <si>
    <t>Saucisson fumé</t>
  </si>
  <si>
    <t>COLIN MEUNIÈRE</t>
  </si>
  <si>
    <t>Fileté de poisson cuit</t>
  </si>
  <si>
    <t>poisson meunière cuit</t>
  </si>
  <si>
    <t>poissons panés préfrits</t>
  </si>
  <si>
    <t>Brandade maison</t>
  </si>
  <si>
    <t>Sénior de colin</t>
  </si>
  <si>
    <t>Sénior de hoki</t>
  </si>
  <si>
    <t>solo de colin</t>
  </si>
  <si>
    <t>solo de hoki</t>
  </si>
  <si>
    <t>PLAT  NI LIMITE NI ENCOURAGE</t>
  </si>
  <si>
    <t>fond gris 25%  [Couleur 15]   - encre noire</t>
  </si>
  <si>
    <t>Blanquette de dinde</t>
  </si>
  <si>
    <t>brochette de dinde</t>
  </si>
  <si>
    <t>Brochette de dinde colorado</t>
  </si>
  <si>
    <t>brochette orientale</t>
  </si>
  <si>
    <t>cuisse de lapin</t>
  </si>
  <si>
    <t>cuisse de poulet</t>
  </si>
  <si>
    <t>Découpe de coq</t>
  </si>
  <si>
    <t>Découpe de lapin</t>
  </si>
  <si>
    <t>Dinde à la tomate</t>
  </si>
  <si>
    <t>escalope de dinde</t>
  </si>
  <si>
    <t>Pilon de poulet</t>
  </si>
  <si>
    <t>Escalope de poulet à la crème d'asperges</t>
  </si>
  <si>
    <t>escalope viennoise</t>
  </si>
  <si>
    <t xml:space="preserve">Sauté de dinde </t>
  </si>
  <si>
    <t>steak haché*</t>
  </si>
  <si>
    <t>andouillette de Troies</t>
  </si>
  <si>
    <t>émincé de porc aux fines herbes</t>
  </si>
  <si>
    <t>Echine de porc</t>
  </si>
  <si>
    <t>Escalope de porc</t>
  </si>
  <si>
    <t>Palette de porc à la diable</t>
  </si>
  <si>
    <t>Palette de porc à la provençale</t>
  </si>
  <si>
    <t>Roti de porc (longe)</t>
  </si>
  <si>
    <t>Sauté de porc</t>
  </si>
  <si>
    <t>Plat complet</t>
  </si>
  <si>
    <t>bolognaise*</t>
  </si>
  <si>
    <t>Couscous à la dinde</t>
  </si>
  <si>
    <t>Hachis parmentier*</t>
  </si>
  <si>
    <t>Lasagnes*</t>
  </si>
  <si>
    <t>Moussaka*</t>
  </si>
  <si>
    <t>Paella</t>
  </si>
  <si>
    <t>pates à la carbonara</t>
  </si>
  <si>
    <t>Produits de la mer</t>
  </si>
  <si>
    <t>Seiche à la rouille</t>
  </si>
  <si>
    <t>Basse cote</t>
  </si>
  <si>
    <t>Estouffade Basquaise</t>
  </si>
  <si>
    <t>Faux filet</t>
  </si>
  <si>
    <t>Goulash</t>
  </si>
  <si>
    <t>Joue de bœuf</t>
  </si>
  <si>
    <t>Joue de porc*</t>
  </si>
  <si>
    <t>Pot au feu (poché)</t>
  </si>
  <si>
    <t>Bœuf au cidre</t>
  </si>
  <si>
    <t>Bœuf aux épices</t>
  </si>
  <si>
    <t>Bœuf braisé aux poireaux</t>
  </si>
  <si>
    <t>Bœuf façon Stroganov</t>
  </si>
  <si>
    <t>Bœuf ficelle (poché)</t>
  </si>
  <si>
    <t>Bœuf Mironton</t>
  </si>
  <si>
    <t>Bœuf mode</t>
  </si>
  <si>
    <t>Sauté de Bœuf sce civet</t>
  </si>
  <si>
    <t>Petit pois maïs</t>
  </si>
  <si>
    <t>petit pain BIO</t>
  </si>
  <si>
    <t>PAS</t>
  </si>
  <si>
    <t>DE</t>
  </si>
  <si>
    <t>REPAS</t>
  </si>
  <si>
    <t>à coller dans les colones C - E -G</t>
  </si>
  <si>
    <t>à coller dans les colones B - D - F - H</t>
  </si>
  <si>
    <t>,</t>
  </si>
  <si>
    <t>HO Pré Frit</t>
  </si>
  <si>
    <t>H.O Féculents</t>
  </si>
  <si>
    <t>Desserts moins  15% MG, et + de 20g glucides</t>
  </si>
  <si>
    <t>fond vert brillant 4  encre noire</t>
  </si>
  <si>
    <t>PLAT-Filet de Poisson 100%</t>
  </si>
  <si>
    <t xml:space="preserve">PLAT moins de 70 % protidique </t>
  </si>
  <si>
    <t>PLAT-Viandes non hachées</t>
  </si>
  <si>
    <t>PLAT-Frits ou pré-frits &gt; 15 % MG</t>
  </si>
  <si>
    <t xml:space="preserve">PLAT  P/L&lt; ou = à 1 </t>
  </si>
  <si>
    <t>PLAT  70 % de poisson, et ayant un P/L&gt; ou = 2</t>
  </si>
  <si>
    <t>Légumes CUITS, autres que secs</t>
  </si>
  <si>
    <t xml:space="preserve">FROMAGE calcium entre 100mg et moins de 150mg </t>
  </si>
  <si>
    <t xml:space="preserve">FROMAGE =&gt; 150mg de calcium </t>
  </si>
  <si>
    <t>LAITAGES/desserts lactés + de 100mg calcium moins 5g lipides</t>
  </si>
  <si>
    <t>DESSERT fruits cuits</t>
  </si>
  <si>
    <t>DESSERT fruits crus</t>
  </si>
  <si>
    <t>DESSERT contenant plus de 15 % de lipides</t>
  </si>
  <si>
    <t>DESSERT  moins  15% MG, et + de 20g glucides</t>
  </si>
  <si>
    <r>
      <t>La validation. Création </t>
    </r>
    <r>
      <rPr>
        <b/>
        <sz val="12"/>
        <color indexed="8"/>
        <rFont val="Arial"/>
        <family val="2"/>
      </rPr>
      <t>d</t>
    </r>
    <r>
      <rPr>
        <sz val="12"/>
        <color indexed="8"/>
        <rFont val="Arial"/>
        <family val="2"/>
      </rPr>
      <t>'une validation; </t>
    </r>
    <r>
      <rPr>
        <b/>
        <sz val="12"/>
        <color indexed="8"/>
        <rFont val="Arial"/>
        <family val="2"/>
      </rPr>
      <t>Liste déroulante</t>
    </r>
    <r>
      <rPr>
        <sz val="12"/>
        <color indexed="8"/>
        <rFont val="Arial"/>
        <family val="2"/>
      </rPr>
      <t>; Copier une validation </t>
    </r>
    <r>
      <rPr>
        <b/>
        <sz val="12"/>
        <color indexed="8"/>
        <rFont val="Arial"/>
        <family val="2"/>
      </rPr>
      <t>...</t>
    </r>
    <r>
      <rPr>
        <sz val="12"/>
        <color indexed="8"/>
        <rFont val="Arial"/>
        <family val="2"/>
      </rPr>
      <t> Vous pouvez retranscrire les données ci-dessous dans une </t>
    </r>
    <r>
      <rPr>
        <b/>
        <sz val="12"/>
        <color indexed="8"/>
        <rFont val="Arial"/>
        <family val="2"/>
      </rPr>
      <t>feuille de</t>
    </r>
    <r>
      <rPr>
        <sz val="12"/>
        <color indexed="8"/>
        <rFont val="Arial"/>
        <family val="2"/>
      </rPr>
      <t> calcul. </t>
    </r>
    <r>
      <rPr>
        <b/>
        <sz val="12"/>
        <color indexed="8"/>
        <rFont val="Arial"/>
        <family val="2"/>
      </rPr>
      <t>...</t>
    </r>
    <r>
      <rPr>
        <sz val="12"/>
        <color indexed="8"/>
        <rFont val="Arial"/>
        <family val="2"/>
      </rPr>
      <t> </t>
    </r>
    <r>
      <rPr>
        <b/>
        <sz val="12"/>
        <color indexed="8"/>
        <rFont val="Arial"/>
        <family val="2"/>
      </rPr>
      <t>Excel</t>
    </r>
    <r>
      <rPr>
        <sz val="12"/>
        <color indexed="8"/>
        <rFont val="Arial"/>
        <family val="2"/>
      </rPr>
      <t> vous offre une </t>
    </r>
    <r>
      <rPr>
        <b/>
        <sz val="12"/>
        <color indexed="8"/>
        <rFont val="Arial"/>
        <family val="2"/>
      </rPr>
      <t>autre</t>
    </r>
    <r>
      <rPr>
        <sz val="12"/>
        <color indexed="8"/>
        <rFont val="Arial"/>
        <family val="2"/>
      </rPr>
      <t> façon plus élaborée </t>
    </r>
    <r>
      <rPr>
        <b/>
        <sz val="12"/>
        <color indexed="8"/>
        <rFont val="Arial"/>
        <family val="2"/>
      </rPr>
      <t>de</t>
    </r>
    <r>
      <rPr>
        <sz val="12"/>
        <color indexed="8"/>
        <rFont val="Arial"/>
        <family val="2"/>
      </rPr>
      <t> trier la </t>
    </r>
    <r>
      <rPr>
        <b/>
        <sz val="12"/>
        <color indexed="8"/>
        <rFont val="Arial"/>
        <family val="2"/>
      </rPr>
      <t>liste de</t>
    </r>
    <r>
      <rPr>
        <sz val="12"/>
        <color indexed="8"/>
        <rFont val="Arial"/>
        <family val="2"/>
      </rPr>
      <t> données. </t>
    </r>
    <r>
      <rPr>
        <b/>
        <sz val="12"/>
        <color indexed="8"/>
        <rFont val="Arial"/>
        <family val="2"/>
      </rPr>
      <t>...</t>
    </r>
  </si>
  <si>
    <t>lecompagnon.info/excel/donnees.htm</t>
  </si>
  <si>
    <t>LIENS VERS LA FICHE MENUS Plats    sélectionnez les plats dans les listes et collez les sur ce plan</t>
  </si>
  <si>
    <t>quatre quart</t>
  </si>
  <si>
    <t>gâteaux moelleux chocolatés</t>
  </si>
  <si>
    <t>biscuits secs chocolatés</t>
  </si>
  <si>
    <t>galettes ou sablés</t>
  </si>
  <si>
    <t>Si le service du petit déjeuner ne peut être organisé assez tôt (planning de l’équipe ou habitude de levée de la personne), une collation doit être à disposition de l’équipe de nuit, et être proposée vers 22h aux personnes le souhaitant, ou à celles désignées par l’équipe soignante.</t>
  </si>
  <si>
    <t>S’agissant de l’élaboration des menus de ces personnes, il convient de se référer aux § 3.3.4 à 3.3.4.5 ci-après. Il est fréquent de compléter les repas de ces personnes en leur proposant des</t>
  </si>
  <si>
    <t>Considérant ces différents éléments, l’ANSES a recommandé en 2002 une baisse de la consommation de sel de 20% sur 5 ans, afin que soit atteint une consommation moyenne de 7 à 8g/jour chez l’adulte.</t>
  </si>
  <si>
    <t>Les résultats de l’enquête INCA 2 2006/2007 montrent une consommation moyenne chez les adultes de 7,7 g/j, hors sel ajouté par le consommateur. Avec 1 à 2 g de sel ajouté (soit 10 à 20 % en plus), cela correspond à une consommation totale de sel de 8,7 à 9,7 g/j.</t>
  </si>
  <si>
    <t>Les fréquences détaillées en annexe 3, et les plats sur lesquels elles portent sont présentés ci-après par objectif nutritionnel à atteindre (Cf. § 2.1 à 2.5).</t>
  </si>
  <si>
    <t>Violet</t>
  </si>
  <si>
    <t>Fromages contenant au moins 1 50mg de calcium laitier par</t>
  </si>
  <si>
    <t>portion (5)</t>
  </si>
  <si>
    <t>1 00mg et moins de 1 50mg par portion (5)</t>
  </si>
  <si>
    <t>de calcium laitier, et moins de 5g de lipides, par portion</t>
  </si>
  <si>
    <t>La cuisson par friture utilise de la matière grasse comme vecteur de chaleur. Elle est ainsi susceptible d’altérer les aliments et d’augmenter leur apport énergétique. Pour limiter ce risque, il est recommandé de:</t>
  </si>
  <si>
    <t>- suivre les indications des fiches techniques du fabricant, pour restituer les aliments de façon appropriée, notamment en n’ajoutant pas de matière grasse pour cuire ou réchauffer les produits préfrits ;</t>
  </si>
  <si>
    <t>- privilégier les aliments préfrits, car en général la teneur en lipides est mieux maîtrisée en préfriture industrielle qu’elle ne l’est en cuisine.</t>
  </si>
  <si>
    <t>4.2.1.1.3. Limiter la consommation des plats protidiques dont le rapport protéines/lipides (P/L) est inférieur ou égal à 1</t>
  </si>
  <si>
    <t>Il s’agit du plat principal, à base de viandes, poissons, œufs, abats ou fromage, ou mélange de bases animales et de protéines végétales, sans tenir compte du légume et de la sauce d’accompagnement. Les aliments concernés peuvent être, par exemple :</t>
  </si>
  <si>
    <t>- les légumes farcis, les boulettes de viande ou la bolognaises, lorsque ces aliments sont fabriqués avec du steak haché à 20% ou plus de matière grasse ;</t>
  </si>
  <si>
    <t>- les bouchées à la reine, les quiches, les quenelles, les omelettes garnies (fromage, lardons, pommes de terre rissolées), les saucisses, le cervelas obernois, les beignets de volaille, les cordons bleus ou les steaks du fromager.</t>
  </si>
  <si>
    <t>Les viandes hachées de bœuf ou de veau, l’égrené de bœuf ou toute autre source protidique présentée sous forme de hachée, contenant 20% de matière grasse, entrant dans la réalisation de recettes sont aussi à limiter suivant la présente fréquence.</t>
  </si>
  <si>
    <t>Les plats composés d’œuf ne sont pas concernés (hormis s’ils sont additionnés d’ingrédients gras lardons, pommes rissolées, fromage, etc.…), du fait de leur action bénéfique dans le rééquilibrage des</t>
  </si>
  <si>
    <t>apports en acides gras essentiels, et la qualité de leurs protéines. Il en est de même pour les poissons gras (thon, saumon, etc.) pour leur richesse en acides gras essentiels.</t>
  </si>
  <si>
    <t>4.2.1.1.4. Limiter la consommation de desserts contenant plus de 15% de lipides</t>
  </si>
  <si>
    <t>choucroute, paëlla, légumes farcis, autres plats</t>
  </si>
  <si>
    <t>composés ...)</t>
  </si>
  <si>
    <t>210 à 220 (3)</t>
  </si>
  <si>
    <t>180 (3)</t>
  </si>
  <si>
    <t>250 à 300</t>
  </si>
  <si>
    <t>Préparations pâtissières (crêpes, pizzas, croque-</t>
  </si>
  <si>
    <t>monsieur, friands, quiches, autres préparations</t>
  </si>
  <si>
    <t>pâtissières) servies en plat principal</t>
  </si>
  <si>
    <t>60(3)</t>
  </si>
  <si>
    <t>+ garniture</t>
  </si>
  <si>
    <t>obligatoire de</t>
  </si>
  <si>
    <t>légumes</t>
  </si>
  <si>
    <t>100</t>
  </si>
  <si>
    <t>150</t>
  </si>
  <si>
    <t>200</t>
  </si>
  <si>
    <t>Quenelle</t>
  </si>
  <si>
    <t>0</t>
  </si>
  <si>
    <t>40(3)</t>
  </si>
  <si>
    <t>obligatoire</t>
  </si>
  <si>
    <t>60</t>
  </si>
  <si>
    <t>80</t>
  </si>
  <si>
    <t>120 à 160</t>
  </si>
  <si>
    <t>120</t>
  </si>
  <si>
    <t>LEGUMES CUITS</t>
  </si>
  <si>
    <t>120 (1)</t>
  </si>
  <si>
    <t>FÉCULENTS CUITS</t>
  </si>
  <si>
    <t>Riz – Pâtes – Pommes de terre</t>
  </si>
  <si>
    <t>170</t>
  </si>
  <si>
    <t>200 à 250</t>
  </si>
  <si>
    <t>(6)</t>
  </si>
  <si>
    <t>Lorsque la préparation ou le plat prêt à consommer associe plusieurs aliments protidiques, les 70% s’entendent pour l’aliment protidique à la base du plat, et non pour le total des aliments protidiques du plat.</t>
  </si>
  <si>
    <t>Les aliments concernés peuvent être, par exemple :</t>
  </si>
  <si>
    <t>- les plats à base de protéines végétales (mélanges de légumes secs et de céréales). Les entrées ne sont pas prises en compte.</t>
  </si>
  <si>
    <t>Les recettes composées du type hachis parmentier, brandade, paella ou gratin sont à prendre en compte, si le grammage de viande ou celui de poisson n’atteint pas 70% du grammage recommandé pour la denrée protidique des plats composés (cf. annexe 2) pour la tranche d’âge considérée.</t>
  </si>
  <si>
    <t>4.2.1.4.2. Servir un minimum de plats protidiques de viande non hachée de bœuf, veau ou agneau, ou d’abats de bœuf ou agneau</t>
  </si>
  <si>
    <t>Il s’agit de plats contenant 100% de viande en muscle non hachée de bœuf, de veau ou d’agneau, ou d’abats de bovin ou d’agneau).</t>
  </si>
  <si>
    <t>Ainsi qu’il a été précisé supra en 4.2.1.4, cette fréquence minimum de consommation de viandes non hachées vise à préserver la diversité de l’offre alimentaire et la qualité culinaire.</t>
  </si>
  <si>
    <t>4.2.1.5. Augmenter les apports en calcium laitier pour les enfants scolarisés, les adolescents, les adultes et les personnes âgées en cas de portage à domicile</t>
  </si>
  <si>
    <t>Afin d’atteindre cet objectif nutritionnel (cf. § 2.5), les fréquences recommandées portent sur la consommation minimum de :</t>
  </si>
  <si>
    <t>- fromages, servis en entrée ou comme produit laitier, et contenant au moins 1 50mg de calcium par portion;</t>
  </si>
  <si>
    <t>- fromages, servis en entrée ou comme produit laitier, contenant plus de 100mg et moins de 1 50mg de calcium par portion;</t>
  </si>
  <si>
    <t>RECOMMANDATION Complétée et mise à jour au 10 octobre 2011</t>
  </si>
  <si>
    <t>Cliquez sur le lien ci_dessous</t>
  </si>
  <si>
    <t>RECOMMANDATION N U T R I T I O N - economie.gouv</t>
  </si>
  <si>
    <t>Plats contenant 100% de viande en muscle non hachée de boeuf, de veau ou d’agneau, ou d’abats de boucherie</t>
  </si>
  <si>
    <t xml:space="preserve">Apport  intéressant en fer,  viande piécées, non hachées  valorise la diversité de l'offre alimentaire, l'éducation au goût et à la mastication </t>
  </si>
  <si>
    <t>Valoriser la diversité : agneau à l’indienne, tajine d’agneau, bœuf sauté, Chili con carné , boulette de porc…</t>
  </si>
  <si>
    <t>Il appartient au prestataire de fournir à la collectivité publique la preuve que les fréquences par catégories d’aliments (faisant l’objet des annexes 3, 4 et 5) sont respectées, sur un minimum de 20 repas successifs.</t>
  </si>
  <si>
    <t>5.2. Contrôle sur les menus</t>
  </si>
  <si>
    <t>- une source de calcium laitier : entrée, produit laitier, fromage, dessert lacté ou lait boisson.</t>
  </si>
  <si>
    <t>Lorsque le dessert est réalisé à partir d’une préparation en poudre, la teneur en glucides simples est contrôlée sur le produit prêt à consommer, et non sur la base de l’étiquetage de la préparation en poudre</t>
  </si>
  <si>
    <t xml:space="preserve"> Il convient de choisir un lait pas ou peu sucré pour les fontaines à lait, mises à disposition au collège ou au lycée.</t>
  </si>
  <si>
    <t>dessert fruits cuits et Autres desserts</t>
  </si>
  <si>
    <t>Quand une recette associe une base de féculents à une autre base de légumes, cette recette est comptabilisée dans les féculents dès lors que ces derniers représentent plus de 50% des ingrédients totaux servis.</t>
  </si>
  <si>
    <t>les pizzas, les quiches, les croque-monsieur, le hachis Parmentier, la brandade, la moussaka, les cannellonis, les raviolis, les légumes farcis, les nuggets, les panés, les gratins de viande, les coquilles de poisson,</t>
  </si>
  <si>
    <t xml:space="preserve"> les beignets, les cordons bleus industriels, les boulettes de viande, la poitrine de viande farcie, les paupiettes, les galopins, ou les normandins ;</t>
  </si>
  <si>
    <t>Si le grammage est inférieur à 49g, le plat entre dans la catégorie des plats contenant moins de 70% du grammage recommandé pour une portion de viande.</t>
  </si>
  <si>
    <t xml:space="preserve">Les 3 tableaux indicatifs ci-dessous aux § 42151 à 42153 classent les fromages par teneur en calcium en les regroupant par famille de produits. Pour réaliser cette classification, nous nous sommes basés sur les poids de portions adultes couramment commercialisés pour les collectivités ; </t>
  </si>
  <si>
    <t xml:space="preserve"> cette classification est néanmoins pertinente pour l’ensemble des populations de consommateurs. Des variations sont possibles, mais la classification est nécessaire pour donner une image assez fidèle du marché des fromages et des produits laitiers.</t>
  </si>
  <si>
    <t>Afin de promouvoir l’éducation au goût, et d’assurer une alimentation harmonieuse ainsi que la diversité des repas, il convient, dans le respect des présentes recommandations et des usages de composition des repas,</t>
  </si>
  <si>
    <t xml:space="preserve">entrées de crudités de légumes ou de fruits, entrées de légumes cuits, et potages de légumes contenant plus de 40% de légumes: au minimum 10 déjeuners sur 20 déjeuners successifs, et 15 dîners sur 20 dîners successifs, toutes entrées et potages précités confondus. </t>
  </si>
  <si>
    <r>
      <t xml:space="preserve">La quantité d'aliments consommée n'est pas nécessairement proportionnelle à la quantité d'aliments servie. La taille des portions servies doit être adaptée à l'âge afin de minimiser les restes dans l'assiette. </t>
    </r>
    <r>
      <rPr>
        <sz val="12"/>
        <rFont val="Times New Roman"/>
        <family val="1"/>
      </rPr>
      <t/>
    </r>
  </si>
  <si>
    <t>fond rose saumon 38  encre noire italique</t>
  </si>
  <si>
    <t>[Couleur 2]</t>
  </si>
  <si>
    <t>[Couleur 17]</t>
  </si>
  <si>
    <t>[Couleur 32]</t>
  </si>
  <si>
    <t>[Couleur 47]</t>
  </si>
  <si>
    <t>OU fond blanc encre rouge italique</t>
  </si>
  <si>
    <t>[Couleur 3]</t>
  </si>
  <si>
    <t>[Couleur 18]</t>
  </si>
  <si>
    <t>[Couleur 33]</t>
  </si>
  <si>
    <t>[Couleur 48]</t>
  </si>
  <si>
    <t>fond prune 54 encre blanche</t>
  </si>
  <si>
    <t>[Couleur 4]</t>
  </si>
  <si>
    <t>[Couleur 19]</t>
  </si>
  <si>
    <t>[Couleur 34]</t>
  </si>
  <si>
    <t>[Couleur 49]</t>
  </si>
  <si>
    <t>[Couleur 5]</t>
  </si>
  <si>
    <t>[Couleur 20]</t>
  </si>
  <si>
    <t>[Couleur 35]</t>
  </si>
  <si>
    <t>[Couleur 50]</t>
  </si>
  <si>
    <t>fond corail 38  encre noire italique</t>
  </si>
  <si>
    <t>[Couleur 6]</t>
  </si>
  <si>
    <t>[Couleur 21]</t>
  </si>
  <si>
    <t>[Couleur 36]</t>
  </si>
  <si>
    <t>[Couleur 51]</t>
  </si>
  <si>
    <t>[Couleur 7]</t>
  </si>
  <si>
    <t>[Couleur 22]</t>
  </si>
  <si>
    <t>[Couleur 37]</t>
  </si>
  <si>
    <t>[Couleur 52]</t>
  </si>
  <si>
    <t>[Couleur 8]</t>
  </si>
  <si>
    <t>[Couleur 23]</t>
  </si>
  <si>
    <t>[Couleur 38]</t>
  </si>
  <si>
    <t>[Couleur 53]</t>
  </si>
  <si>
    <t>encre  verte foncée</t>
  </si>
  <si>
    <t>[Couleur 9]</t>
  </si>
  <si>
    <t>[Couleur 24]</t>
  </si>
  <si>
    <t>[Couleur 39]</t>
  </si>
  <si>
    <t>[Couleur 54]</t>
  </si>
  <si>
    <t>[Couleur 10]</t>
  </si>
  <si>
    <t>[Couleur 25]</t>
  </si>
  <si>
    <t>[Couleur 40]</t>
  </si>
  <si>
    <t>[Couleur 55]</t>
  </si>
  <si>
    <t>fond BRUN 40  - encre noire</t>
  </si>
  <si>
    <t>[Couleur 11]</t>
  </si>
  <si>
    <t>[Couleur 26]</t>
  </si>
  <si>
    <t>[Couleur 41]</t>
  </si>
  <si>
    <t>[Couleur 56]</t>
  </si>
  <si>
    <t>encre marron</t>
  </si>
  <si>
    <t>OU fond blanc encre marron 53</t>
  </si>
  <si>
    <t>[Couleur 12]</t>
  </si>
  <si>
    <t>[Couleur 27]</t>
  </si>
  <si>
    <t>[Couleur 42]</t>
  </si>
  <si>
    <t>fond BLEU CLAIR 41  - encre blanche</t>
  </si>
  <si>
    <t>[Couleur 13]</t>
  </si>
  <si>
    <t>[Couleur 28]</t>
  </si>
  <si>
    <t>[Couleur 43]</t>
  </si>
  <si>
    <t>encre bleu foncé</t>
  </si>
  <si>
    <t>OU fond blanc encre bleu 5</t>
  </si>
  <si>
    <t>[Couleur 14]</t>
  </si>
  <si>
    <t>[Couleur 29]</t>
  </si>
  <si>
    <t>[Couleur 44]</t>
  </si>
  <si>
    <t>fond BLEU MOYEN 37  - encre noire</t>
  </si>
  <si>
    <t>encre  bleu moyen</t>
  </si>
  <si>
    <t>Intérieur</t>
  </si>
  <si>
    <t>police</t>
  </si>
  <si>
    <t>HTML</t>
  </si>
  <si>
    <t>bgcolor =</t>
  </si>
  <si>
    <t xml:space="preserve">Rouge </t>
  </si>
  <si>
    <t>Vert</t>
  </si>
  <si>
    <t>Bleu</t>
  </si>
  <si>
    <t>Couleur</t>
  </si>
  <si>
    <t>fond VERT D'EAU 42  - encre noire</t>
  </si>
  <si>
    <t>Noire</t>
  </si>
  <si>
    <t># 000000</t>
  </si>
  <si>
    <t>[Noir]</t>
  </si>
  <si>
    <t>encre bleu clair</t>
  </si>
  <si>
    <t>Blanc</t>
  </si>
  <si>
    <t># FFFFFF</t>
  </si>
  <si>
    <t>[Blanc]</t>
  </si>
  <si>
    <t>encre noire</t>
  </si>
  <si>
    <t>Rouge</t>
  </si>
  <si>
    <t># FF0000</t>
  </si>
  <si>
    <t>[Rouge]</t>
  </si>
  <si>
    <t>encre bleu très clair</t>
  </si>
  <si>
    <t># 00FF00</t>
  </si>
  <si>
    <t>[Vert]</t>
  </si>
  <si>
    <t>encre correspondant au groupe d'aliments</t>
  </si>
  <si>
    <t># 0000FF</t>
  </si>
  <si>
    <t>[Bleu]</t>
  </si>
  <si>
    <t>Jaune</t>
  </si>
  <si>
    <t># FFFF00</t>
  </si>
  <si>
    <t>[Jaune]</t>
  </si>
  <si>
    <t>Magenta</t>
  </si>
  <si>
    <t># FF00FF</t>
  </si>
  <si>
    <t>[Magenta]</t>
  </si>
  <si>
    <t>Cyan</t>
  </si>
  <si>
    <t># 00FFFF</t>
  </si>
  <si>
    <t>[Cyan]</t>
  </si>
  <si>
    <t># 800000</t>
  </si>
  <si>
    <t>encre verte claire</t>
  </si>
  <si>
    <t># 008000</t>
  </si>
  <si>
    <t># 000080</t>
  </si>
  <si>
    <t xml:space="preserve">Il convient que tout enfant ayant, du fait de problèmes médicaux, besoin d’un régime alimentaire particulier, défini dans le projet d’accueil individualisé (PAI), </t>
  </si>
  <si>
    <t>puisse profiter des services de restauration collective (établissements d’accueil de la petite enfance, écoles maternelles ou élémentaires, collèges, etc.) selon les modalités suivantes :</t>
  </si>
  <si>
    <t xml:space="preserve">Le fer contenu dans les viandes et les poissons est beaucoup mieux assimilé que le fer d’origine végétale. </t>
  </si>
  <si>
    <t xml:space="preserve"> Il est important que les personnes se soumettant à des régimes restrictifs, notamment les adolescentes et femmes adultes non ménopausées qui ont des besoins plus importants de ce nutriment, n’excluent pas ces denrées.</t>
  </si>
  <si>
    <t xml:space="preserve">En établissements de santé, de soins de suite et de réadaptation, une collation l’après-midi est à prévoir. </t>
  </si>
  <si>
    <t xml:space="preserve"> Elle comprend une boisson au lait ou équivalent, et un élément céréalier (biscuits, pain beurré et/ou confiture, etc.) si possible non raffiné. Un jus de fruit à teneur garantie en vitamine C peut être servi, s’il n’est pas proposé de fruit au déjeuner.</t>
  </si>
  <si>
    <t xml:space="preserve">Il est essentiel, dans ce cas de restauration en libre-service à choix multiples, que l’offre soit conçue avec cohérence, de façon à intégrer la totalité des recommandations du GEMRCN. </t>
  </si>
  <si>
    <t xml:space="preserve"> Dans ce cas, les fréquences de service des plats sont déterminées en multipliant par une fraction de 20 le nombre de plats répondant au critère de fréquence considéré.</t>
  </si>
  <si>
    <t xml:space="preserve"> Cette collation doit être ciblée sur les enfants qui n’ont pas pris de petit déjeuner, ou sur ceux qui en ont pris un mais très tôt et/ou très pauvre, c’est-à-dire en petite quantité et/ou ne comportant qu’une ou deux des 7 composantes listées au §3.2.1, </t>
  </si>
  <si>
    <t>Autres exemples de restauration en libre-service à choix multiple, lorsque le repère fréquentiel d’un plat</t>
  </si>
  <si>
    <t>concerne 2 composantes du repas, comme c’est le cas pour les crudités (entrée et garniture de plat) :</t>
  </si>
  <si>
    <t>100mg et moins de 150mg par portion (4)</t>
  </si>
  <si>
    <t>Desserts ou produits laitiers contenant plus de 20g de</t>
  </si>
  <si>
    <t>Desserts de fruits crus 100% fruit cru</t>
  </si>
  <si>
    <t>libre service.</t>
  </si>
  <si>
    <t>Seules les cases non grisées sont pertinentes.</t>
  </si>
  <si>
    <t>(2) Ces fréquences s’appliquent aux menus servis dans toutes les structures publiques de restauration (professionnelle, éducative, de soins, militaire,</t>
  </si>
  <si>
    <t>carcérale, etc.)</t>
  </si>
  <si>
    <t>ANNEXE 4</t>
  </si>
  <si>
    <t>HALTE GARDERIE OU STRUCTURE DE SOINS (1)</t>
  </si>
  <si>
    <t>0 (2)</t>
  </si>
  <si>
    <t>1/20 maxi</t>
  </si>
  <si>
    <t>Crudités légumes ou fruits contenant au moins 50% de</t>
  </si>
  <si>
    <t>légumes ou de fruits (à partir de 12 mois)</t>
  </si>
  <si>
    <t>Filets de poisson 100 % poisson</t>
  </si>
  <si>
    <t>Viandes non hachées de bœuf, de veau, ou d’agneau</t>
  </si>
  <si>
    <t>Viandes hachées contenant plus de 10% de lipides</t>
  </si>
  <si>
    <t>Préparations ou plats prêts à consommer à base de</t>
  </si>
  <si>
    <t>viande, de poisson, d’œuf et/ou de fromage, contenant</t>
  </si>
  <si>
    <t>Légumes cuits autres que secs, seuls, ou en mélange</t>
  </si>
  <si>
    <t>20 sur 20</t>
  </si>
  <si>
    <t>10 sur 20 mini</t>
  </si>
  <si>
    <t>Pommes de terre, pâtes, riz, semoule</t>
  </si>
  <si>
    <t>(ou blé et légumes secs à partir de 18 mois)</t>
  </si>
  <si>
    <t>10 sur 20 maxi</t>
  </si>
  <si>
    <t>Fromages contenant au moins 1 50mg de calcium laitier</t>
  </si>
  <si>
    <t>par portion (à partir de 12 mois) (3)</t>
  </si>
  <si>
    <t>Fromages dont la teneur en calcium laitier est comprise</t>
  </si>
  <si>
    <t>entre 1 00mg et moins de 1 50mg par portion (3)</t>
  </si>
  <si>
    <t>2/20 mini</t>
  </si>
  <si>
    <t>Moins de 18 mois</t>
  </si>
  <si>
    <t>Plus de 18 mois</t>
  </si>
  <si>
    <t>19/20 mini</t>
  </si>
  <si>
    <t>(1) Seules les cases non grisées sont pertinentes.</t>
  </si>
  <si>
    <t>(2) La mention 0 signifie que le plat est déconseillé pour cette tranche d’âge</t>
  </si>
  <si>
    <t>(3) Fromage servi en tant que tel, ou en entrée composée</t>
  </si>
  <si>
    <t>ANNEXE 5</t>
  </si>
  <si>
    <t>EN INSTITUTION OU EN STRUCTURE DE SOINS (1)</t>
  </si>
  <si>
    <t>Période du au (au moins 40 repas)</t>
  </si>
  <si>
    <t>Laitier</t>
  </si>
  <si>
    <t>8/20 maxi</t>
  </si>
  <si>
    <t>15/20 mini</t>
  </si>
  <si>
    <t>Poissons ou préparations à base de poisson contenant</t>
  </si>
  <si>
    <t>Viandes non hachées de bœuf, de veau ou d’agneau,</t>
  </si>
  <si>
    <t>et abats de boucherie</t>
  </si>
  <si>
    <t>de poisson, d’œuf et/ou de fromage, contenant moins de</t>
  </si>
  <si>
    <t>6/20 maxi</t>
  </si>
  <si>
    <t>7 / 20 mini</t>
  </si>
  <si>
    <t>et n° 657/2008 du 140 juillet 2008, en ce qui concerne l'octroi d'une aide communautaire pour la cession de lait et de certains produits laitiers aux élèves dans les établissements scolaires et les crèches.</t>
  </si>
  <si>
    <t>Les élèves des établissements d'enseignement préélémentaire, élémentaire ou secondaire, ainsi que depuis le règlement communautaire de 2008 précité,</t>
  </si>
  <si>
    <t xml:space="preserve"> et les formes semi-complètes/complètes des céréales (interêt : fibres)                                                                                                                    </t>
  </si>
  <si>
    <t>Aliments/préparations</t>
  </si>
  <si>
    <t>Fréquence sur 20 repas successifs</t>
  </si>
  <si>
    <t>Exemples de produits concernés</t>
  </si>
  <si>
    <t>http://www.ledauphine.com/isere-sud/2010/01/27/dans-les-coulisses-de-la-cuisine-centrale-du-conseil-general</t>
  </si>
  <si>
    <t>https://www.isere.fr/education/manger-au-college/cuisines_mutualisees/Pages/default.aspx</t>
  </si>
  <si>
    <t>http://www.grenoble.fr/239-restauration-scolaire.htm</t>
  </si>
  <si>
    <t>Liens Echirolles</t>
  </si>
  <si>
    <t>Le Programme National Nutrition-Santé (PNNS) lancé en 2001, a pour objectif général</t>
  </si>
  <si>
    <t>d’améliorer l’état de santé de l’ensemble de la population en agissant sur l’un de ses déterminants</t>
  </si>
  <si>
    <t>majeurs qu’est la nutrition.</t>
  </si>
  <si>
    <t>Depuis 2002,la cuisine centrale du Conseil général à Echirolles s’est engagée dans la démarche du</t>
  </si>
  <si>
    <t>PNNS par le biais de sa prestation de restauration destinée aux adolescents.</t>
  </si>
  <si>
    <t>La recommandation n° J3-99 du 6 mai 1999 du GPEM/DA1, rééditée en juin 2001, cadrait l’offre</t>
  </si>
  <si>
    <t>alimentaire de la prestation restauration fournie par la cuisine centrale.</t>
  </si>
  <si>
    <t>La recommandation relative à la nutrition en restauration scolaire n° J5-07du GEMRCN2 parue le</t>
  </si>
  <si>
    <t>4 mai 2007 se substitue à la précédente. Elle se base sur les objectifs nutritionnels du PNNS.</t>
  </si>
  <si>
    <t>Cette nouvelle recommandation a pour but d'améliorer la qualité nutritionnelle des repas</t>
  </si>
  <si>
    <t>servis par les collectivités publiques.</t>
  </si>
  <si>
    <t>gaufrettes fourrées,</t>
  </si>
  <si>
    <t>madeleines</t>
  </si>
  <si>
    <t>tiramisus</t>
  </si>
  <si>
    <t>patates douces</t>
  </si>
  <si>
    <t>topinambours</t>
  </si>
  <si>
    <t>châtaigne</t>
  </si>
  <si>
    <t>pâtes</t>
  </si>
  <si>
    <t>blé</t>
  </si>
  <si>
    <t>flageolets,</t>
  </si>
  <si>
    <t>haricots blancs</t>
  </si>
  <si>
    <t>haricots rouges</t>
  </si>
  <si>
    <t>pizza servie en plat principal</t>
  </si>
  <si>
    <t>crèmes desserts</t>
  </si>
  <si>
    <t>chocolats viennois</t>
  </si>
  <si>
    <t>mousses</t>
  </si>
  <si>
    <t>glaces</t>
  </si>
  <si>
    <t>crèmes glacées</t>
  </si>
  <si>
    <t>sorbets</t>
  </si>
  <si>
    <t>compotes de fruits</t>
  </si>
  <si>
    <t>fruits au sirop.</t>
  </si>
  <si>
    <t>riz au lait</t>
  </si>
  <si>
    <t xml:space="preserve">semoule au lait </t>
  </si>
  <si>
    <t>fourme d’Ambert</t>
  </si>
  <si>
    <t>yaourt maigre nature ou sucré</t>
  </si>
  <si>
    <t>lait fermenté au bifidus aux fruits</t>
  </si>
  <si>
    <t>fromage blanc aux fruits à 20 % de MG</t>
  </si>
  <si>
    <t>petit suisse nature</t>
  </si>
  <si>
    <t>Pizzas</t>
  </si>
  <si>
    <t>croque monsieur</t>
  </si>
  <si>
    <t xml:space="preserve">quiches </t>
  </si>
  <si>
    <t>brandades</t>
  </si>
  <si>
    <t>moussakas</t>
  </si>
  <si>
    <t>cannellonis</t>
  </si>
  <si>
    <t>raviolis</t>
  </si>
  <si>
    <t>gratins de viande</t>
  </si>
  <si>
    <t>boulettes de viande</t>
  </si>
  <si>
    <t>galopins</t>
  </si>
  <si>
    <t>préparations composées d’une base d' œuf</t>
  </si>
  <si>
    <t>préparations composées d’une base de fromage</t>
  </si>
  <si>
    <t>légumes farcis</t>
  </si>
  <si>
    <t>légumes  panés</t>
  </si>
  <si>
    <t>coquilles de poisson</t>
  </si>
  <si>
    <t>cordons bleus industriels</t>
  </si>
  <si>
    <t>poitrines de viande farcie</t>
  </si>
  <si>
    <t>préparations composées d’une base de viande</t>
  </si>
  <si>
    <t>poisson Darnes</t>
  </si>
  <si>
    <t>poisson dés</t>
  </si>
  <si>
    <t>thon</t>
  </si>
  <si>
    <t>saumon</t>
  </si>
  <si>
    <t>maquereau</t>
  </si>
  <si>
    <t>bar (loup)</t>
  </si>
  <si>
    <t>4.2.1.1. Diminuer les apports lipidiques et rééquilibrer la consommation d’acides gras pour les enfants scolarisés, les adolescents, les adultes et les personnes âgées en cas de portage à domicile</t>
  </si>
  <si>
    <t>Afin d’atteindre cet objectif nutritionnel (cf. § 2.2) les fréquences recommandées portent sur la limitation de la consommation des:</t>
  </si>
  <si>
    <t>- entrées contenant plus de15% de lipides ;</t>
  </si>
  <si>
    <t>- produits à frire ou pré-frits, servis en plats protidiques, en garnitures ou en accompagnements, et contenant plus de 15% de lipides ;</t>
  </si>
  <si>
    <t>- plats protidiques dont le rapport protéines/lipides (P/L) est inférieur ou égal à 1;</t>
  </si>
  <si>
    <t>- desserts contenant plus de 15% de lipides.</t>
  </si>
  <si>
    <t>Il est aussi recommandé de consommer un minimum de plats protidiques de poisson ou de préparation à base de poisson, contenant au moins 70%du grammage recommandé pour une portion de poisson, et dont le rapport protéines/lipides est au moins de 2.</t>
  </si>
  <si>
    <t>4.2.1.1.1. Limiter la consommation des entrées contenant plus de 15% de lipides</t>
  </si>
  <si>
    <t>Les aliments concernés peuvent être, par exemple:</t>
  </si>
  <si>
    <t>31 Rapport AFSSA « Risques et bénéfices pour la santé des acides gras trans apportés par les aliments » Avril 2005 ; ANSES-Alimentation humaine-Acides gras trans. http://www.afssa.fr/PNB501 .htm ; AFSSA Avis 20-02-2009.</t>
  </si>
  <si>
    <t>- certaines préparations chaudes telles que les feuilletés, les friands, les quiches, les tartes aux légumes, le croissant au jambon, la flamenküches (tarte salée aux lardons), la flamiche picarde, le croque-monsieur, le soufflé au fromage, les beignets du type accras ou nems ;</t>
  </si>
  <si>
    <t>- des entrées froides comme l’œuf dur mayonnaise, le guacamole, le céleri rémoulade, la macédoine de légumes avec mayonnaise, la salade piémontaise, les salades composées à base de charcuterie et de fromages.</t>
  </si>
  <si>
    <t>Ne sont pas concernés les poissons gras comme le thon, la sardine, le saumon ou le maquereau du fait de leur action bénéfique dans le rééquilibrage des apports en acides gras essentiels.</t>
  </si>
  <si>
    <t>Il est recommandé de proposer les poissons gras avec du citron et non avec du beurre, et de ne pas mettre systématiquement à disposition des distributeurs de sauce grasse du type mayonnaise.</t>
  </si>
  <si>
    <t>4.2.1.1.2. Limiter la consommation des aliments à frire ou préfrits, servis en plats protidiques, en garniture ou en accompagnement, et contenant plus de 15% de lipides</t>
  </si>
  <si>
    <t>Les poissons façon meunière ne sont pas concernés.</t>
  </si>
  <si>
    <t>Ainsi, par exemple, le plat de brandade, dont la portion recommandée pour un enfant en classe élémentaire est de 250g, est considéré comme un plat de poisson</t>
  </si>
  <si>
    <t xml:space="preserve"> si le poids de poisson qu’il contient est au moins égal à 70% de la portion recommandée pour le poisson, soit 70% de 70g = 49g. Les entrées ne sont pas prises en compte.</t>
  </si>
  <si>
    <t>Les légumes secs, dont les qualités nutritionnelles justifient leur présence régulière dans les menus, seront préférentiellement proposés en purées, ou panachés avec des légumes de bonne digestibilité, pour limiter l’inconfort des phénomènes de flatulence, exception faite des lentilles qui sont plus digestes.</t>
  </si>
  <si>
    <t>Les céréales peu raffinées peuvent élargir le choix des variétés, pour autant que les céréales soient proposées avec discernement aux seules catégories de convives ne justifiant pas de précautions alimentaires en relation avec une éventuelle irritation des parois intestinales.</t>
  </si>
  <si>
    <t xml:space="preserve">Il s’agit, par exemple, des entremets, des crèmes desserts, des flans, des laits gélifiés aromatisés, des chocolats viennois, des cafés liégeois, des îles flottantes, des mousses, des glaces, </t>
  </si>
  <si>
    <t xml:space="preserve"> des crèmes glacées, des sorbets, de certaines compotes de fruits, et de certains fruits au sirop, de la crème de marron, et des pâtes de fruits.</t>
  </si>
  <si>
    <t>Objectif du document :</t>
  </si>
  <si>
    <t>Avant de commencer :</t>
  </si>
  <si>
    <t>Afin d’atteindre cet objectif nutritionnel (cf. § 2.4) il est recommandé de limiter la consommation des préparations ou des plats prêts à consommer à base de viande, de poisson, d’œuf et/ou de fromage, contenant moins de 70% du grammage recommandé pour la denrée protidique des plats composés (cf. annexe 2)</t>
  </si>
  <si>
    <t>Il est aussi recommandé d’accroitre la consommation des plats protidiques de viandes non hachées de bœuf, veau ou agneau, ou d’abats de bovin ou agneau.</t>
  </si>
  <si>
    <t>Purée de pomme de terre, fraiche ou reconstituée</t>
  </si>
  <si>
    <t>250</t>
  </si>
  <si>
    <t>230</t>
  </si>
  <si>
    <t>Chips</t>
  </si>
  <si>
    <t>30</t>
  </si>
  <si>
    <t>Légumes secs</t>
  </si>
  <si>
    <t>Purée de légumes (légumes et pomme de terre)</t>
  </si>
  <si>
    <t>pour les enfants mangeant mixé</t>
  </si>
  <si>
    <t>/</t>
  </si>
  <si>
    <t>tomate, béchamel, beurre blanc, sauce crème,</t>
  </si>
  <si>
    <t>sauce forestière, mayonnaise, ketchup, etc.)</t>
  </si>
  <si>
    <t>Poids de la matière grasse</t>
  </si>
  <si>
    <t>5</t>
  </si>
  <si>
    <t>7</t>
  </si>
  <si>
    <t>8</t>
  </si>
  <si>
    <t>FROMAGES (8)</t>
  </si>
  <si>
    <t>16 à 20 (1)</t>
  </si>
  <si>
    <t>16 à 20</t>
  </si>
  <si>
    <t>16 à 30</t>
  </si>
  <si>
    <t>16 à 40</t>
  </si>
  <si>
    <t>PRODUITS LAITIERS FRAIS (8)</t>
  </si>
  <si>
    <t>Fromage blanc, fromages frais (autres que le petit</t>
  </si>
  <si>
    <t>suisse et les fromages frais de type suisse)</t>
  </si>
  <si>
    <t>090 à 100(1)</t>
  </si>
  <si>
    <t>Yaourt et autres laits fermentés</t>
  </si>
  <si>
    <t>0100 à 125</t>
  </si>
  <si>
    <t>(1)</t>
  </si>
  <si>
    <t>100-125</t>
  </si>
  <si>
    <t xml:space="preserve">  DINER en institution ou en structure de soins (1)  2011………au moins 20 diners</t>
  </si>
  <si>
    <t xml:space="preserve"> DEJEUNER pour les personnes agées en institution ou en structure de soins  2011…</t>
  </si>
  <si>
    <t>Pour enfants de plus de 3 ans, des adolescents, des adultes et des personnes agées en cas de portage à domicile</t>
  </si>
  <si>
    <t>(3) Contôle Annexe 3</t>
  </si>
  <si>
    <t>(5A) Contôle Annexe 5</t>
  </si>
  <si>
    <t>(5B) Contôle Annexe 5</t>
  </si>
  <si>
    <t>(4A) Contôle Annexe 4</t>
  </si>
  <si>
    <t>(4B) Contôle Annexe 4</t>
  </si>
  <si>
    <t>Pour enfants en crèche PLUS de 18 mois, halte garderie ou stucture de soins</t>
  </si>
  <si>
    <t>Pour enfants moins de 18 MOINS en crèche, halte garderie ou stucture de soins</t>
  </si>
  <si>
    <t>4/20 maxi (3)</t>
  </si>
  <si>
    <t>4/20 maxi-(5A)</t>
  </si>
  <si>
    <t>2/20 maxi-(5B)</t>
  </si>
  <si>
    <t>2/20 maxi-(4B)</t>
  </si>
  <si>
    <t>0(2)-(4A)</t>
  </si>
  <si>
    <t>4/20 maxi-(3)</t>
  </si>
  <si>
    <t>8/20 maxi-(5A)</t>
  </si>
  <si>
    <t>1/20 maxi-(4B)</t>
  </si>
  <si>
    <t>2/20 maxi-(3)</t>
  </si>
  <si>
    <t>0(2)-(4B)</t>
  </si>
  <si>
    <t>2/20 maxi-(5A)</t>
  </si>
  <si>
    <t>4/20 maxi-(5B)</t>
  </si>
  <si>
    <t>3/20 maxi-(3)</t>
  </si>
  <si>
    <t>1/20 maxi-(4A)</t>
  </si>
  <si>
    <t>10/20 mini-(3)</t>
  </si>
  <si>
    <t>8/20 mini-(4A)</t>
  </si>
  <si>
    <t>8/20 mini-(4B)</t>
  </si>
  <si>
    <t>10/20 mini-(5A)</t>
  </si>
  <si>
    <t>15/20 mini-(5B)</t>
  </si>
  <si>
    <t>8/20 mini-(3)</t>
  </si>
  <si>
    <t>19/20 mini-(4A)</t>
  </si>
  <si>
    <t>19/20 mini-(4B)</t>
  </si>
  <si>
    <t>8/20 mini-(5A)</t>
  </si>
  <si>
    <t>4/20 mini-(5B)</t>
  </si>
  <si>
    <t>10/20 -(3)</t>
  </si>
  <si>
    <t>20/20 -(4A)</t>
  </si>
  <si>
    <t>10/20 mini-(4B)</t>
  </si>
  <si>
    <t>10/20 -(5A)</t>
  </si>
  <si>
    <t>7/20 mini-(5B)</t>
  </si>
  <si>
    <t>10/20 maxi-(4B)</t>
  </si>
  <si>
    <t>1à/20 mini-(4A)</t>
  </si>
  <si>
    <t>1à/20 mini-(4B)</t>
  </si>
  <si>
    <t>8/20 mini-(5B)</t>
  </si>
  <si>
    <t>4/20 mini-(3)</t>
  </si>
  <si>
    <t>4/20 mini-(5A)</t>
  </si>
  <si>
    <t>6/20 mini-(3)</t>
  </si>
  <si>
    <t>2/20 mini-(4A)</t>
  </si>
  <si>
    <t>2/20 mini-(4B)</t>
  </si>
  <si>
    <t>2/20 mini-(5A)</t>
  </si>
  <si>
    <t>6/20 mini-(5B)</t>
  </si>
  <si>
    <t>4/20 mini-(4A)</t>
  </si>
  <si>
    <t>Filet 100% poisson</t>
  </si>
  <si>
    <t>4/20 mini-(4B)</t>
  </si>
  <si>
    <t>2/20 mini-(5B)</t>
  </si>
  <si>
    <t>rillettes</t>
  </si>
  <si>
    <t>pâté de lapn</t>
  </si>
  <si>
    <t>friands</t>
  </si>
  <si>
    <t>croissants au jambon</t>
  </si>
  <si>
    <t>guacamole,</t>
  </si>
  <si>
    <t>macédoine de légumes avec mayonnaise</t>
  </si>
  <si>
    <t>boulettes de viandes,</t>
  </si>
  <si>
    <t>quiches</t>
  </si>
  <si>
    <t>égrené de bœuf à 20 % de MG.</t>
  </si>
  <si>
    <t>crêpes fourrées au chocolat</t>
  </si>
  <si>
    <t>goûters chocolatés fourrés</t>
  </si>
  <si>
    <t xml:space="preserve">biscuits secs feuilletés type palmier </t>
  </si>
  <si>
    <t>cookies au chocolat</t>
  </si>
  <si>
    <t>crèmes brûlées</t>
  </si>
  <si>
    <t>nougats glacés</t>
  </si>
  <si>
    <t>salades servies en plat</t>
  </si>
  <si>
    <t>fruits servis en plat</t>
  </si>
  <si>
    <t>Fruits crus courants riches en vitamine C</t>
  </si>
  <si>
    <t>melon</t>
  </si>
  <si>
    <t>nectarine</t>
  </si>
  <si>
    <t>la fraise</t>
  </si>
  <si>
    <t>céréales</t>
  </si>
  <si>
    <t xml:space="preserve">maïs (polenta) </t>
  </si>
  <si>
    <t>quinoa ;</t>
  </si>
  <si>
    <t>cafés liégeois</t>
  </si>
  <si>
    <t xml:space="preserve">Les régimes restrictifs ne doivent pas être systématiques, et doivent être prescrits par un médecin. </t>
  </si>
  <si>
    <t xml:space="preserve"> Ils doivent rester rares dans les établissements publics d’hébergement pour personnes âgées dépendantes (EPHAD), les personnes âgées ayant d’abord besoin du maintien d’une alimentation diversifiée, de</t>
  </si>
  <si>
    <t xml:space="preserve">Pour satisfaire aux besoins protidiques et calciques des personnes âgées, il est recommandé d’enrichir les boissons lactées avec du lait en poudre demi-écrémé à raison de 10 %. </t>
  </si>
  <si>
    <t xml:space="preserve"> La boisson doit être d’au moins 200ml de lait. Si la personne ne consomme pas de lait, on doit lui proposer un laitage ou une portion de fromage.</t>
  </si>
  <si>
    <t xml:space="preserve">Cette alimentation peut être ainsi enrichie par différents produits selon l’objectif attendu : par exemple enrichissement en protéines par du jaune d’œuf, du fromage râpé, de la poudre de lait ou du jambon, </t>
  </si>
  <si>
    <t>comportement alimentaire</t>
  </si>
  <si>
    <t>projet caaps</t>
  </si>
  <si>
    <t xml:space="preserve">Cependant, le prestataire ne peut pas être tenu responsable des modifications apportées aux fréquences de service des plats, si celles-ci sont validées ou exigées par l’acheteur (par exemple, sur demande des parents). </t>
  </si>
  <si>
    <t xml:space="preserve"> A cet égard, l’acheteur, ou son représentant, doit approuver par écrit en bonne et due forme les menus décidés par la commission qu’il aurait mise en place à cet effet.</t>
  </si>
  <si>
    <t>un plat protidique à base de viande, de poisson , d’ œufs ou de protéines végétales ; - un plat au moins de légumes et/ou des fruits crus ou cuits ;</t>
  </si>
  <si>
    <t>Pour vérifier la composition des produits, il convient de demander aux fournisseurs les fiches techniques établies par les fabricants des produits livrés. Ces fiches comportent au minimum la liste des ingrédients, le poids,</t>
  </si>
  <si>
    <t xml:space="preserve"> et les valeurs nutritionnelles (pour 100 g ou par portion) des produits livrés. Les valeurs de composition à demander sont, lorsque le critère s’applique au produit considéré:</t>
  </si>
  <si>
    <t>associe une base de légumes cuits à une</t>
  </si>
  <si>
    <t>base de féculents, cette recette est</t>
  </si>
  <si>
    <t>comptabilisée dans les fréquences de</t>
  </si>
  <si>
    <t>services de légumes cuits dès lors que</t>
  </si>
  <si>
    <t>ces derniers représentent plus de 50 %</t>
  </si>
  <si>
    <t>des ingrédients totaux servis.</t>
  </si>
  <si>
    <t>Pommes de terre, patates douces,</t>
  </si>
  <si>
    <t>topinambours, châtaigne, riz et céréales</t>
  </si>
  <si>
    <t>de blé (pâtes, semoule, boulgour), de</t>
  </si>
  <si>
    <t>maïs (polenta) ou quinoa ; légumes secs</t>
  </si>
  <si>
    <t>(flageolets, haricots blancs, haricots</t>
  </si>
  <si>
    <t>rouges, lentilles, pois chiches…) ;</t>
  </si>
  <si>
    <t>Quand une recette associe une base de</t>
  </si>
  <si>
    <t>féculents à une autre base de légumes,</t>
  </si>
  <si>
    <t>Règles de fonctionnement de la restauration scolaire 12 - Echirolles</t>
  </si>
  <si>
    <t>http://www.echirolles.fr/vie-quotidienne/enfance-et-jeunesse/ecole-et-periscolaire/restauration-scolaire</t>
  </si>
  <si>
    <t>http://www.uprt.fr/detail.php?id=6&amp;titre=plan-du-site</t>
  </si>
  <si>
    <t>https://www.facebook.com/leboucher.joel</t>
  </si>
  <si>
    <t>https://www.facebook.com/UPRT.fr/?ref=settings</t>
  </si>
  <si>
    <t>Excel: Validation des données : liste déroulantes</t>
  </si>
  <si>
    <t>Excel - Liste de données le Compagnon.Info</t>
  </si>
  <si>
    <t>Si vous souhatez améliorer l'utilisation de ce plan en y ajoutant des listes déroulantes,   je vous ai "collé" des liens vers des sites d'entr'aide</t>
  </si>
  <si>
    <t>cuisine-centrale-departementale-agglomeration-grenobloise</t>
  </si>
  <si>
    <t>isere-programme-manger-bio-et-autrement-a-la-cantine</t>
  </si>
  <si>
    <t>https://www.economie.gouv.fr/daj/recommandation-nutrition</t>
  </si>
  <si>
    <t>Caractères</t>
  </si>
  <si>
    <t>Vérification du nombre de caractères dans une phrase.Les versions Excel antérieures à 2013 ne supportaient pas plus de 325 caractères dans une même cellule…le texte était coupé. Il fallait donc couper la phrase et coninuer dans une autre cellule</t>
  </si>
  <si>
    <t>recommandations nutritionnelles 2017</t>
  </si>
  <si>
    <t>Mise à jour :</t>
  </si>
  <si>
    <r>
      <t xml:space="preserve">Le suivi de ces recommandations se traduira sans doute dans l’immédiat pour les collectivités publiques par un léger surcoût des prestations </t>
    </r>
    <r>
      <rPr>
        <b/>
        <sz val="6"/>
        <rFont val="Verdana"/>
        <family val="2"/>
      </rPr>
      <t xml:space="preserve">34 </t>
    </r>
    <r>
      <rPr>
        <b/>
        <vertAlign val="superscript"/>
        <sz val="6"/>
        <rFont val="Verdana"/>
        <family val="2"/>
      </rPr>
      <t>35</t>
    </r>
    <r>
      <rPr>
        <b/>
        <sz val="12"/>
        <rFont val="Verdana"/>
        <family val="2"/>
      </rPr>
      <t>.Ce surcoût est, cependant, sans commune mesure avec les bénéfices à attendre pour la santé publique et le coût de celle-ci.</t>
    </r>
  </si>
  <si>
    <r>
      <t xml:space="preserve">34 </t>
    </r>
    <r>
      <rPr>
        <sz val="10"/>
        <rFont val="Verdana"/>
        <family val="2"/>
      </rPr>
      <t>Cf. Etude « Suivi des recommandations du GEMRCN pour la restauration collective dans les écoles primaires », N. Darmon, L.Allègre, F.Vieux, L. Mando, L.Ciantar, dans Cahiers de nutrition et de diététique, Avril 2010, vol.45 n°2</t>
    </r>
  </si>
  <si>
    <r>
      <t xml:space="preserve">35 </t>
    </r>
    <r>
      <rPr>
        <sz val="10"/>
        <rFont val="Verdana"/>
        <family val="2"/>
      </rPr>
      <t>Cf. en annexe 10 les résultats de l’étude d’impact financier confiée à l’INSERM fin 2008-début 2009 à l’occasion des travaux de réglementation de la nutrition scolaire</t>
    </r>
  </si>
  <si>
    <r>
      <t xml:space="preserve">2.1. </t>
    </r>
    <r>
      <rPr>
        <b/>
        <u/>
        <sz val="12"/>
        <rFont val="Verdana"/>
        <family val="2"/>
      </rPr>
      <t>Augmenter la consommation de fruits, de légumes et de féculents</t>
    </r>
  </si>
  <si>
    <r>
      <t xml:space="preserve">En ce qui concerne les </t>
    </r>
    <r>
      <rPr>
        <b/>
        <sz val="12"/>
        <rFont val="Verdana"/>
        <family val="2"/>
      </rPr>
      <t xml:space="preserve">féculents, </t>
    </r>
    <r>
      <rPr>
        <sz val="12"/>
        <rFont val="Verdana"/>
        <family val="2"/>
      </rPr>
      <t>il faut favoriser les légumineuses (lentilles, haricots rouges, flageolets, pois chiches…), les produits céréaliers complets ou semi-complets (pain, riz complet, semoule de couscous semi-complète, boulgour, blé,...), et les pommes de terre.</t>
    </r>
  </si>
  <si>
    <r>
      <t xml:space="preserve">Tous ces aliments sont </t>
    </r>
    <r>
      <rPr>
        <b/>
        <sz val="12"/>
        <rFont val="Verdana"/>
        <family val="2"/>
      </rPr>
      <t xml:space="preserve">riches en fibres, mais aussi en glucides complexes </t>
    </r>
    <r>
      <rPr>
        <sz val="12"/>
        <rFont val="Verdana"/>
        <family val="2"/>
      </rPr>
      <t xml:space="preserve">comme l’amidon. Des apports suffisants en glucides complexes permettent de moins consommer de lipides, de diminuer les risques d’obésité et de maladies chroniques (maladies cardio-vasculaires et diabète par exemple), </t>
    </r>
  </si>
  <si>
    <r>
      <t xml:space="preserve">2.2. </t>
    </r>
    <r>
      <rPr>
        <b/>
        <u/>
        <sz val="12"/>
        <rFont val="Verdana"/>
        <family val="2"/>
      </rPr>
      <t>Diminuer les apports lipidiques, et rééquilibrer la consommation d’acides gras</t>
    </r>
  </si>
  <si>
    <r>
      <t xml:space="preserve">Un </t>
    </r>
    <r>
      <rPr>
        <b/>
        <sz val="12"/>
        <rFont val="Verdana"/>
        <family val="2"/>
      </rPr>
      <t>excès de lipides</t>
    </r>
    <r>
      <rPr>
        <sz val="12"/>
        <rFont val="Verdana"/>
        <family val="2"/>
      </rPr>
      <t xml:space="preserve"> et un déséquilibre de leurs constituants peuvent conduire à un surpoids et exposer aux risques cardiovasculaires.</t>
    </r>
  </si>
  <si>
    <r>
      <t>Il convient aussi, excepté pour les nourrissons et les enfants en crèche ou halte garderie, de réduire l’apport énergétique des lipides (idéalement 35 à 40% de l’apport énergétique)</t>
    </r>
    <r>
      <rPr>
        <vertAlign val="superscript"/>
        <sz val="12"/>
        <rFont val="Verdana"/>
        <family val="2"/>
      </rPr>
      <t>10</t>
    </r>
    <r>
      <rPr>
        <sz val="12"/>
        <rFont val="Verdana"/>
        <family val="2"/>
      </rPr>
      <t>.</t>
    </r>
  </si>
  <si>
    <r>
      <t xml:space="preserve">Il est aussi recommandé de limiter les apports en acides gras </t>
    </r>
    <r>
      <rPr>
        <i/>
        <sz val="11"/>
        <rFont val="Verdana"/>
        <family val="2"/>
      </rPr>
      <t xml:space="preserve">trans </t>
    </r>
    <r>
      <rPr>
        <sz val="12"/>
        <rFont val="Verdana"/>
        <family val="2"/>
      </rPr>
      <t xml:space="preserve">totaux à moins de 2% de l’apport énergétique total, et de réduire la consommation de certains aliments principaux vecteurs d’acides gras </t>
    </r>
    <r>
      <rPr>
        <i/>
        <sz val="11"/>
        <rFont val="Verdana"/>
        <family val="2"/>
      </rPr>
      <t xml:space="preserve">trans </t>
    </r>
    <r>
      <rPr>
        <sz val="12"/>
        <rFont val="Verdana"/>
        <family val="2"/>
      </rPr>
      <t xml:space="preserve">d’origine technologique </t>
    </r>
  </si>
  <si>
    <r>
      <t xml:space="preserve"> (viennoiseries, pâtisseries, produits de panification industrielle, barres chocolatées et biscuits)</t>
    </r>
    <r>
      <rPr>
        <vertAlign val="superscript"/>
        <sz val="12"/>
        <rFont val="Verdana"/>
        <family val="2"/>
      </rPr>
      <t>11</t>
    </r>
    <r>
      <rPr>
        <sz val="12"/>
        <rFont val="Verdana"/>
        <family val="2"/>
      </rPr>
      <t>.</t>
    </r>
  </si>
  <si>
    <r>
      <t xml:space="preserve">2.3. </t>
    </r>
    <r>
      <rPr>
        <b/>
        <u/>
        <sz val="12"/>
        <rFont val="Verdana"/>
        <family val="2"/>
      </rPr>
      <t>Diminuer la consommation de glucides simples ajoutés</t>
    </r>
  </si>
  <si>
    <r>
      <t xml:space="preserve">Il convient donc de restreindre les apports de glucides simples ajoutés. </t>
    </r>
    <r>
      <rPr>
        <sz val="12"/>
        <rFont val="Verdana"/>
        <family val="2"/>
      </rPr>
      <t xml:space="preserve">A cet égard il est ici préconisé de </t>
    </r>
    <r>
      <rPr>
        <b/>
        <sz val="12"/>
        <rFont val="Verdana"/>
        <family val="2"/>
      </rPr>
      <t xml:space="preserve">retarder l’introduction du sucre ajouté et des produits manufacturés sucrés dans la ration alimentaire du jeune enfant </t>
    </r>
  </si>
  <si>
    <r>
      <t xml:space="preserve">2.4. </t>
    </r>
    <r>
      <rPr>
        <b/>
        <u/>
        <sz val="12"/>
        <rFont val="Verdana"/>
        <family val="2"/>
      </rPr>
      <t>Augmenter les apports en fer</t>
    </r>
  </si>
  <si>
    <r>
      <t xml:space="preserve">Le BNM varie de 5,4 à 12,3 mg de fer par jour en fonction des populations concernées (voir </t>
    </r>
    <r>
      <rPr>
        <b/>
        <sz val="12"/>
        <rFont val="Verdana"/>
        <family val="2"/>
      </rPr>
      <t xml:space="preserve">annexe 7). </t>
    </r>
    <r>
      <rPr>
        <sz val="12"/>
        <rFont val="Verdana"/>
        <family val="2"/>
      </rPr>
      <t>Afin de faciliter l’application de ces préconisations par les responsables de la restauration publique, le GEMRCN recommande des apports moyens journaliers de 6 mg pour la petite enfance</t>
    </r>
  </si>
  <si>
    <r>
      <t>secs, blé, etc.</t>
    </r>
    <r>
      <rPr>
        <vertAlign val="superscript"/>
        <sz val="12"/>
        <rFont val="Verdana"/>
        <family val="2"/>
      </rPr>
      <t>16</t>
    </r>
  </si>
  <si>
    <r>
      <t xml:space="preserve">• </t>
    </r>
    <r>
      <rPr>
        <b/>
        <sz val="12"/>
        <rFont val="Verdana"/>
        <family val="2"/>
      </rPr>
      <t>Menu du goûter:</t>
    </r>
  </si>
  <si>
    <r>
      <t xml:space="preserve">- </t>
    </r>
    <r>
      <rPr>
        <sz val="12"/>
        <rFont val="Verdana"/>
        <family val="2"/>
      </rPr>
      <t xml:space="preserve">Un </t>
    </r>
    <r>
      <rPr>
        <b/>
        <sz val="12"/>
        <rFont val="Verdana"/>
        <family val="2"/>
      </rPr>
      <t xml:space="preserve">produit laitier, </t>
    </r>
    <r>
      <rPr>
        <sz val="12"/>
        <rFont val="Verdana"/>
        <family val="2"/>
      </rPr>
      <t>de préférence enrichi en fer : lait de suite ou lait pour enfants en bas âge, ou préparation à base de ces laits, yaourt, fromage blanc, de préférence à base de lait de suite.</t>
    </r>
  </si>
  <si>
    <r>
      <t xml:space="preserve">- Un </t>
    </r>
    <r>
      <rPr>
        <b/>
        <sz val="12"/>
        <rFont val="Verdana"/>
        <family val="2"/>
      </rPr>
      <t>fruit cru ou cuit ;</t>
    </r>
  </si>
  <si>
    <r>
      <t xml:space="preserve">Un </t>
    </r>
    <r>
      <rPr>
        <b/>
        <sz val="12"/>
        <rFont val="Verdana"/>
        <family val="2"/>
      </rPr>
      <t xml:space="preserve">complément glucidique, </t>
    </r>
    <r>
      <rPr>
        <sz val="12"/>
        <rFont val="Verdana"/>
        <family val="2"/>
      </rPr>
      <t>à base de féculents :</t>
    </r>
  </si>
  <si>
    <r>
      <t>o</t>
    </r>
    <r>
      <rPr>
        <sz val="7"/>
        <color indexed="8"/>
        <rFont val="Verdana"/>
        <family val="2"/>
      </rPr>
      <t xml:space="preserve">        </t>
    </r>
    <r>
      <rPr>
        <sz val="12"/>
        <rFont val="Verdana"/>
        <family val="2"/>
      </rPr>
      <t>pain ;</t>
    </r>
  </si>
  <si>
    <r>
      <t>o</t>
    </r>
    <r>
      <rPr>
        <sz val="7"/>
        <color indexed="8"/>
        <rFont val="Verdana"/>
        <family val="2"/>
      </rPr>
      <t xml:space="preserve">        </t>
    </r>
    <r>
      <rPr>
        <sz val="12"/>
        <rFont val="Verdana"/>
        <family val="2"/>
      </rPr>
      <t>fécules d’origines céréalières diverses, à cuisson rapide (maïs, riz, pomme de terre…) dans une préparation type « bouillie » ;</t>
    </r>
  </si>
  <si>
    <r>
      <t>o</t>
    </r>
    <r>
      <rPr>
        <sz val="7"/>
        <color indexed="8"/>
        <rFont val="Verdana"/>
        <family val="2"/>
      </rPr>
      <t xml:space="preserve">        </t>
    </r>
    <r>
      <rPr>
        <sz val="12"/>
        <rFont val="Verdana"/>
        <family val="2"/>
      </rPr>
      <t>céréales spécifiques pour bébés ;</t>
    </r>
  </si>
  <si>
    <r>
      <t>o</t>
    </r>
    <r>
      <rPr>
        <sz val="7"/>
        <color indexed="8"/>
        <rFont val="Verdana"/>
        <family val="2"/>
      </rPr>
      <t xml:space="preserve">        </t>
    </r>
    <r>
      <rPr>
        <sz val="12"/>
        <rFont val="Verdana"/>
        <family val="2"/>
      </rPr>
      <t>gâteaux, tartes aux fruits, etc. « maison » ;</t>
    </r>
  </si>
  <si>
    <r>
      <t xml:space="preserve">3.2. </t>
    </r>
    <r>
      <rPr>
        <b/>
        <u/>
        <sz val="12"/>
        <rFont val="Verdana"/>
        <family val="2"/>
      </rPr>
      <t>Enfants scolarisés, adolescents, adultes et personnes âgées en cas de portage à domicile</t>
    </r>
  </si>
  <si>
    <r>
      <t xml:space="preserve">En restauration scolaire ou pour l’adulte en bonne santé, il est recommandé que le </t>
    </r>
    <r>
      <rPr>
        <b/>
        <sz val="12"/>
        <rFont val="Verdana"/>
        <family val="2"/>
      </rPr>
      <t>petit déjeuner comporte au minimum 3 éléments : un aliment céréalier, un produit laitier, et un fruit.</t>
    </r>
  </si>
  <si>
    <r>
      <t>Il convient d’</t>
    </r>
    <r>
      <rPr>
        <b/>
        <sz val="12"/>
        <rFont val="Verdana"/>
        <family val="2"/>
      </rPr>
      <t xml:space="preserve">éviter les viennoiseries </t>
    </r>
    <r>
      <rPr>
        <sz val="12"/>
        <rFont val="Verdana"/>
        <family val="2"/>
      </rPr>
      <t xml:space="preserve">(croissant, pain au chocolat, etc.), </t>
    </r>
    <r>
      <rPr>
        <b/>
        <sz val="12"/>
        <rFont val="Verdana"/>
        <family val="2"/>
      </rPr>
      <t xml:space="preserve">les barres chocolatées, les biscuits chocolatés ou fourrés, les céréales fourrées, les pâtes à tartiner et les pâtisseries contenant plus de 15% de matières grasse, </t>
    </r>
  </si>
  <si>
    <r>
      <t>L’ANSES</t>
    </r>
    <r>
      <rPr>
        <vertAlign val="superscript"/>
        <sz val="12"/>
        <rFont val="Verdana"/>
        <family val="2"/>
      </rPr>
      <t>17</t>
    </r>
    <r>
      <rPr>
        <sz val="12"/>
        <rFont val="Verdana"/>
        <family val="2"/>
      </rPr>
      <t xml:space="preserve"> a recommandé sa suppression, estimant qu’elle est un facteur de modification des rythmes alimentaires et d’excès caloriques. Cependant, certaines situations spécifiques, liées aux conditions de vie des enfants et de leur famille, peuvent nécessiter une distribution d’aliments. </t>
    </r>
  </si>
  <si>
    <r>
      <t xml:space="preserve">17 </t>
    </r>
    <r>
      <rPr>
        <sz val="10"/>
        <rFont val="Verdana"/>
        <family val="2"/>
      </rPr>
      <t>Afssa : Avis sur la collation en milieu scolaire, 23 janvier 2004 – Education nationale : note du 25 mars 2004</t>
    </r>
  </si>
  <si>
    <r>
      <t xml:space="preserve">Les 4 ou 5 composantes des 2 repas principaux sont généralement constituées de(Cf. </t>
    </r>
    <r>
      <rPr>
        <b/>
        <sz val="12"/>
        <rFont val="Verdana"/>
        <family val="2"/>
      </rPr>
      <t xml:space="preserve">annexe 6 </t>
    </r>
    <r>
      <rPr>
        <sz val="12"/>
        <rFont val="Verdana"/>
        <family val="2"/>
      </rPr>
      <t>Glossaire):</t>
    </r>
  </si>
  <si>
    <r>
      <t>·</t>
    </r>
    <r>
      <rPr>
        <sz val="7"/>
        <color indexed="8"/>
        <rFont val="Verdana"/>
        <family val="2"/>
      </rPr>
      <t xml:space="preserve">        </t>
    </r>
    <r>
      <rPr>
        <b/>
        <sz val="12"/>
        <rFont val="Verdana"/>
        <family val="2"/>
      </rPr>
      <t xml:space="preserve">entrées : </t>
    </r>
    <r>
      <rPr>
        <sz val="12"/>
        <rFont val="Verdana"/>
        <family val="2"/>
      </rPr>
      <t>crudités, cuidités, entrées de légumes secs et ou d’autres féculents, entrées protidiques (œuf, poisson), préparations pâtissières salées, charcuteries;</t>
    </r>
  </si>
  <si>
    <r>
      <t>·</t>
    </r>
    <r>
      <rPr>
        <sz val="7"/>
        <color indexed="8"/>
        <rFont val="Verdana"/>
        <family val="2"/>
      </rPr>
      <t xml:space="preserve">        </t>
    </r>
    <r>
      <rPr>
        <b/>
        <sz val="12"/>
        <rFont val="Verdana"/>
        <family val="2"/>
      </rPr>
      <t xml:space="preserve">plats protidiques : - </t>
    </r>
    <r>
      <rPr>
        <sz val="12"/>
        <rFont val="Verdana"/>
        <family val="2"/>
      </rPr>
      <t>plat principal à base de viande , poisson, œuf ou abats ;</t>
    </r>
  </si>
  <si>
    <r>
      <t>·</t>
    </r>
    <r>
      <rPr>
        <sz val="7"/>
        <color indexed="8"/>
        <rFont val="Verdana"/>
        <family val="2"/>
      </rPr>
      <t xml:space="preserve">        </t>
    </r>
    <r>
      <rPr>
        <b/>
        <sz val="12"/>
        <rFont val="Verdana"/>
        <family val="2"/>
      </rPr>
      <t xml:space="preserve">garnitures : </t>
    </r>
    <r>
      <rPr>
        <sz val="12"/>
        <rFont val="Verdana"/>
        <family val="2"/>
      </rPr>
      <t>légumes, légumes secs, pommes de terre, produits céréaliers ;</t>
    </r>
  </si>
  <si>
    <r>
      <t>·</t>
    </r>
    <r>
      <rPr>
        <sz val="7"/>
        <color indexed="8"/>
        <rFont val="Verdana"/>
        <family val="2"/>
      </rPr>
      <t xml:space="preserve">        </t>
    </r>
    <r>
      <rPr>
        <b/>
        <sz val="12"/>
        <rFont val="Verdana"/>
        <family val="2"/>
      </rPr>
      <t xml:space="preserve">fromages ou produits laitiers : </t>
    </r>
    <r>
      <rPr>
        <sz val="12"/>
        <rFont val="Verdana"/>
        <family val="2"/>
      </rPr>
      <t>lait demi-écrémé, lait fermenté ou autre produit laitier frais, fromage, dessert lacté ;</t>
    </r>
  </si>
  <si>
    <r>
      <t>·</t>
    </r>
    <r>
      <rPr>
        <sz val="7"/>
        <color indexed="8"/>
        <rFont val="Verdana"/>
        <family val="2"/>
      </rPr>
      <t xml:space="preserve">        </t>
    </r>
    <r>
      <rPr>
        <b/>
        <sz val="12"/>
        <rFont val="Verdana"/>
        <family val="2"/>
      </rPr>
      <t xml:space="preserve">desserts : </t>
    </r>
    <r>
      <rPr>
        <sz val="12"/>
        <rFont val="Verdana"/>
        <family val="2"/>
      </rPr>
      <t>fruit crus entier ou en salade, fruit cuit ou au sirop, pâtisserie, biscuit, sorbet, dessert lacté, glace.</t>
    </r>
  </si>
  <si>
    <r>
      <t>o</t>
    </r>
    <r>
      <rPr>
        <sz val="7"/>
        <color indexed="8"/>
        <rFont val="Verdana"/>
        <family val="2"/>
      </rPr>
      <t xml:space="preserve">        </t>
    </r>
    <r>
      <rPr>
        <sz val="12"/>
        <rFont val="Verdana"/>
        <family val="2"/>
      </rPr>
      <t>soit d'un plat protidique, d'une garniture, d'un produit laitier ou d’un fromage, d'un dessert et de pain ;</t>
    </r>
  </si>
  <si>
    <r>
      <t>o</t>
    </r>
    <r>
      <rPr>
        <sz val="7"/>
        <color indexed="8"/>
        <rFont val="Verdana"/>
        <family val="2"/>
      </rPr>
      <t xml:space="preserve">        </t>
    </r>
    <r>
      <rPr>
        <sz val="12"/>
        <rFont val="Verdana"/>
        <family val="2"/>
      </rPr>
      <t>soit d'une entrée, d'un plat protidique, d'une garniture, d'un dessert, et de pain.</t>
    </r>
  </si>
  <si>
    <r>
      <t xml:space="preserve">En restauration scolaire la seule boisson recommandée est l'eau. </t>
    </r>
    <r>
      <rPr>
        <sz val="12"/>
        <rFont val="Verdana"/>
        <family val="2"/>
      </rPr>
      <t>L'eau du réseau public doit être à disposition des convives sans restriction de quantité, et fraîche de préférence.</t>
    </r>
  </si>
  <si>
    <r>
      <t xml:space="preserve"> (il est à noter que les distributeurs automatiques de boissons et de produits alimentaires payants sont interdits dans les établissements scolaires depuis le 1</t>
    </r>
    <r>
      <rPr>
        <sz val="6"/>
        <rFont val="Verdana"/>
        <family val="2"/>
      </rPr>
      <t xml:space="preserve">er </t>
    </r>
    <r>
      <rPr>
        <sz val="12"/>
        <rFont val="Verdana"/>
        <family val="2"/>
      </rPr>
      <t>septembre 2005 - Loi 2004-806 du 9 août 2004).</t>
    </r>
  </si>
  <si>
    <r>
      <t xml:space="preserve">3.3. </t>
    </r>
    <r>
      <rPr>
        <b/>
        <u/>
        <sz val="12"/>
        <rFont val="Verdana"/>
        <family val="2"/>
      </rPr>
      <t>Personnes âgées en institution</t>
    </r>
  </si>
  <si>
    <r>
      <t xml:space="preserve">Elle implique une </t>
    </r>
    <r>
      <rPr>
        <b/>
        <sz val="12"/>
        <rFont val="Verdana"/>
        <family val="2"/>
      </rPr>
      <t xml:space="preserve">surveillance rigoureuse de la densité nutritionnelle de l’offre alimentaire par des personnels qualifiés </t>
    </r>
    <r>
      <rPr>
        <sz val="12"/>
        <rFont val="Verdana"/>
        <family val="2"/>
      </rPr>
      <t>tels que les diététiciens (cf. avis du CNA n°53 du 15 décembre 2005, recommandation n°18).</t>
    </r>
  </si>
  <si>
    <r>
      <t>et souvent un appétit très</t>
    </r>
    <r>
      <rPr>
        <b/>
        <sz val="12"/>
        <rFont val="Verdana"/>
        <family val="2"/>
      </rPr>
      <t xml:space="preserve"> </t>
    </r>
    <r>
      <rPr>
        <b/>
        <u/>
        <sz val="12"/>
        <rFont val="Verdana"/>
        <family val="2"/>
      </rPr>
      <t xml:space="preserve">modéré. Aussi, il est fondamental de </t>
    </r>
    <r>
      <rPr>
        <u/>
        <sz val="12"/>
        <rFont val="Verdana"/>
        <family val="2"/>
      </rPr>
      <t>veiller à l’apport protéino-énergétique proposé par l’alimentation</t>
    </r>
    <r>
      <rPr>
        <sz val="12"/>
        <rFont val="Verdana"/>
        <family val="2"/>
      </rPr>
      <t xml:space="preserve"> </t>
    </r>
    <r>
      <rPr>
        <u/>
        <sz val="12"/>
        <rFont val="Verdana"/>
        <family val="2"/>
      </rPr>
      <t>quotidienne.</t>
    </r>
  </si>
  <si>
    <r>
      <t xml:space="preserve">Pour les personnes âgées en institution, </t>
    </r>
    <r>
      <rPr>
        <sz val="12"/>
        <rFont val="Verdana"/>
        <family val="2"/>
      </rPr>
      <t>la journée s’articule en 4 repas : petit-déjeuner, déjeuner, goûter obligatoire dans l’après-midi, et dîner.</t>
    </r>
  </si>
  <si>
    <r>
      <t xml:space="preserve">Il convient de </t>
    </r>
    <r>
      <rPr>
        <b/>
        <sz val="12"/>
        <rFont val="Verdana"/>
        <family val="2"/>
      </rPr>
      <t>prévoir une ou plusieurs collations, diurnes et nocturnes, pour les personnes ayant des besoins nutritionnels augmentés, ou des difficultés à consommer un repas complet.</t>
    </r>
  </si>
  <si>
    <r>
      <t xml:space="preserve">Le </t>
    </r>
    <r>
      <rPr>
        <b/>
        <sz val="12"/>
        <rFont val="Verdana"/>
        <family val="2"/>
      </rPr>
      <t xml:space="preserve">temps consacré aux repas doit être suffisant </t>
    </r>
    <r>
      <rPr>
        <sz val="12"/>
        <rFont val="Verdana"/>
        <family val="2"/>
      </rPr>
      <t>pour se nourrir convenablement. Le CNA (avis n°53 précité, 21ème recommandation) recommande au moins 30mn au petit déjeuner, une heure pour le déjeuner et 45mn au dîner.</t>
    </r>
  </si>
  <si>
    <r>
      <t xml:space="preserve">Pour les </t>
    </r>
    <r>
      <rPr>
        <b/>
        <sz val="12"/>
        <rFont val="Verdana"/>
        <family val="2"/>
      </rPr>
      <t xml:space="preserve">personnes âgées bénéficiant d’un portage à domicile des repas, </t>
    </r>
    <r>
      <rPr>
        <sz val="12"/>
        <rFont val="Verdana"/>
        <family val="2"/>
      </rPr>
      <t xml:space="preserve">celui-ci peut consister en une seule livraison. </t>
    </r>
  </si>
  <si>
    <r>
      <t xml:space="preserve">Les menus doivent être conçus autour de </t>
    </r>
    <r>
      <rPr>
        <b/>
        <sz val="12"/>
        <rFont val="Verdana"/>
        <family val="2"/>
      </rPr>
      <t>5 composantes le midi et d’au minimum 4 le soir.</t>
    </r>
  </si>
  <si>
    <r>
      <t xml:space="preserve">Il est recommandé de proposer au déjeuner une ration complète de viande ou de poisson, conformément aux grammages ici préconisés (cf. </t>
    </r>
    <r>
      <rPr>
        <b/>
        <sz val="12"/>
        <rFont val="Verdana"/>
        <family val="2"/>
      </rPr>
      <t xml:space="preserve">annexe 2), </t>
    </r>
    <r>
      <rPr>
        <sz val="12"/>
        <rFont val="Verdana"/>
        <family val="2"/>
      </rPr>
      <t>et de complèter souvent ces apports protidiques du midi par un apport supplémentaire le soir.</t>
    </r>
  </si>
  <si>
    <r>
      <t xml:space="preserve">Pour les autres recommandations relatives à l’élaboration des menus, cf. le § 4.1.1. ci-après. </t>
    </r>
    <r>
      <rPr>
        <b/>
        <sz val="12"/>
        <rFont val="Verdana"/>
        <family val="2"/>
      </rPr>
      <t>3.3.4.3. Garnitures de féculents ou de légumes</t>
    </r>
  </si>
  <si>
    <r>
      <t xml:space="preserve">4.1 </t>
    </r>
    <r>
      <rPr>
        <b/>
        <u/>
        <sz val="12"/>
        <rFont val="Verdana"/>
        <family val="2"/>
      </rPr>
      <t>Recommandations pour l’élaboration des menus</t>
    </r>
  </si>
  <si>
    <r>
      <t xml:space="preserve">A ce titre, en variant judicieusement les recettes utilisées, les </t>
    </r>
    <r>
      <rPr>
        <b/>
        <sz val="12"/>
        <rFont val="Verdana"/>
        <family val="2"/>
      </rPr>
      <t xml:space="preserve">potages </t>
    </r>
    <r>
      <rPr>
        <sz val="12"/>
        <rFont val="Verdana"/>
        <family val="2"/>
      </rPr>
      <t>contribuent à l’équilibre du repas. En outre, du fait de leur composition et de leur consistance,</t>
    </r>
  </si>
  <si>
    <r>
      <t xml:space="preserve">L’utilisation des </t>
    </r>
    <r>
      <rPr>
        <b/>
        <sz val="12"/>
        <rFont val="Verdana"/>
        <family val="2"/>
      </rPr>
      <t xml:space="preserve">produits allégés en sucre (à base d’édulcorant de synthèse) ou enrichis ne se justifie pas en restauration collective </t>
    </r>
    <r>
      <rPr>
        <sz val="12"/>
        <rFont val="Verdana"/>
        <family val="2"/>
      </rPr>
      <t>et, en particulier,</t>
    </r>
  </si>
  <si>
    <r>
      <t xml:space="preserve">Pour respecter les objectifs nutritionnels définis ci-dessus, il est judicieux de </t>
    </r>
    <r>
      <rPr>
        <b/>
        <sz val="12"/>
        <rFont val="Verdana"/>
        <family val="2"/>
      </rPr>
      <t xml:space="preserve">choisir des matières grasses dont la composition améliore l’équilibre lipidique, </t>
    </r>
    <r>
      <rPr>
        <sz val="12"/>
        <rFont val="Verdana"/>
        <family val="2"/>
      </rPr>
      <t>par exemple des matières grasses différentes pour les assaisonnements et les cuissons.</t>
    </r>
  </si>
  <si>
    <r>
      <t>·</t>
    </r>
    <r>
      <rPr>
        <sz val="7"/>
        <color indexed="8"/>
        <rFont val="Verdana"/>
        <family val="2"/>
      </rPr>
      <t xml:space="preserve">   </t>
    </r>
    <r>
      <rPr>
        <b/>
        <sz val="12"/>
        <rFont val="Verdana"/>
        <family val="2"/>
      </rPr>
      <t xml:space="preserve">Beurre et crème </t>
    </r>
    <r>
      <rPr>
        <sz val="12"/>
        <rFont val="Verdana"/>
        <family val="2"/>
      </rPr>
      <t xml:space="preserve">peuvent être utilisés pour assaisonner certaines recettes (pâtes, purée par exemple), mais en petite quantité. Dans toutes les autres recettes, </t>
    </r>
    <r>
      <rPr>
        <b/>
        <sz val="12"/>
        <rFont val="Verdana"/>
        <family val="2"/>
      </rPr>
      <t>l’utilisation d’huiles végétales est préconisée.</t>
    </r>
  </si>
  <si>
    <r>
      <t>·</t>
    </r>
    <r>
      <rPr>
        <sz val="7"/>
        <color indexed="8"/>
        <rFont val="Verdana"/>
        <family val="2"/>
      </rPr>
      <t xml:space="preserve">   </t>
    </r>
    <r>
      <rPr>
        <sz val="12"/>
        <rFont val="Verdana"/>
        <family val="2"/>
      </rPr>
      <t xml:space="preserve">Afin d’obtenir un bon équilibre entre acides gras et les apports adéquats en vitamine E, il faut </t>
    </r>
    <r>
      <rPr>
        <b/>
        <sz val="12"/>
        <rFont val="Verdana"/>
        <family val="2"/>
      </rPr>
      <t>tenir compte de la composition des huiles.</t>
    </r>
  </si>
  <si>
    <r>
      <t xml:space="preserve">Aucune huile n'a une composition nutritionnelle idéale, il faut donc obligatoirement </t>
    </r>
    <r>
      <rPr>
        <b/>
        <sz val="12"/>
        <rFont val="Verdana"/>
        <family val="2"/>
      </rPr>
      <t xml:space="preserve">avoir recours à plusieurs huiles. </t>
    </r>
    <r>
      <rPr>
        <sz val="12"/>
        <rFont val="Verdana"/>
        <family val="2"/>
      </rPr>
      <t>Parmi les huiles les plus courantes et les moins chères :</t>
    </r>
  </si>
  <si>
    <r>
      <t xml:space="preserve">- </t>
    </r>
    <r>
      <rPr>
        <b/>
        <sz val="12"/>
        <rFont val="Verdana"/>
        <family val="2"/>
      </rPr>
      <t xml:space="preserve">l'huile de colza </t>
    </r>
    <r>
      <rPr>
        <sz val="12"/>
        <rFont val="Verdana"/>
        <family val="2"/>
      </rPr>
      <t>est la meilleure source d'oméga-3, et présente un excellent rapport entre acides gras oméga-6 et oméga-3, mais elle contient relativement peu de vitamine E ;</t>
    </r>
  </si>
  <si>
    <r>
      <t xml:space="preserve">- </t>
    </r>
    <r>
      <rPr>
        <b/>
        <sz val="12"/>
        <rFont val="Verdana"/>
        <family val="2"/>
      </rPr>
      <t xml:space="preserve">l'huile de tournesol </t>
    </r>
    <r>
      <rPr>
        <sz val="12"/>
        <rFont val="Verdana"/>
        <family val="2"/>
      </rPr>
      <t>est la plus riche en vitamine E, mais son rapport oméga 6/oméga 3 est très défavorable (trop d'oméga-6 par rapports aux oméga-3) ;</t>
    </r>
  </si>
  <si>
    <r>
      <t>Les mélanges contenant au moins du colza (majoritaire) et du tournesol (minoritaire) sont ainsi conseillés</t>
    </r>
    <r>
      <rPr>
        <vertAlign val="superscript"/>
        <sz val="12"/>
        <rFont val="Verdana"/>
        <family val="2"/>
      </rPr>
      <t>18</t>
    </r>
    <r>
      <rPr>
        <sz val="12"/>
        <rFont val="Verdana"/>
        <family val="2"/>
      </rPr>
      <t>. En particulier, le mélange 80 colza/20 tournesol est économique et présente une composition nutritionnelle optimale.</t>
    </r>
  </si>
  <si>
    <r>
      <t xml:space="preserve">18 </t>
    </r>
    <r>
      <rPr>
        <sz val="10"/>
        <rFont val="Verdana"/>
        <family val="2"/>
      </rPr>
      <t>Darmon N., Ferguson E., Identification of nutritionally adequate mixture of vegetable oils by linear programming. J.Hum Nutr Diet, 2006; 19: 59-69.</t>
    </r>
  </si>
  <si>
    <r>
      <t>·</t>
    </r>
    <r>
      <rPr>
        <sz val="7"/>
        <color indexed="8"/>
        <rFont val="Verdana"/>
        <family val="2"/>
      </rPr>
      <t xml:space="preserve">   </t>
    </r>
    <r>
      <rPr>
        <sz val="12"/>
        <rFont val="Verdana"/>
        <family val="2"/>
      </rPr>
      <t xml:space="preserve">Les </t>
    </r>
    <r>
      <rPr>
        <b/>
        <sz val="12"/>
        <rFont val="Verdana"/>
        <family val="2"/>
      </rPr>
      <t xml:space="preserve">graisses de palme ou de coprah sont à éviter </t>
    </r>
    <r>
      <rPr>
        <sz val="12"/>
        <rFont val="Verdana"/>
        <family val="2"/>
      </rPr>
      <t>du fait de leur forte teneur en acides gras saturés.</t>
    </r>
  </si>
  <si>
    <r>
      <t>·</t>
    </r>
    <r>
      <rPr>
        <sz val="7"/>
        <color indexed="8"/>
        <rFont val="Verdana"/>
        <family val="2"/>
      </rPr>
      <t xml:space="preserve">   </t>
    </r>
    <r>
      <rPr>
        <sz val="12"/>
        <rFont val="Verdana"/>
        <family val="2"/>
      </rPr>
      <t xml:space="preserve">Il convient d’être </t>
    </r>
    <r>
      <rPr>
        <b/>
        <sz val="12"/>
        <rFont val="Verdana"/>
        <family val="2"/>
      </rPr>
      <t xml:space="preserve">attentif à l’utilisation des margarines </t>
    </r>
    <r>
      <rPr>
        <sz val="12"/>
        <rFont val="Verdana"/>
        <family val="2"/>
      </rPr>
      <t>(à consommer telles quelles ou à mettre en œuvre en cuisine), et aux préparations à base de matières grasses, en ce qui concerne leur teneur en acides gras saturés et acides gras trans.</t>
    </r>
  </si>
  <si>
    <r>
      <t>·</t>
    </r>
    <r>
      <rPr>
        <sz val="7"/>
        <color indexed="8"/>
        <rFont val="Verdana"/>
        <family val="2"/>
      </rPr>
      <t xml:space="preserve">   </t>
    </r>
    <r>
      <rPr>
        <b/>
        <sz val="12"/>
        <rFont val="Verdana"/>
        <family val="2"/>
      </rPr>
      <t xml:space="preserve">Si la qualité des graisses d’assaisonnement est déterminante, il en est de même pour leur quantité. </t>
    </r>
    <r>
      <rPr>
        <sz val="12"/>
        <rFont val="Verdana"/>
        <family val="2"/>
      </rPr>
      <t xml:space="preserve">Les quantités conseillées pour l’assaisonnement sont détaillées en </t>
    </r>
    <r>
      <rPr>
        <b/>
        <sz val="12"/>
        <rFont val="Verdana"/>
        <family val="2"/>
      </rPr>
      <t xml:space="preserve">annexe 2 </t>
    </r>
    <r>
      <rPr>
        <sz val="12"/>
        <rFont val="Verdana"/>
        <family val="2"/>
      </rPr>
      <t>« grammages ».</t>
    </r>
  </si>
  <si>
    <r>
      <t>·</t>
    </r>
    <r>
      <rPr>
        <sz val="7"/>
        <color indexed="8"/>
        <rFont val="Verdana"/>
        <family val="2"/>
      </rPr>
      <t xml:space="preserve">   </t>
    </r>
    <r>
      <rPr>
        <sz val="12"/>
        <rFont val="Verdana"/>
        <family val="2"/>
      </rPr>
      <t xml:space="preserve">Il faut </t>
    </r>
    <r>
      <rPr>
        <b/>
        <sz val="12"/>
        <rFont val="Verdana"/>
        <family val="2"/>
      </rPr>
      <t xml:space="preserve">limiter les sauces d'accompagnement riches en lipides </t>
    </r>
    <r>
      <rPr>
        <sz val="12"/>
        <rFont val="Verdana"/>
        <family val="2"/>
      </rPr>
      <t xml:space="preserve">(béarnaise, mayonnaise traditionnelle, etc.), </t>
    </r>
    <r>
      <rPr>
        <b/>
        <sz val="12"/>
        <rFont val="Verdana"/>
        <family val="2"/>
      </rPr>
      <t xml:space="preserve">en sel </t>
    </r>
    <r>
      <rPr>
        <sz val="12"/>
        <rFont val="Verdana"/>
        <family val="2"/>
      </rPr>
      <t xml:space="preserve">(sauce soja, etc.) </t>
    </r>
    <r>
      <rPr>
        <b/>
        <sz val="12"/>
        <rFont val="Verdana"/>
        <family val="2"/>
      </rPr>
      <t xml:space="preserve">ou en sucre </t>
    </r>
    <r>
      <rPr>
        <sz val="12"/>
        <rFont val="Verdana"/>
        <family val="2"/>
      </rPr>
      <t>(ketchup, etc.).</t>
    </r>
  </si>
  <si>
    <r>
      <t xml:space="preserve">Il convient </t>
    </r>
    <r>
      <rPr>
        <b/>
        <sz val="12"/>
        <rFont val="Verdana"/>
        <family val="2"/>
      </rPr>
      <t xml:space="preserve">d’éviter aussi les recettes additionnées de charcuterie, </t>
    </r>
    <r>
      <rPr>
        <sz val="12"/>
        <rFont val="Verdana"/>
        <family val="2"/>
      </rPr>
      <t xml:space="preserve">et préférer des </t>
    </r>
    <r>
      <rPr>
        <b/>
        <sz val="12"/>
        <rFont val="Verdana"/>
        <family val="2"/>
      </rPr>
      <t xml:space="preserve">assaisonnements simples à base de citron, </t>
    </r>
    <r>
      <rPr>
        <sz val="12"/>
        <rFont val="Verdana"/>
        <family val="2"/>
      </rPr>
      <t xml:space="preserve">et des </t>
    </r>
    <r>
      <rPr>
        <b/>
        <sz val="12"/>
        <rFont val="Verdana"/>
        <family val="2"/>
      </rPr>
      <t>cuissons vapeur ou à l’étouffée avec aromates.</t>
    </r>
  </si>
  <si>
    <r>
      <t xml:space="preserve">Pour éviter les excès, </t>
    </r>
    <r>
      <rPr>
        <b/>
        <sz val="12"/>
        <rFont val="Verdana"/>
        <family val="2"/>
      </rPr>
      <t xml:space="preserve">les sauces riches en lipides </t>
    </r>
    <r>
      <rPr>
        <sz val="12"/>
        <rFont val="Verdana"/>
        <family val="2"/>
      </rPr>
      <t xml:space="preserve">(mayonnaise, vinaigrette notamment) </t>
    </r>
    <r>
      <rPr>
        <b/>
        <sz val="12"/>
        <rFont val="Verdana"/>
        <family val="2"/>
      </rPr>
      <t xml:space="preserve">ne doivent pas être laissées systématiquement en libre accès, </t>
    </r>
    <r>
      <rPr>
        <sz val="12"/>
        <rFont val="Verdana"/>
        <family val="2"/>
      </rPr>
      <t>mais servies avec discernement et modération.</t>
    </r>
  </si>
  <si>
    <r>
      <t>4.1.1.2. Recommandations relatives au sel</t>
    </r>
    <r>
      <rPr>
        <b/>
        <vertAlign val="superscript"/>
        <sz val="12"/>
        <rFont val="Verdana"/>
        <family val="2"/>
      </rPr>
      <t>19</t>
    </r>
    <r>
      <rPr>
        <b/>
        <sz val="12"/>
        <rFont val="Verdana"/>
        <family val="2"/>
      </rPr>
      <t xml:space="preserve"> et aux sauces</t>
    </r>
  </si>
  <si>
    <r>
      <t xml:space="preserve">La communauté scientifique considère qu'une consommation de 4g de sel par jour est suffisante pour </t>
    </r>
    <r>
      <rPr>
        <sz val="11"/>
        <rFont val="Verdana"/>
        <family val="2"/>
      </rPr>
      <t xml:space="preserve">satisfaire les besoins d'un adulte, et que les apports journaliers ne doivent pas être inférieurs à 1 à 2g/jour. </t>
    </r>
  </si>
  <si>
    <r>
      <t xml:space="preserve"> </t>
    </r>
    <r>
      <rPr>
        <sz val="12"/>
        <rFont val="Verdana"/>
        <family val="2"/>
      </rPr>
      <t>Une surconsommation de sel (plus de 12g/jour) pourrait être néfaste, l'excès de sel favorisant l'augmentation de la pression artérielle et le développement de maladies cardiovasculaires.Une consommation excessive serait également un facteur de risque d'ostéoporose.</t>
    </r>
  </si>
  <si>
    <r>
      <t>4.1.1.4. Recommandations relatives aux poissons</t>
    </r>
    <r>
      <rPr>
        <b/>
        <vertAlign val="superscript"/>
        <sz val="12"/>
        <rFont val="Verdana"/>
        <family val="2"/>
      </rPr>
      <t>20</t>
    </r>
  </si>
  <si>
    <r>
      <t>Pour toutes les populations, dans le cadre d’une alimentation diversifiée, la consommation de 2 portions de poissons par semaine est recommandée, dont une à forte teneur en EPA (acide gras eicosapentaénoïque) et DHA (acide gras docosahexaénoïque)</t>
    </r>
    <r>
      <rPr>
        <b/>
        <vertAlign val="superscript"/>
        <sz val="12"/>
        <rFont val="Verdana"/>
        <family val="2"/>
      </rPr>
      <t>21</t>
    </r>
    <r>
      <rPr>
        <b/>
        <sz val="12"/>
        <rFont val="Verdana"/>
        <family val="2"/>
      </rPr>
      <t xml:space="preserve">, </t>
    </r>
  </si>
  <si>
    <r>
      <t xml:space="preserve">Pour les enfants de moins de 3 ans, </t>
    </r>
    <r>
      <rPr>
        <sz val="12"/>
        <rFont val="Verdana"/>
        <family val="2"/>
      </rPr>
      <t>il convient aussi de limiter la consommation de poissons prédateurs sauvage s(notamment lotte, bar, empereur, grenadier, flétan, brochet, dorade, raie, sabre, thon), d’éviter à titre de précaution la consommation d’espadon, marlin, siki, requin et lamproie, en raison du risque lié au méthylmercure (MeHg), et d’éviter aussi celle de poissons dits bioaccumulateurs de polychlorobiphényles (PCB), notamment l’anguille, le barbeau, la brème, la carpe et le silure.</t>
    </r>
  </si>
  <si>
    <r>
      <t xml:space="preserve">26 </t>
    </r>
    <r>
      <rPr>
        <i/>
        <sz val="10"/>
        <rFont val="Verdana"/>
        <family val="2"/>
      </rPr>
      <t>« brut », sans autre modifications que celles liées à sa conservation</t>
    </r>
  </si>
  <si>
    <r>
      <t xml:space="preserve">27 </t>
    </r>
    <r>
      <rPr>
        <sz val="10"/>
        <rFont val="Verdana"/>
        <family val="2"/>
      </rPr>
      <t>Rapport « Sécurité et bénéfices des phyto-estrogènes apportés par l’alimentation » - AFSSA 9 mars 2005</t>
    </r>
  </si>
  <si>
    <r>
      <t xml:space="preserve">28 </t>
    </r>
    <r>
      <rPr>
        <sz val="10"/>
        <rFont val="Verdana"/>
        <family val="2"/>
      </rPr>
      <t>ANSES, Avis du 13 juillet 2010, Saisine n°2010-SA-0130</t>
    </r>
  </si>
  <si>
    <r>
      <t xml:space="preserve"> </t>
    </r>
    <r>
      <rPr>
        <b/>
        <sz val="12"/>
        <rFont val="Verdana"/>
        <family val="2"/>
      </rPr>
      <t xml:space="preserve">Pour certains plats susceptibles d'influer significativement sur l'équilibre alimentaire, des fréquences de service sont donc recommandées. </t>
    </r>
    <r>
      <rPr>
        <sz val="12"/>
        <rFont val="Verdana"/>
        <family val="2"/>
      </rPr>
      <t>D’autres plats, par contre, tel les rôtis de porc ou de dinde, ne sont ni limités, ni encouragés par des fréquences de service</t>
    </r>
  </si>
  <si>
    <r>
      <t xml:space="preserve">Le contrôle du respect des fréquences se fait sur la base minimale de 20 repas successifs </t>
    </r>
    <r>
      <rPr>
        <sz val="12"/>
        <rFont val="Verdana"/>
        <family val="2"/>
      </rPr>
      <t>(soit 5 déjeuners hebdomadaires en collectivité, pendant 4 semaines).</t>
    </r>
  </si>
  <si>
    <r>
      <t xml:space="preserve">Lorsque le </t>
    </r>
    <r>
      <rPr>
        <b/>
        <sz val="12"/>
        <rFont val="Verdana"/>
        <family val="2"/>
      </rPr>
      <t>service de restauration est organisé en libre service , il y a 2 possibilités :</t>
    </r>
  </si>
  <si>
    <r>
      <t>·</t>
    </r>
    <r>
      <rPr>
        <sz val="7"/>
        <color indexed="8"/>
        <rFont val="Verdana"/>
        <family val="2"/>
      </rPr>
      <t xml:space="preserve">        </t>
    </r>
    <r>
      <rPr>
        <sz val="12"/>
        <rFont val="Verdana"/>
        <family val="2"/>
      </rPr>
      <t xml:space="preserve">Le </t>
    </r>
    <r>
      <rPr>
        <b/>
        <sz val="12"/>
        <rFont val="Verdana"/>
        <family val="2"/>
      </rPr>
      <t xml:space="preserve">choix dirigé : </t>
    </r>
    <r>
      <rPr>
        <sz val="12"/>
        <rFont val="Verdana"/>
        <family val="2"/>
      </rPr>
      <t>dans ce cas, les plats entre lesquels le convive a à choisir sont équivalents nutritionnellement pour une catégorie donnée d’aliments, et doivent respecter les fréquences définies ci-après.</t>
    </r>
  </si>
  <si>
    <r>
      <t>·</t>
    </r>
    <r>
      <rPr>
        <sz val="7"/>
        <color indexed="8"/>
        <rFont val="Verdana"/>
        <family val="2"/>
      </rPr>
      <t xml:space="preserve">        </t>
    </r>
    <r>
      <rPr>
        <sz val="12"/>
        <rFont val="Verdana"/>
        <family val="2"/>
      </rPr>
      <t xml:space="preserve">Le </t>
    </r>
    <r>
      <rPr>
        <b/>
        <sz val="12"/>
        <rFont val="Verdana"/>
        <family val="2"/>
      </rPr>
      <t xml:space="preserve">choix multiple : </t>
    </r>
    <r>
      <rPr>
        <sz val="12"/>
        <rFont val="Verdana"/>
        <family val="2"/>
      </rPr>
      <t xml:space="preserve">dans ce cas , le convive est libre de composer son menu , mais l’acheteur doit exiger chaque jour l’affichage d’un </t>
    </r>
    <r>
      <rPr>
        <b/>
        <sz val="12"/>
        <rFont val="Verdana"/>
        <family val="2"/>
      </rPr>
      <t xml:space="preserve">menu conseil </t>
    </r>
    <r>
      <rPr>
        <sz val="12"/>
        <rFont val="Verdana"/>
        <family val="2"/>
      </rPr>
      <t>conforme aux présentes recommandations nutritionnelles.</t>
    </r>
  </si>
  <si>
    <r>
      <t xml:space="preserve">Par exemple, il est proposé 3 entrées différentes par repas, soit 60 entrées proposées pour 20 repas successifs. Si, sur ces 60 entrées, 12 sont des charcuteries, la fréquence de charcuteries pour 20 entrées est de 12 </t>
    </r>
    <r>
      <rPr>
        <sz val="10"/>
        <rFont val="Verdana"/>
        <family val="2"/>
      </rPr>
      <t xml:space="preserve">× </t>
    </r>
    <r>
      <rPr>
        <sz val="12"/>
        <rFont val="Verdana"/>
        <family val="2"/>
      </rPr>
      <t xml:space="preserve">20/60 = 4. </t>
    </r>
  </si>
  <si>
    <r>
      <t>·</t>
    </r>
    <r>
      <rPr>
        <sz val="7"/>
        <color indexed="8"/>
        <rFont val="Verdana"/>
        <family val="2"/>
      </rPr>
      <t xml:space="preserve">        </t>
    </r>
    <r>
      <rPr>
        <sz val="12"/>
        <rFont val="Verdana"/>
        <family val="2"/>
      </rPr>
      <t xml:space="preserve">2 entrées différentes sont proposées par repas, soit 40 entrées proposées pour 20 repas, et une seule garniture est proposée par repas, </t>
    </r>
  </si>
  <si>
    <r>
      <t xml:space="preserve">soit 20 garnitures pour ces 20 repas. Si, sur les 40 entrées 22 sont des crudités, celles-ci correspondent à 22 </t>
    </r>
    <r>
      <rPr>
        <sz val="10"/>
        <rFont val="Verdana"/>
        <family val="2"/>
      </rPr>
      <t xml:space="preserve">× </t>
    </r>
    <r>
      <rPr>
        <sz val="12"/>
        <rFont val="Verdana"/>
        <family val="2"/>
      </rPr>
      <t xml:space="preserve">20/40 = 11 crudités sur 20 entrées. Sur les 20 garnitures, 2 sont des crudités. </t>
    </r>
  </si>
  <si>
    <r>
      <t>·</t>
    </r>
    <r>
      <rPr>
        <sz val="7"/>
        <color indexed="8"/>
        <rFont val="Verdana"/>
        <family val="2"/>
      </rPr>
      <t xml:space="preserve">         </t>
    </r>
    <r>
      <rPr>
        <sz val="12"/>
        <rFont val="Verdana"/>
        <family val="2"/>
      </rPr>
      <t xml:space="preserve">3 plats protidiques différents sont proposés par repas, soit 60 plats protidiques proposés pour 20 repas, et 3 garnitures différentes sont proposées par repas, soit 60 garnitures proposées pour 20 repas. Si, sur les 60 plats protidiques 14 sont frits ou préfrits, ces derniers correspondent à 14 </t>
    </r>
    <r>
      <rPr>
        <sz val="10"/>
        <rFont val="Verdana"/>
        <family val="2"/>
      </rPr>
      <t>×</t>
    </r>
  </si>
  <si>
    <r>
      <t xml:space="preserve">29 </t>
    </r>
    <r>
      <rPr>
        <sz val="10"/>
        <rFont val="Verdana"/>
        <family val="2"/>
      </rPr>
      <t>Enquête NEORESTAURATION ( ML Huc, JF Vuillerme), n°393 décembre 2002- Comment rééquilibrer les repas des adolescents (enquête réalisée sur la base d’un échantillon de 79 collèges ou lycées).</t>
    </r>
  </si>
  <si>
    <r>
      <t xml:space="preserve">20/60 = 5 plats protidiques frits ou préfrits sur 20 plats protidiques. Si, sur les 60 garnitures 13 sont frites ou préfrites, ces dernières correspondent à 13 </t>
    </r>
    <r>
      <rPr>
        <sz val="11"/>
        <rFont val="Verdana"/>
        <family val="2"/>
      </rPr>
      <t xml:space="preserve">× </t>
    </r>
    <r>
      <rPr>
        <sz val="12"/>
        <rFont val="Verdana"/>
        <family val="2"/>
      </rPr>
      <t xml:space="preserve">20/60 = 4 garnitures frites ou ;préfrites sur 20 garnitures. </t>
    </r>
  </si>
  <si>
    <r>
      <t xml:space="preserve">Pour les aliments manufacturés de type viennoiserie, pâtisserie, biscuit, ou barre chocolatée, principaux vecteurs d’acides gras </t>
    </r>
    <r>
      <rPr>
        <i/>
        <sz val="11"/>
        <rFont val="Verdana"/>
        <family val="2"/>
      </rPr>
      <t xml:space="preserve">trans </t>
    </r>
    <r>
      <rPr>
        <sz val="12"/>
        <rFont val="Verdana"/>
        <family val="2"/>
      </rPr>
      <t xml:space="preserve">d’origine technologique, il est recommandé de préférer les produits contenant moins d’1 g d’acides gras </t>
    </r>
    <r>
      <rPr>
        <i/>
        <sz val="11"/>
        <rFont val="Verdana"/>
        <family val="2"/>
      </rPr>
      <t xml:space="preserve">trans </t>
    </r>
    <r>
      <rPr>
        <sz val="12"/>
        <rFont val="Verdana"/>
        <family val="2"/>
      </rPr>
      <t xml:space="preserve">pour 100g. </t>
    </r>
  </si>
  <si>
    <r>
      <t xml:space="preserve"> Comme la teneur en acides gras </t>
    </r>
    <r>
      <rPr>
        <i/>
        <sz val="11"/>
        <rFont val="Verdana"/>
        <family val="2"/>
      </rPr>
      <t xml:space="preserve">trans </t>
    </r>
    <r>
      <rPr>
        <sz val="12"/>
        <rFont val="Verdana"/>
        <family val="2"/>
      </rPr>
      <t xml:space="preserve">des produits est généralement corrélée à leur teneur en acides gras saturés, le choix de produits les plus pauvres en acides gras saturés permet de réduire l’apport en acides gras </t>
    </r>
    <r>
      <rPr>
        <i/>
        <sz val="11"/>
        <rFont val="Verdana"/>
        <family val="2"/>
      </rPr>
      <t>trans</t>
    </r>
    <r>
      <rPr>
        <vertAlign val="superscript"/>
        <sz val="11"/>
        <rFont val="Verdana"/>
        <family val="2"/>
      </rPr>
      <t>31</t>
    </r>
  </si>
  <si>
    <r>
      <t xml:space="preserve">La fréquence recommandée est de </t>
    </r>
    <r>
      <rPr>
        <b/>
        <sz val="12"/>
        <rFont val="Verdana"/>
        <family val="2"/>
      </rPr>
      <t>4 repas sur 20 repas successifs au maximum.</t>
    </r>
  </si>
  <si>
    <r>
      <t xml:space="preserve">La fréquence recommandée de plats protidiques dont le rapport P/L est inférieur ou égal à 1 est de </t>
    </r>
    <r>
      <rPr>
        <b/>
        <sz val="12"/>
        <rFont val="Verdana"/>
        <family val="2"/>
      </rPr>
      <t>2 repas sur 20 repas successifs au maximum.</t>
    </r>
  </si>
  <si>
    <r>
      <t xml:space="preserve">La fréquence recommandée est de </t>
    </r>
    <r>
      <rPr>
        <b/>
        <sz val="12"/>
        <rFont val="Verdana"/>
        <family val="2"/>
      </rPr>
      <t>3 repas sur 20 repas successifs au maximum.</t>
    </r>
  </si>
  <si>
    <r>
      <t xml:space="preserve">4.2.1.1.5. Servir un minimum de plats protidiques de poisson, ou de préparation à base de poisson contenant au moins 70% </t>
    </r>
    <r>
      <rPr>
        <sz val="12"/>
        <rFont val="Verdana"/>
        <family val="2"/>
      </rPr>
      <t xml:space="preserve">de poisson (éventuellement reconstitué), </t>
    </r>
    <r>
      <rPr>
        <b/>
        <sz val="12"/>
        <rFont val="Verdana"/>
        <family val="2"/>
      </rPr>
      <t>et dont le rapport protéines/lipides est au moins de 2</t>
    </r>
  </si>
  <si>
    <r>
      <t xml:space="preserve">La fréquence recommandée est de </t>
    </r>
    <r>
      <rPr>
        <b/>
        <sz val="12"/>
        <rFont val="Verdana"/>
        <family val="2"/>
      </rPr>
      <t>4 repas sur 20 repas successifs au minimum.</t>
    </r>
  </si>
  <si>
    <r>
      <t xml:space="preserve">De même, il n’est pas tenu compte du rapport protéines/lipides des </t>
    </r>
    <r>
      <rPr>
        <b/>
        <sz val="12"/>
        <rFont val="Verdana"/>
        <family val="2"/>
      </rPr>
      <t xml:space="preserve">poissons gras </t>
    </r>
    <r>
      <rPr>
        <sz val="12"/>
        <rFont val="Verdana"/>
        <family val="2"/>
      </rPr>
      <t xml:space="preserve">tels que le thon, le saumon, la sardine, le maquereau, le bar ou loup, la roussette ou saumonette, ou la truite, dont la </t>
    </r>
    <r>
      <rPr>
        <b/>
        <sz val="12"/>
        <rFont val="Verdana"/>
        <family val="2"/>
      </rPr>
      <t>consommation est recommandée car ils sont riches en vitamine D et en acides gras oméga 3.</t>
    </r>
  </si>
  <si>
    <r>
      <t xml:space="preserve">- </t>
    </r>
    <r>
      <rPr>
        <b/>
        <sz val="12"/>
        <rFont val="Verdana"/>
        <family val="2"/>
      </rPr>
      <t xml:space="preserve">entrées de crudités de légumes ou de fruits : 10 repas sur 20 repas successifs au minimum ; </t>
    </r>
    <r>
      <rPr>
        <sz val="12"/>
        <rFont val="Verdana"/>
        <family val="2"/>
      </rPr>
      <t>les salades servies en garniture de plat (par exemple pizza salade ou quiche salade) sont prises en compte ;</t>
    </r>
  </si>
  <si>
    <r>
      <t xml:space="preserve">- </t>
    </r>
    <r>
      <rPr>
        <b/>
        <sz val="12"/>
        <rFont val="Verdana"/>
        <family val="2"/>
      </rPr>
      <t>desserts de fruits crus : 8 repas sur 20 repas successifs au minimum.</t>
    </r>
  </si>
  <si>
    <r>
      <t xml:space="preserve">Afin d’atteindre cet objectif nutritionnel (cf. § 2.3), il convient de restreindre la consommation des </t>
    </r>
    <r>
      <rPr>
        <b/>
        <sz val="12"/>
        <rFont val="Verdana"/>
        <family val="2"/>
      </rPr>
      <t>desserts ou des produits laitiers contenant plus de 20g de glucides simples totaux par portion et moins de 15% de lipides.</t>
    </r>
  </si>
  <si>
    <r>
      <t xml:space="preserve">Il est préconisé des viandes non hachées afin de favoriser la diversité de l’offre de viande de boucherie et la qualité culinaire. </t>
    </r>
    <r>
      <rPr>
        <sz val="12"/>
        <rFont val="Verdana"/>
        <family val="2"/>
      </rPr>
      <t>Au-delà des apports en micronutriments tels que le fer, présents quelle que soit la texture des viandes,</t>
    </r>
  </si>
  <si>
    <r>
      <t xml:space="preserve"> </t>
    </r>
    <r>
      <rPr>
        <b/>
        <sz val="12"/>
        <rFont val="Verdana"/>
        <family val="2"/>
      </rPr>
      <t>il importe aussi de favoriser la présence dans les menus de muscles non hachés cuisinés, nécessaires au maintien de l’indispensable éducation au goût, et au non moins indispensable usage de la mastication.</t>
    </r>
  </si>
  <si>
    <r>
      <t>-</t>
    </r>
    <r>
      <rPr>
        <sz val="12"/>
        <rFont val="Verdana"/>
        <family val="2"/>
      </rPr>
      <t xml:space="preserve"> toutes les préparations composées d’une base de viande, de poisson, d’œuf ou de fromage (base éventuellement reconstituée), additionnées de divers ingrédients tels que les protéines végétales, les viandes de différentes espèces ou l’amidon ;</t>
    </r>
  </si>
  <si>
    <r>
      <t xml:space="preserve">Par exemple, </t>
    </r>
    <r>
      <rPr>
        <sz val="12"/>
        <rFont val="Verdana"/>
        <family val="2"/>
      </rPr>
      <t xml:space="preserve">la portion recommandée de hachis parmentier d’un enfant en classe élémentaire, soit 250g, est considérée comme un plat de viande si le poids de viande qu’elle contient est au moins égal à 70% de la portion recommandée pour la viande, soit 70% de 70g = 49g. </t>
    </r>
  </si>
  <si>
    <r>
      <t xml:space="preserve"> de </t>
    </r>
    <r>
      <rPr>
        <b/>
        <sz val="12"/>
        <rFont val="Verdana"/>
        <family val="2"/>
      </rPr>
      <t xml:space="preserve">veiller à un équilibre dans la consommation des fromages, </t>
    </r>
    <r>
      <rPr>
        <sz val="12"/>
        <rFont val="Verdana"/>
        <family val="2"/>
      </rPr>
      <t>en servant aux convives différentes variétés de fromages (pâtes persillées, pâtes molles, etc.).</t>
    </r>
  </si>
  <si>
    <r>
      <t xml:space="preserve">La fréquence recommandée est de </t>
    </r>
    <r>
      <rPr>
        <b/>
        <sz val="12"/>
        <rFont val="Verdana"/>
        <family val="2"/>
      </rPr>
      <t>8 repas sur 20 repas successifs au minimum.</t>
    </r>
  </si>
  <si>
    <r>
      <t xml:space="preserve">Les fréquences de service des plats recommandées pour les personnes âgées en institution sont résumées en </t>
    </r>
    <r>
      <rPr>
        <b/>
        <sz val="12"/>
        <rFont val="Verdana"/>
        <family val="2"/>
      </rPr>
      <t>annexe 5.</t>
    </r>
  </si>
  <si>
    <r>
      <t xml:space="preserve">Les fréquences de service des plats recommandées pour les personnes âgées en cas de portage à domicile sont celles indiquées en </t>
    </r>
    <r>
      <rPr>
        <b/>
        <sz val="12"/>
        <rFont val="Verdana"/>
        <family val="2"/>
      </rPr>
      <t>annexe 3.</t>
    </r>
  </si>
  <si>
    <r>
      <t xml:space="preserve">Pour maintenir le plaisir de manger, </t>
    </r>
    <r>
      <rPr>
        <b/>
        <sz val="12"/>
        <rFont val="Verdana"/>
        <family val="2"/>
      </rPr>
      <t xml:space="preserve">il convient de ne pas limiter la fréquence de service des charcuteries, </t>
    </r>
    <r>
      <rPr>
        <sz val="12"/>
        <rFont val="Verdana"/>
        <family val="2"/>
      </rPr>
      <t xml:space="preserve">aliments </t>
    </r>
    <r>
      <rPr>
        <b/>
        <sz val="12"/>
        <rFont val="Verdana"/>
        <family val="2"/>
      </rPr>
      <t xml:space="preserve">sapides </t>
    </r>
    <r>
      <rPr>
        <sz val="12"/>
        <rFont val="Verdana"/>
        <family val="2"/>
      </rPr>
      <t xml:space="preserve">par excellence, et par ailleurs </t>
    </r>
    <r>
      <rPr>
        <b/>
        <sz val="12"/>
        <rFont val="Verdana"/>
        <family val="2"/>
      </rPr>
      <t>compléments protidiques.</t>
    </r>
  </si>
  <si>
    <r>
      <t xml:space="preserve">Il en est </t>
    </r>
    <r>
      <rPr>
        <b/>
        <sz val="12"/>
        <rFont val="Verdana"/>
        <family val="2"/>
      </rPr>
      <t xml:space="preserve">de même s’agissant des desserts sucrés, tout aussi sapides, en veillant à ce que le sucre accompagne des aliments de bonne densité nutritionnelle, </t>
    </r>
    <r>
      <rPr>
        <sz val="12"/>
        <rFont val="Verdana"/>
        <family val="2"/>
      </rPr>
      <t>tels que les laitages et fruits. Il est rappelé que les objectifs nutritionnels pour les personnes âgées en institution visent ici à :</t>
    </r>
  </si>
  <si>
    <r>
      <t xml:space="preserve">4.2.3.1. Augmenter la consommation de fruits, de légumes et de féculents </t>
    </r>
    <r>
      <rPr>
        <sz val="12"/>
        <rFont val="Verdana"/>
        <family val="2"/>
      </rPr>
      <t>Les fréquences recommandées pour le service des plats sont les suivantes :</t>
    </r>
  </si>
  <si>
    <r>
      <t xml:space="preserve"> </t>
    </r>
    <r>
      <rPr>
        <sz val="12"/>
        <rFont val="Verdana"/>
        <family val="2"/>
      </rPr>
      <t>Plus de 40% de légumes à la base d’un potage, équivaut à 100g de légumes pour une portion de potage de 250ml.</t>
    </r>
  </si>
  <si>
    <r>
      <t xml:space="preserve">- </t>
    </r>
    <r>
      <rPr>
        <b/>
        <sz val="12"/>
        <rFont val="Verdana"/>
        <family val="2"/>
      </rPr>
      <t xml:space="preserve">légumes autres que secs, seuls, ou en mélange contenant au moins 50% de légumes : 10 déjeuners sur 20 déjeuners successifs, et au minimum 7 dîners sur 20 dîners successifs. </t>
    </r>
    <r>
      <rPr>
        <sz val="12"/>
        <rFont val="Verdana"/>
        <family val="2"/>
      </rPr>
      <t>Les commentaires explicitant les fréquences précisées au paragraphe 42122 ci-dessus s’appliquent ici..</t>
    </r>
  </si>
  <si>
    <r>
      <t xml:space="preserve">- </t>
    </r>
    <r>
      <rPr>
        <b/>
        <sz val="12"/>
        <rFont val="Verdana"/>
        <family val="2"/>
      </rPr>
      <t xml:space="preserve">légumes secs, féculents ou céréales : 10 déjeuners sur 20 déjeuners successifs, et au minimum 7 dîners sur 20 dîners successifs. </t>
    </r>
    <r>
      <rPr>
        <sz val="12"/>
        <rFont val="Verdana"/>
        <family val="2"/>
      </rPr>
      <t>Les commentaires qui accompagnent les fréquences précisées au paragraphe 42123 ci-dessus s’appliquent ici.</t>
    </r>
  </si>
  <si>
    <r>
      <t xml:space="preserve">- </t>
    </r>
    <r>
      <rPr>
        <b/>
        <sz val="12"/>
        <color indexed="9"/>
        <rFont val="Verdana"/>
        <family val="2"/>
      </rPr>
      <t xml:space="preserve">desserts de fruits crus entiers ou mixés : au minimum 8 déjeuners sur 20 déjeuners successifs, et 4 dîners sur 20 dîners successifs. </t>
    </r>
    <r>
      <rPr>
        <sz val="12"/>
        <color indexed="9"/>
        <rFont val="Verdana"/>
        <family val="2"/>
      </rPr>
      <t>Les commentaires explicitant les fréquences précisées au paragraphe 42121 ci-dessus s’appliquent ici.</t>
    </r>
  </si>
  <si>
    <r>
      <t xml:space="preserve">- </t>
    </r>
    <r>
      <rPr>
        <b/>
        <sz val="12"/>
        <rFont val="Verdana"/>
        <family val="2"/>
      </rPr>
      <t>fruits pressés riches en vitamines C, ou jus d’agrumes à teneur garantie en vitamine C (200ml au minimum): chaque jour, servis au ou hors repas.</t>
    </r>
  </si>
  <si>
    <r>
      <t xml:space="preserve">- </t>
    </r>
    <r>
      <rPr>
        <b/>
        <sz val="12"/>
        <color indexed="16"/>
        <rFont val="Verdana"/>
        <family val="2"/>
      </rPr>
      <t>entrées contenant plus de 15% de lipides: au maximum 8 déjeuners sur 20 déjeuners successifs, et 2 dîners sur 20 dîners successifs ;</t>
    </r>
  </si>
  <si>
    <r>
      <t xml:space="preserve">- </t>
    </r>
    <r>
      <rPr>
        <b/>
        <sz val="12"/>
        <rFont val="Verdana"/>
        <family val="2"/>
      </rPr>
      <t xml:space="preserve">produits à frire ou préfrits, </t>
    </r>
    <r>
      <rPr>
        <sz val="12"/>
        <rFont val="Verdana"/>
        <family val="2"/>
      </rPr>
      <t xml:space="preserve">servis en plat protidique, en garniture ou en accompagnement, et </t>
    </r>
    <r>
      <rPr>
        <b/>
        <sz val="12"/>
        <rFont val="Verdana"/>
        <family val="2"/>
      </rPr>
      <t>contenant plus de 15% de lipides: au maximum 4 déjeuners sur 20 déjeuners successifs, et 2 dîners sur 20 dîners successifs ;</t>
    </r>
  </si>
  <si>
    <r>
      <t xml:space="preserve">- </t>
    </r>
    <r>
      <rPr>
        <b/>
        <sz val="12"/>
        <rFont val="Verdana"/>
        <family val="2"/>
      </rPr>
      <t xml:space="preserve">fromages, </t>
    </r>
    <r>
      <rPr>
        <sz val="12"/>
        <rFont val="Verdana"/>
        <family val="2"/>
      </rPr>
      <t xml:space="preserve">servis en entrée ou comme produit laitier, et </t>
    </r>
    <r>
      <rPr>
        <b/>
        <sz val="12"/>
        <rFont val="Verdana"/>
        <family val="2"/>
      </rPr>
      <t>contenant au moins 150mg de calcium laitier par portion: au minimum 8 déjeuners sur 20 déjeuners successifs, et 8 dîners sur 20 dîners successifs ;</t>
    </r>
  </si>
  <si>
    <r>
      <t xml:space="preserve">- fromages, </t>
    </r>
    <r>
      <rPr>
        <sz val="12"/>
        <rFont val="Verdana"/>
        <family val="2"/>
      </rPr>
      <t xml:space="preserve">servis en entrée ou comme produit laitier, </t>
    </r>
    <r>
      <rPr>
        <b/>
        <sz val="12"/>
        <rFont val="Verdana"/>
        <family val="2"/>
      </rPr>
      <t>dont la teneur en calcium laitier est comprise entre 100 mg et moins de 150 mg par portion : au minimum 4 déjeuners sur 20 déjeuners successifs, et 4 dîners sur 20 dîners successifs ;</t>
    </r>
  </si>
  <si>
    <r>
      <t xml:space="preserve">- </t>
    </r>
    <r>
      <rPr>
        <b/>
        <sz val="12"/>
        <rFont val="Verdana"/>
        <family val="2"/>
      </rPr>
      <t xml:space="preserve">plats protidiques ayant un rapport protéines/lipides inférieur ou égal à 1 : au maximum 2 déjeuners sur 20 déjeuners successifs, et 4 dîners sur 20 dîners successifs. </t>
    </r>
    <r>
      <rPr>
        <sz val="12"/>
        <rFont val="Verdana"/>
        <family val="2"/>
      </rPr>
      <t>Ce critère ne s’applique pas aux plats d’œufs.</t>
    </r>
  </si>
  <si>
    <r>
      <t xml:space="preserve">- </t>
    </r>
    <r>
      <rPr>
        <b/>
        <sz val="12"/>
        <rFont val="Verdana"/>
        <family val="2"/>
      </rPr>
      <t>plats protidiques de poisson, ou de préparation à base de poisson, contenant au moins 70% de poisson et ayant un rapport protéines/lipides supérieur ou égal à 2 : au minimum 4 déjeuners sur 20 déjeuners successifs, et 2 dîners sur 20 dîners successifs.</t>
    </r>
  </si>
  <si>
    <r>
      <t xml:space="preserve">- </t>
    </r>
    <r>
      <rPr>
        <b/>
        <sz val="12"/>
        <rFont val="Verdana"/>
        <family val="2"/>
      </rPr>
      <t xml:space="preserve">plats de viandes non hachées de bœuf, veau ou agneau, et d’abats de bœuf ou agneau : au minimum 4 déjeuners sur 20 déjeuners successifs, et 2 dîners sur 20 dîners successifs. </t>
    </r>
    <r>
      <rPr>
        <sz val="12"/>
        <rFont val="Verdana"/>
        <family val="2"/>
      </rPr>
      <t>Les commentaires explicitant la fréquence précisée ci-dessus au § 42143 s’appliquent ici.</t>
    </r>
  </si>
  <si>
    <r>
      <t xml:space="preserve">- </t>
    </r>
    <r>
      <rPr>
        <b/>
        <sz val="12"/>
        <rFont val="Verdana"/>
        <family val="2"/>
      </rPr>
      <t>préparations ou plats prêts à consommer à base de viande, de poisson, d’œuf et/ou de fromage, contenant moins de 70% du grammage recommandé pour la denrée protidique des plats composés (cf. annexe 2): au maximum 2 déjeuners sur 20 déjeuners successifs, et 6 dîners sur 20 dîners successifs.</t>
    </r>
  </si>
  <si>
    <r>
      <t xml:space="preserve"> </t>
    </r>
    <r>
      <rPr>
        <sz val="12"/>
        <rFont val="Verdana"/>
        <family val="2"/>
      </rPr>
      <t>A cet égard, pour les jeunes enfants de 6 à 11 ans, des études</t>
    </r>
    <r>
      <rPr>
        <vertAlign val="superscript"/>
        <sz val="12"/>
        <rFont val="Verdana"/>
        <family val="2"/>
      </rPr>
      <t>33</t>
    </r>
    <r>
      <rPr>
        <sz val="12"/>
        <rFont val="Verdana"/>
        <family val="2"/>
      </rPr>
      <t xml:space="preserve"> montrent que la quantité moyenne totale d'aliments consommée par repas est de 300 g environ.</t>
    </r>
  </si>
  <si>
    <r>
      <t xml:space="preserve">Le contrôle de l’équilibre alimentaire porte sur les fréquences, les menus et les produits. </t>
    </r>
    <r>
      <rPr>
        <b/>
        <sz val="12"/>
        <rFont val="Verdana"/>
        <family val="2"/>
      </rPr>
      <t>5.1. Contrôle des fréquences (cf. annexes 3, 4 et 5)</t>
    </r>
  </si>
  <si>
    <r>
      <t xml:space="preserve">Le contrôle des fréquences porte sur un minimum de 20 repas successifs </t>
    </r>
    <r>
      <rPr>
        <sz val="12"/>
        <rFont val="Verdana"/>
        <family val="2"/>
      </rPr>
      <t>(le cas échéant, en prenant en compte les mercredis), que le fournisseur ou l’établissement en régie a servis, pendant la période de 3 mois précédant la notification l’informant qu’un contrôle va intervenir.</t>
    </r>
  </si>
  <si>
    <r>
      <t xml:space="preserve">Les </t>
    </r>
    <r>
      <rPr>
        <b/>
        <sz val="12"/>
        <rFont val="Verdana"/>
        <family val="2"/>
      </rPr>
      <t xml:space="preserve">mêmes fréquences </t>
    </r>
    <r>
      <rPr>
        <sz val="12"/>
        <rFont val="Verdana"/>
        <family val="2"/>
      </rPr>
      <t xml:space="preserve">sont utilisées lorsque la restauration scolaire est aussi destinée aux </t>
    </r>
    <r>
      <rPr>
        <b/>
        <sz val="12"/>
        <rFont val="Verdana"/>
        <family val="2"/>
      </rPr>
      <t>centres de loisirs, ouverts le mercredi et pendant les vacances scolaires de courte durée.</t>
    </r>
  </si>
  <si>
    <r>
      <t xml:space="preserve">En cas de </t>
    </r>
    <r>
      <rPr>
        <b/>
        <sz val="12"/>
        <rFont val="Verdana"/>
        <family val="2"/>
      </rPr>
      <t xml:space="preserve">restauration en internat scolaire ou de loisir, le contrôle du respect des fréquences se fait séparément sur la base minimale de 20 déjeuners successifs et de 20 dîners successifs. </t>
    </r>
    <r>
      <rPr>
        <sz val="12"/>
        <rFont val="Verdana"/>
        <family val="2"/>
      </rPr>
      <t>Le mercredi est pris en compte.</t>
    </r>
  </si>
  <si>
    <r>
      <t xml:space="preserve">Pour les </t>
    </r>
    <r>
      <rPr>
        <b/>
        <sz val="12"/>
        <rFont val="Verdana"/>
        <family val="2"/>
      </rPr>
      <t xml:space="preserve">personnes âgées en institution, le contrôle des fréquences est effectué en cumulant déjeuners et dîners, soit sur la base minimale de 40 repas successifs. </t>
    </r>
    <r>
      <rPr>
        <sz val="12"/>
        <rFont val="Verdana"/>
        <family val="2"/>
      </rPr>
      <t>L’annexe 5 distingue les déjeuners des dîners au cas où la personne âgée ne prendrait en collectivité que l’un des deux principaux repas journaliers.</t>
    </r>
  </si>
  <si>
    <r>
      <t xml:space="preserve">Le contrôle sur les menus porte sur le respect de l’équilibre alimentaire quotidien. </t>
    </r>
    <r>
      <rPr>
        <sz val="12"/>
        <rFont val="Verdana"/>
        <family val="2"/>
      </rPr>
      <t xml:space="preserve">Chaque jour, le menu proposé doit être équilibré et respecter la composition suivante : </t>
    </r>
  </si>
  <si>
    <r>
      <t xml:space="preserve">Il s’agit également de vérifier que </t>
    </r>
    <r>
      <rPr>
        <b/>
        <sz val="12"/>
        <rFont val="Verdana"/>
        <family val="2"/>
      </rPr>
      <t xml:space="preserve">l’offre alimentaire est variée, </t>
    </r>
    <r>
      <rPr>
        <sz val="12"/>
        <rFont val="Verdana"/>
        <family val="2"/>
      </rPr>
      <t>et d’éviter les repas qui associent des plats riches en graisses, par exemple (cf. §42111 à 42113, 4221 et 4232).</t>
    </r>
  </si>
  <si>
    <r>
      <t xml:space="preserve">Les repas type pique-nique ne font pas partie des repas contrôlés, </t>
    </r>
    <r>
      <rPr>
        <sz val="12"/>
        <rFont val="Verdana"/>
        <family val="2"/>
      </rPr>
      <t>car les exigences sanitaires limitent la diversité des produits et des recettes. Cependant, il est nécessaire que les repas proposés tiennent compte des présentes recommandations, et comprennent :</t>
    </r>
  </si>
  <si>
    <r>
      <t>ANNEXE 1-</t>
    </r>
    <r>
      <rPr>
        <b/>
        <sz val="12"/>
        <rFont val="Verdana"/>
        <family val="2"/>
      </rPr>
      <t xml:space="preserve"> Procédures d’obtention de produits laitiers aidés pour les établissements scolaires</t>
    </r>
  </si>
  <si>
    <r>
      <t>L’Office de l’élevage (ex-ONILAIT et ex-OFIVAL)- www.office-elevage.fr</t>
    </r>
    <r>
      <rPr>
        <sz val="12"/>
        <color indexed="12"/>
        <rFont val="Verdana"/>
        <family val="2"/>
      </rPr>
      <t xml:space="preserve"> </t>
    </r>
    <r>
      <rPr>
        <sz val="12"/>
        <rFont val="Verdana"/>
        <family val="2"/>
      </rPr>
      <t xml:space="preserve">gère l’application d’une mesure communautaire dite </t>
    </r>
    <r>
      <rPr>
        <b/>
        <sz val="12"/>
        <rFont val="Verdana"/>
        <family val="2"/>
      </rPr>
      <t xml:space="preserve">lait scolaire (http://www.office-elevage.fr/prg-sociaux/mesures-ls.htm), </t>
    </r>
    <r>
      <rPr>
        <sz val="12"/>
        <rFont val="Verdana"/>
        <family val="2"/>
      </rPr>
      <t>en application des règlements (CE) nº 1234/2007 du 22 octobre 2007,</t>
    </r>
  </si>
  <si>
    <r>
      <t>ANNEXE 2</t>
    </r>
    <r>
      <rPr>
        <b/>
        <sz val="12"/>
        <rFont val="Verdana"/>
        <family val="2"/>
      </rPr>
      <t xml:space="preserve"> – Grammages</t>
    </r>
  </si>
  <si>
    <r>
      <t>Pamplemousse (à l</t>
    </r>
    <r>
      <rPr>
        <vertAlign val="superscript"/>
        <sz val="8"/>
        <rFont val="Verdana"/>
        <family val="2"/>
      </rPr>
      <t>'</t>
    </r>
    <r>
      <rPr>
        <sz val="8"/>
        <rFont val="Verdana"/>
        <family val="2"/>
      </rPr>
      <t>unité)</t>
    </r>
  </si>
  <si>
    <r>
      <t>Artichaut entier (à l</t>
    </r>
    <r>
      <rPr>
        <vertAlign val="superscript"/>
        <sz val="8"/>
        <rFont val="Verdana"/>
        <family val="2"/>
      </rPr>
      <t>'</t>
    </r>
    <r>
      <rPr>
        <sz val="8"/>
        <rFont val="Verdana"/>
        <family val="2"/>
      </rPr>
      <t>unité)</t>
    </r>
  </si>
  <si>
    <r>
      <t>Fond d</t>
    </r>
    <r>
      <rPr>
        <vertAlign val="superscript"/>
        <sz val="8"/>
        <rFont val="Verdana"/>
        <family val="2"/>
      </rPr>
      <t>'</t>
    </r>
    <r>
      <rPr>
        <sz val="8"/>
        <rFont val="Verdana"/>
        <family val="2"/>
      </rPr>
      <t>artichaut</t>
    </r>
  </si>
  <si>
    <r>
      <t xml:space="preserve">ENTRÉES DE FÉCULENT </t>
    </r>
    <r>
      <rPr>
        <sz val="8"/>
        <rFont val="Verdana"/>
        <family val="2"/>
      </rPr>
      <t>(Salades composées</t>
    </r>
  </si>
  <si>
    <r>
      <t>Œuf dur (à l</t>
    </r>
    <r>
      <rPr>
        <vertAlign val="superscript"/>
        <sz val="8"/>
        <rFont val="Verdana"/>
        <family val="2"/>
      </rPr>
      <t>'</t>
    </r>
    <r>
      <rPr>
        <sz val="8"/>
        <rFont val="Verdana"/>
        <family val="2"/>
      </rPr>
      <t>unité)</t>
    </r>
  </si>
  <si>
    <r>
      <t>Sardines (à l</t>
    </r>
    <r>
      <rPr>
        <vertAlign val="superscript"/>
        <sz val="8"/>
        <rFont val="Verdana"/>
        <family val="2"/>
      </rPr>
      <t>'</t>
    </r>
    <r>
      <rPr>
        <sz val="8"/>
        <rFont val="Verdana"/>
        <family val="2"/>
      </rPr>
      <t>unité)</t>
    </r>
  </si>
  <si>
    <r>
      <t>ASSAISONNEMENT HORS D</t>
    </r>
    <r>
      <rPr>
        <b/>
        <vertAlign val="superscript"/>
        <sz val="8"/>
        <rFont val="Verdana"/>
        <family val="2"/>
      </rPr>
      <t>'</t>
    </r>
    <r>
      <rPr>
        <b/>
        <sz val="8"/>
        <rFont val="Verdana"/>
        <family val="2"/>
      </rPr>
      <t>OEUVRE(</t>
    </r>
    <r>
      <rPr>
        <sz val="8"/>
        <rFont val="Verdana"/>
        <family val="2"/>
      </rPr>
      <t>poids</t>
    </r>
    <r>
      <rPr>
        <b/>
        <sz val="8"/>
        <rFont val="Verdana"/>
        <family val="2"/>
      </rPr>
      <t xml:space="preserve"> </t>
    </r>
    <r>
      <rPr>
        <sz val="8"/>
        <rFont val="Verdana"/>
        <family val="2"/>
      </rPr>
      <t>de</t>
    </r>
  </si>
  <si>
    <r>
      <t>Boulettes de bœuf, ou d</t>
    </r>
    <r>
      <rPr>
        <vertAlign val="superscript"/>
        <sz val="8"/>
        <rFont val="Verdana"/>
        <family val="2"/>
      </rPr>
      <t>’</t>
    </r>
    <r>
      <rPr>
        <sz val="8"/>
        <rFont val="Verdana"/>
        <family val="2"/>
      </rPr>
      <t>autre viande, de 30g</t>
    </r>
  </si>
  <si>
    <r>
      <t>pièce crues (à l</t>
    </r>
    <r>
      <rPr>
        <vertAlign val="superscript"/>
        <sz val="8"/>
        <rFont val="Verdana"/>
        <family val="2"/>
      </rPr>
      <t>'</t>
    </r>
    <r>
      <rPr>
        <sz val="8"/>
        <rFont val="Verdana"/>
        <family val="2"/>
      </rPr>
      <t>unité)</t>
    </r>
  </si>
  <si>
    <r>
      <t>Côte d</t>
    </r>
    <r>
      <rPr>
        <vertAlign val="superscript"/>
        <sz val="8"/>
        <rFont val="Verdana"/>
        <family val="2"/>
      </rPr>
      <t>'</t>
    </r>
    <r>
      <rPr>
        <sz val="8"/>
        <rFont val="Verdana"/>
        <family val="2"/>
      </rPr>
      <t>agneau avec os</t>
    </r>
  </si>
  <si>
    <r>
      <t>Boulettes d</t>
    </r>
    <r>
      <rPr>
        <vertAlign val="superscript"/>
        <sz val="8"/>
        <rFont val="Verdana"/>
        <family val="2"/>
      </rPr>
      <t>'</t>
    </r>
    <r>
      <rPr>
        <sz val="8"/>
        <rFont val="Verdana"/>
        <family val="2"/>
      </rPr>
      <t>agneau-mouton de 30g pièce crues (à</t>
    </r>
  </si>
  <si>
    <r>
      <t>l</t>
    </r>
    <r>
      <rPr>
        <vertAlign val="superscript"/>
        <sz val="8"/>
        <rFont val="Verdana"/>
        <family val="2"/>
      </rPr>
      <t>'</t>
    </r>
    <r>
      <rPr>
        <sz val="8"/>
        <rFont val="Verdana"/>
        <family val="2"/>
      </rPr>
      <t>unité )</t>
    </r>
  </si>
  <si>
    <r>
      <t>Merguez de 50 g pièce crues (à l</t>
    </r>
    <r>
      <rPr>
        <vertAlign val="superscript"/>
        <sz val="8"/>
        <rFont val="Verdana"/>
        <family val="2"/>
      </rPr>
      <t>'</t>
    </r>
    <r>
      <rPr>
        <sz val="8"/>
        <rFont val="Verdana"/>
        <family val="2"/>
      </rPr>
      <t>unité)</t>
    </r>
  </si>
  <si>
    <r>
      <t>Saucisse de porc de 50 g pièce crue (à l</t>
    </r>
    <r>
      <rPr>
        <vertAlign val="superscript"/>
        <sz val="8"/>
        <rFont val="Verdana"/>
        <family val="2"/>
      </rPr>
      <t>'</t>
    </r>
    <r>
      <rPr>
        <sz val="8"/>
        <rFont val="Verdana"/>
        <family val="2"/>
      </rPr>
      <t>unité)</t>
    </r>
  </si>
  <si>
    <r>
      <t>Saucisse de volaille de 50g pièce crue (à l</t>
    </r>
    <r>
      <rPr>
        <vertAlign val="superscript"/>
        <sz val="8"/>
        <rFont val="Verdana"/>
        <family val="2"/>
      </rPr>
      <t>’</t>
    </r>
    <r>
      <rPr>
        <sz val="8"/>
        <rFont val="Verdana"/>
        <family val="2"/>
      </rPr>
      <t>unité)</t>
    </r>
  </si>
  <si>
    <r>
      <t>Œufs durs (à l</t>
    </r>
    <r>
      <rPr>
        <vertAlign val="superscript"/>
        <sz val="8"/>
        <rFont val="Verdana"/>
        <family val="2"/>
      </rPr>
      <t>'</t>
    </r>
    <r>
      <rPr>
        <sz val="8"/>
        <rFont val="Verdana"/>
        <family val="2"/>
      </rPr>
      <t>unité)</t>
    </r>
  </si>
  <si>
    <r>
      <t xml:space="preserve">SAUCES POUR PLATS </t>
    </r>
    <r>
      <rPr>
        <sz val="8"/>
        <rFont val="Verdana"/>
        <family val="2"/>
      </rPr>
      <t>(jus de viande, sauce</t>
    </r>
  </si>
  <si>
    <r>
      <t>Biscuits d</t>
    </r>
    <r>
      <rPr>
        <vertAlign val="superscript"/>
        <sz val="8"/>
        <rFont val="Verdana"/>
        <family val="2"/>
      </rPr>
      <t>'</t>
    </r>
    <r>
      <rPr>
        <sz val="8"/>
        <rFont val="Verdana"/>
        <family val="2"/>
      </rPr>
      <t>accompagnement</t>
    </r>
  </si>
  <si>
    <r>
      <t>(1)</t>
    </r>
    <r>
      <rPr>
        <sz val="7"/>
        <color indexed="8"/>
        <rFont val="Verdana"/>
        <family val="2"/>
      </rPr>
      <t xml:space="preserve">      </t>
    </r>
    <r>
      <rPr>
        <sz val="12"/>
        <rFont val="Verdana"/>
        <family val="2"/>
      </rPr>
      <t>Ne concerne que les nourrissons de plus de 12 mois</t>
    </r>
  </si>
  <si>
    <r>
      <t>(2)</t>
    </r>
    <r>
      <rPr>
        <sz val="7"/>
        <color indexed="8"/>
        <rFont val="Verdana"/>
        <family val="2"/>
      </rPr>
      <t xml:space="preserve">      </t>
    </r>
    <r>
      <rPr>
        <sz val="12"/>
        <rFont val="Verdana"/>
        <family val="2"/>
      </rPr>
      <t>Adolescents uniquement</t>
    </r>
  </si>
  <si>
    <r>
      <t>(3)</t>
    </r>
    <r>
      <rPr>
        <sz val="7"/>
        <color indexed="8"/>
        <rFont val="Verdana"/>
        <family val="2"/>
      </rPr>
      <t xml:space="preserve">      </t>
    </r>
    <r>
      <rPr>
        <sz val="12"/>
        <rFont val="Verdana"/>
        <family val="2"/>
      </rPr>
      <t>Préparations maison uniquement</t>
    </r>
  </si>
  <si>
    <r>
      <t>(4)</t>
    </r>
    <r>
      <rPr>
        <sz val="7"/>
        <color indexed="8"/>
        <rFont val="Verdana"/>
        <family val="2"/>
      </rPr>
      <t xml:space="preserve">      </t>
    </r>
    <r>
      <rPr>
        <sz val="12"/>
        <rFont val="Verdana"/>
        <family val="2"/>
      </rPr>
      <t>Cf. glossaire en annexe</t>
    </r>
  </si>
  <si>
    <r>
      <t>(6)</t>
    </r>
    <r>
      <rPr>
        <sz val="7"/>
        <color indexed="8"/>
        <rFont val="Verdana"/>
        <family val="2"/>
      </rPr>
      <t xml:space="preserve">    </t>
    </r>
    <r>
      <rPr>
        <sz val="10"/>
        <rFont val="Verdana"/>
        <family val="2"/>
      </rPr>
      <t>Ces grammages sont ceux du déjeuner, et ne sont pas adaptés au dîner.</t>
    </r>
  </si>
  <si>
    <r>
      <t>(7)</t>
    </r>
    <r>
      <rPr>
        <sz val="7"/>
        <color indexed="8"/>
        <rFont val="Verdana"/>
        <family val="2"/>
      </rPr>
      <t xml:space="preserve">    </t>
    </r>
    <r>
      <rPr>
        <sz val="10"/>
        <rFont val="Verdana"/>
        <family val="2"/>
      </rPr>
      <t>Garanti sans os pour les enfants de moins ou de plus de 18 mois</t>
    </r>
  </si>
  <si>
    <r>
      <t>(9)</t>
    </r>
    <r>
      <rPr>
        <sz val="7"/>
        <color indexed="8"/>
        <rFont val="Verdana"/>
        <family val="2"/>
      </rPr>
      <t xml:space="preserve">    </t>
    </r>
    <r>
      <rPr>
        <sz val="10"/>
        <rFont val="Verdana"/>
        <family val="2"/>
      </rPr>
      <t>Cf. Spécification technique du GEMRCN applicable aux viandes de volailles et de lapins, et spécification technique applicable</t>
    </r>
  </si>
  <si>
    <r>
      <t>(10)</t>
    </r>
    <r>
      <rPr>
        <sz val="10"/>
        <rFont val="Verdana"/>
        <family val="2"/>
      </rPr>
      <t>Cf. Spécification technique du GEMRCN applicable aux viandes de gros bovins, et Cf. Spécification technique du GEMRCN</t>
    </r>
  </si>
  <si>
    <r>
      <t>(11)</t>
    </r>
    <r>
      <rPr>
        <sz val="10"/>
        <rFont val="Verdana"/>
        <family val="2"/>
      </rPr>
      <t>Cf. Spécification technique du GEMRCN applicable aux viandes d’ovins</t>
    </r>
  </si>
  <si>
    <r>
      <t>(13)</t>
    </r>
    <r>
      <rPr>
        <sz val="7"/>
        <color indexed="8"/>
        <rFont val="Verdana"/>
        <family val="2"/>
      </rPr>
      <t xml:space="preserve"> </t>
    </r>
    <r>
      <rPr>
        <sz val="12"/>
        <rFont val="Verdana"/>
        <family val="2"/>
      </rPr>
      <t>Ne concerne que les nourrissons de plus de 12 mois, sans qu’il y ait urgence à leur servir</t>
    </r>
  </si>
  <si>
    <r>
      <t xml:space="preserve">GEMRCN - </t>
    </r>
    <r>
      <rPr>
        <b/>
        <sz val="10"/>
        <rFont val="Verdana"/>
        <family val="2"/>
      </rPr>
      <t>FREQUENCES RECOMMANDEES DE SERVICE DES PLATS POUR LES REPAS DES ENFANTS DE PLUS DE 3 ANS, DES</t>
    </r>
  </si>
  <si>
    <r>
      <t xml:space="preserve">(1) Ce tableau s’emploie pour le contrôle des fréquences de service des aliments en cas de. </t>
    </r>
    <r>
      <rPr>
        <sz val="12"/>
        <rFont val="Verdana"/>
        <family val="2"/>
      </rPr>
      <t>menu unique, de choix dirigé, de menu conseillé, ou de</t>
    </r>
  </si>
  <si>
    <r>
      <t xml:space="preserve">GEMRCN </t>
    </r>
    <r>
      <rPr>
        <b/>
        <sz val="11"/>
        <rFont val="Verdana"/>
        <family val="2"/>
      </rPr>
      <t>FREQUENCES RECOMMANDEES POUR NOURRISSONS ET JEUNES ENFANTS EN CRECHE,</t>
    </r>
  </si>
  <si>
    <r>
      <t xml:space="preserve">2011 FEUILLE DE CONTRÖLE </t>
    </r>
    <r>
      <rPr>
        <b/>
        <sz val="11"/>
        <rFont val="Verdana"/>
        <family val="2"/>
      </rPr>
      <t>Moins de 18 mois Plus de 18 mois</t>
    </r>
  </si>
  <si>
    <r>
      <t xml:space="preserve">GEMRCN </t>
    </r>
    <r>
      <rPr>
        <b/>
        <sz val="11"/>
        <rFont val="Verdana"/>
        <family val="2"/>
      </rPr>
      <t>FREQUENCES RECOMMANDEES POUR LES PERSONNES AGEES</t>
    </r>
  </si>
  <si>
    <r>
      <t xml:space="preserve">2011 FEUILLE DE CONTRÖLE </t>
    </r>
    <r>
      <rPr>
        <b/>
        <sz val="11"/>
        <rFont val="Verdana"/>
        <family val="2"/>
      </rPr>
      <t>Déjeuner(4) Dîner (4)</t>
    </r>
  </si>
  <si>
    <r>
      <t xml:space="preserve">Plats protidiques ayant un rapport P/L </t>
    </r>
    <r>
      <rPr>
        <sz val="9"/>
        <rFont val="Verdana"/>
        <family val="2"/>
      </rPr>
      <t xml:space="preserve">d </t>
    </r>
    <r>
      <rPr>
        <sz val="11"/>
        <rFont val="Verdana"/>
        <family val="2"/>
      </rPr>
      <t>1</t>
    </r>
  </si>
  <si>
    <r>
      <t xml:space="preserve">au moins 70 % de poisson et ayant un P/L </t>
    </r>
    <r>
      <rPr>
        <sz val="9"/>
        <rFont val="Verdana"/>
        <family val="2"/>
      </rPr>
      <t xml:space="preserve">t </t>
    </r>
    <r>
      <rPr>
        <sz val="11"/>
        <rFont val="Verdana"/>
        <family val="2"/>
      </rPr>
      <t>2</t>
    </r>
  </si>
  <si>
    <t>Nouvelle recherche Google en cliquant ICI</t>
  </si>
  <si>
    <t>Les fréquences proposées sur ce tableau datent de 2011</t>
  </si>
  <si>
    <t>Pour une actualisation des fréquences cliquez ICI pour une nouvelle recherche sur Google</t>
  </si>
  <si>
    <t>Vous aider à créer vos menus en respectant le GEM-RCN</t>
  </si>
  <si>
    <t xml:space="preserve">SENIORS   DEJEUNERS FREQUENCES RECOMMANDEES POUR LES PERSONNES AGEES  EN INSTITUTION OU EN STRUCTURE DE SOINS   ………AU MOINS 20 DÉJEUNERS </t>
  </si>
  <si>
    <t>SENIORS  .. DINERS EN INSTITUTION OU EN STRUCTURE DE SOINS   ………AU MOINS 20 DINERS</t>
  </si>
  <si>
    <t xml:space="preserve">MERCREDI </t>
  </si>
  <si>
    <t xml:space="preserve">SAMEDI </t>
  </si>
  <si>
    <t>DIMANCHE</t>
  </si>
  <si>
    <t>PLAN DE MENU du :</t>
  </si>
  <si>
    <t>SCOLAIRE..DÉJEUNERS du-au :</t>
  </si>
  <si>
    <t>SENIORS   DEJEUNERS du-au :</t>
  </si>
  <si>
    <t>SENIORS  .. DINERS du-au :</t>
  </si>
  <si>
    <t>Mise à jour du 20 Janvier 2021</t>
  </si>
  <si>
    <t>Annule ou remplace les versions précédentes</t>
  </si>
  <si>
    <t>A chacun de faire évoluer ces documents et de les modifier pour son utilisation.......</t>
  </si>
  <si>
    <t>CONTENU DU CLASSEUR</t>
  </si>
  <si>
    <t>A chacun de choisir et d'adapter le document qui lui convient</t>
  </si>
  <si>
    <t>Je vous en souhaite une bonne utilisation           Joël Leboucher</t>
  </si>
  <si>
    <t>UPRT  La Restauration collective</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</si>
  <si>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</si>
  <si>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</si>
  <si>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</si>
  <si>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</si>
  <si>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</si>
  <si>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</si>
  <si>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</si>
  <si>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</si>
  <si>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</si>
  <si>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</si>
  <si>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</si>
  <si>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</si>
  <si>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</si>
  <si>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</si>
  <si>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</si>
  <si>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</si>
  <si>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</si>
  <si>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</si>
  <si>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</si>
  <si>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</si>
  <si>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</si>
  <si>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</si>
  <si>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</si>
  <si>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</si>
  <si>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</si>
  <si>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</si>
  <si>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❶</t>
  </si>
  <si>
    <t>❷</t>
  </si>
  <si>
    <t>❸</t>
  </si>
  <si>
    <t>❹</t>
  </si>
  <si>
    <t>❺</t>
  </si>
  <si>
    <t>❻</t>
  </si>
  <si>
    <t>❼</t>
  </si>
  <si>
    <t>❽</t>
  </si>
  <si>
    <t>❾</t>
  </si>
  <si>
    <t>❿</t>
  </si>
  <si>
    <t>⓫</t>
  </si>
  <si>
    <t>⓬</t>
  </si>
  <si>
    <t>⓭</t>
  </si>
  <si>
    <t>⓮</t>
  </si>
  <si>
    <t>⓯</t>
  </si>
  <si>
    <t>⓰</t>
  </si>
  <si>
    <t>⓱</t>
  </si>
  <si>
    <t>⓲</t>
  </si>
  <si>
    <t>⓳</t>
  </si>
  <si>
    <t>⓴</t>
  </si>
  <si>
    <t>2</t>
  </si>
  <si>
    <t>3</t>
  </si>
  <si>
    <t>4</t>
  </si>
  <si>
    <t>6</t>
  </si>
  <si>
    <t>9</t>
  </si>
  <si>
    <t>10</t>
  </si>
  <si>
    <t>11</t>
  </si>
  <si>
    <t>12</t>
  </si>
  <si>
    <t>13</t>
  </si>
  <si>
    <t>14</t>
  </si>
  <si>
    <t>17</t>
  </si>
  <si>
    <t>18</t>
  </si>
  <si>
    <t>19</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</si>
  <si>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</si>
  <si>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</si>
  <si>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</si>
  <si>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</si>
  <si>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des caractères spéciaux</t>
  </si>
  <si>
    <t>!</t>
  </si>
  <si>
    <t>"</t>
  </si>
  <si>
    <t>#</t>
  </si>
  <si>
    <t>$</t>
  </si>
  <si>
    <t>%</t>
  </si>
  <si>
    <t>&amp;</t>
  </si>
  <si>
    <t>@</t>
  </si>
  <si>
    <t>‰</t>
  </si>
  <si>
    <t>≈</t>
  </si>
  <si>
    <t>±</t>
  </si>
  <si>
    <t>»</t>
  </si>
  <si>
    <t>¼</t>
  </si>
  <si>
    <t>½</t>
  </si>
  <si>
    <t>¾</t>
  </si>
  <si>
    <t>ø</t>
  </si>
  <si>
    <t>►</t>
  </si>
  <si>
    <t>◄</t>
  </si>
  <si>
    <t>▲</t>
  </si>
  <si>
    <t>▼</t>
  </si>
  <si>
    <t>Φ</t>
  </si>
  <si>
    <t>0.00\ " cm³"</t>
  </si>
  <si>
    <t>Format | cellule | personnalisé | 0" cm³"</t>
  </si>
  <si>
    <t>ou copier-coller</t>
  </si>
  <si>
    <t>X</t>
  </si>
  <si>
    <t>t</t>
  </si>
  <si>
    <t>u</t>
  </si>
  <si>
    <t>le ² se fait en tapant alt+0178</t>
  </si>
  <si>
    <t xml:space="preserve">m² </t>
  </si>
  <si>
    <t xml:space="preserve">M² </t>
  </si>
  <si>
    <t xml:space="preserve">cm² </t>
  </si>
  <si>
    <t>²</t>
  </si>
  <si>
    <t>Police Wingdings 3</t>
  </si>
  <si>
    <t>le ³ se fait en tapant alt+0179</t>
  </si>
  <si>
    <t>m³ </t>
  </si>
  <si>
    <t>M³ </t>
  </si>
  <si>
    <t>cm³ </t>
  </si>
  <si>
    <t>³</t>
  </si>
  <si>
    <t>q</t>
  </si>
  <si>
    <t>p</t>
  </si>
  <si>
    <t>lien &gt;</t>
  </si>
  <si>
    <t>Les unités pifométriques</t>
  </si>
  <si>
    <t>Je remercie chaleureusement les internautes passionnés qui élaborent et proposent des formules et fonctions imbriquées</t>
  </si>
  <si>
    <t>Quelques sites Excel pour vous aider à créer vos documents</t>
  </si>
  <si>
    <t>liens &gt;</t>
  </si>
  <si>
    <t xml:space="preserve">https://www.excel-exercice.com/ </t>
  </si>
  <si>
    <t xml:space="preserve">Frédéric LE GUEN -  </t>
  </si>
  <si>
    <t>https://www.youtube.com/user/ExcelExercice/videos</t>
  </si>
  <si>
    <t>https://www.youtube.com/watch?v=e2kzRDcW5iI</t>
  </si>
  <si>
    <t xml:space="preserve">Formation informatique avec Cedric - </t>
  </si>
  <si>
    <t>https://www.youtube.com/c/K%C3%A9vinBrundu/videos</t>
  </si>
  <si>
    <t xml:space="preserve">Kévin Brundu - </t>
  </si>
  <si>
    <t>https://support.microsoft.com/fr-fr/excel</t>
  </si>
  <si>
    <t xml:space="preserve">Aide &amp; apprentissage d'Excel - </t>
  </si>
  <si>
    <t>https://www.youtube.com/c/TutoDeRien/playlists</t>
  </si>
  <si>
    <t xml:space="preserve">Tuto De Rien - </t>
  </si>
  <si>
    <t>https://www.excel-exercice.com/somme-si-ens/</t>
  </si>
  <si>
    <t>Fonction SOMME.SI.ENS</t>
  </si>
  <si>
    <t>https://www.youtube.com/channel/UCK4qfUuh9kpBByJFIMBPTtA/playlists</t>
  </si>
  <si>
    <t xml:space="preserve">prof couillon - </t>
  </si>
  <si>
    <t>Différence entre un fichier XLS et XLSX (ou XLSM)</t>
  </si>
  <si>
    <t>supprimer les #N/A et les #DIV/0! d'un tableau Excel</t>
  </si>
  <si>
    <t>https://www.youtube.com/watch?v=YfGrccEQGKk</t>
  </si>
  <si>
    <t>https://www.youtube.com/watch?v=li4XNespLxg</t>
  </si>
  <si>
    <t>Trouver les liens externes d’un classeur</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</si>
  <si>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</si>
  <si>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</si>
  <si>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</si>
  <si>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</si>
  <si>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</si>
  <si>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</si>
  <si>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</si>
  <si>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</si>
  <si>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</si>
  <si>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</si>
  <si>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</si>
  <si>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http://www.mdf-xlpages.com/modules/publisher/item.php?itemid=91</t>
  </si>
  <si>
    <t>EXCEL - Supprimer la protection</t>
  </si>
  <si>
    <t>Bienvenue sur wikiHow, le site de tutoriels le plus reconnu d'internet</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</si>
  <si>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</si>
  <si>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</si>
  <si>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</si>
  <si>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</si>
  <si>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</si>
  <si>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 &gt;</t>
  </si>
  <si>
    <t>http://www.excel-downloads.com/remository/Download/Professionnels/Planification-et-gestion-de-projets/SPACE.html</t>
  </si>
  <si>
    <t>Je remercie les professionnels qui ont publiés divers documents sur le net,</t>
  </si>
  <si>
    <t xml:space="preserve">Monsieur Redon et Madame Genet de la cuisine centrale d'Echirolles,  </t>
  </si>
  <si>
    <t>Madame Vitet qui a travaillé sur le projet CAAPS au Rectorat de Strasbourg.</t>
  </si>
  <si>
    <t>Je remercie également tous les anonymes "bénévoles" du net, les associations,</t>
  </si>
  <si>
    <t>Premier service menus du</t>
  </si>
  <si>
    <t>Dernier service menus du</t>
  </si>
  <si>
    <t>Regardez "2 MENUS Plan exemple"</t>
  </si>
  <si>
    <t xml:space="preserve"> et créez vos menus en collant des plats choisis</t>
  </si>
  <si>
    <t xml:space="preserve"> dans les listes sur l'onglet 3 "MENUS Plats"</t>
  </si>
  <si>
    <t>Ne changez pas l'intitulé de la ligne 9</t>
  </si>
  <si>
    <r>
      <t>Blé/</t>
    </r>
    <r>
      <rPr>
        <sz val="11"/>
        <color indexed="50"/>
        <rFont val="Calibri"/>
        <family val="2"/>
        <scheme val="minor"/>
      </rPr>
      <t>épinards</t>
    </r>
  </si>
  <si>
    <r>
      <t>Choux de Bruxelles</t>
    </r>
    <r>
      <rPr>
        <sz val="11"/>
        <rFont val="Calibri"/>
        <family val="2"/>
        <scheme val="minor"/>
      </rPr>
      <t>/</t>
    </r>
    <r>
      <rPr>
        <sz val="11"/>
        <color indexed="60"/>
        <rFont val="Calibri"/>
        <family val="2"/>
        <scheme val="minor"/>
      </rPr>
      <t>pommes de terre*</t>
    </r>
  </si>
  <si>
    <r>
      <t xml:space="preserve">Choux fleurs </t>
    </r>
    <r>
      <rPr>
        <sz val="11"/>
        <color indexed="60"/>
        <rFont val="Calibri"/>
        <family val="2"/>
        <scheme val="minor"/>
      </rPr>
      <t>pomme de terre au gratin</t>
    </r>
  </si>
  <si>
    <r>
      <t>Coquillette/</t>
    </r>
    <r>
      <rPr>
        <sz val="11"/>
        <color indexed="19"/>
        <rFont val="Calibri"/>
        <family val="2"/>
        <scheme val="minor"/>
      </rPr>
      <t>ratatouille</t>
    </r>
  </si>
  <si>
    <r>
      <t>Courgettes</t>
    </r>
    <r>
      <rPr>
        <sz val="11"/>
        <rFont val="Calibri"/>
        <family val="2"/>
        <scheme val="minor"/>
      </rPr>
      <t>/</t>
    </r>
    <r>
      <rPr>
        <sz val="11"/>
        <color indexed="60"/>
        <rFont val="Calibri"/>
        <family val="2"/>
        <scheme val="minor"/>
      </rPr>
      <t>boulgour</t>
    </r>
  </si>
  <si>
    <r>
      <t xml:space="preserve">Purée de </t>
    </r>
    <r>
      <rPr>
        <sz val="11"/>
        <color indexed="50"/>
        <rFont val="Calibri"/>
        <family val="2"/>
        <scheme val="minor"/>
      </rPr>
      <t>potiron</t>
    </r>
  </si>
  <si>
    <r>
      <t xml:space="preserve">Spaghettis </t>
    </r>
    <r>
      <rPr>
        <sz val="11"/>
        <color indexed="10"/>
        <rFont val="Calibri"/>
        <family val="2"/>
        <scheme val="minor"/>
      </rPr>
      <t>bolognaise</t>
    </r>
  </si>
  <si>
    <t>enregistré comme "NOM"</t>
  </si>
  <si>
    <t>Ne changez pas l'intitulé de la ligne 9 enregistré comme "NOM"</t>
  </si>
  <si>
    <t>Serge Raynaud et  la presse professionnelle qui font un travail formidable</t>
  </si>
  <si>
    <t>1MENUS Plan</t>
  </si>
  <si>
    <t xml:space="preserve">TABLEAU DE BORD : Cellules à saisir (fond jaune seulement) </t>
  </si>
  <si>
    <t>pour affichage sur le plan alimentaire - les menus et les annexes</t>
  </si>
  <si>
    <t>2 MENUS Plan exemple</t>
  </si>
  <si>
    <t>3 MENUS Plats</t>
  </si>
  <si>
    <t xml:space="preserve">A vous de compléter les listes puis Copiez / Coller les plats </t>
  </si>
  <si>
    <t>qui vous conviennent sur le plan "1 Menus Plan"</t>
  </si>
  <si>
    <t>4 Codes couleurs</t>
  </si>
  <si>
    <t xml:space="preserve">codes couleurs Ph REDON et G. GENET Conseil général de l'ISÈRE </t>
  </si>
  <si>
    <t>5 Fréquences</t>
  </si>
  <si>
    <t>6 Claire VITET Strasbourg</t>
  </si>
  <si>
    <t>le Pari de la Santé RECTORAT DE STRASBOURG VITET Claire - Diététicienne</t>
  </si>
  <si>
    <t>PROJET CAAPS 2007 - 2008   Comportements Alimentaires des Adolescents :</t>
  </si>
  <si>
    <t>https://www.ac-strasbourg.fr/pedagogie/nutrition/caaps-au-college-et-au-lycee/projet-caaps-20052012/</t>
  </si>
  <si>
    <t>https://www.oscarsante.org/grand-est/action/detail/31981</t>
  </si>
  <si>
    <t>gem-rcn</t>
  </si>
  <si>
    <t>http://www.gemrcn.fr/</t>
  </si>
  <si>
    <t>7 Classement simplifié</t>
  </si>
  <si>
    <t xml:space="preserve">CLASSEMENT et couleurs diététiques  </t>
  </si>
  <si>
    <t>vous pouvez coller au choix l'une de ces cellules dans la feulle MENUS</t>
  </si>
  <si>
    <t>ECHIROLLES</t>
  </si>
  <si>
    <t>Isère  Conseil Général</t>
  </si>
  <si>
    <t>Recommandation pour la composition des menus  servis par la cuisine centrale à Echirolles</t>
  </si>
  <si>
    <t>Nutrition 2011</t>
  </si>
  <si>
    <t>GROUPE D’ETUDE DES MARCHES DE RESTAURATION COLLECTIVE ET DE NUTRITION  GEM-RCN 2011</t>
  </si>
  <si>
    <t>Mise à jour : recommandations nutritionnelles 2017</t>
  </si>
  <si>
    <t>ce tableau de bord alimente les feuilles du classeur (liaisons)</t>
  </si>
  <si>
    <t>les dates se saisissent sur la feuille 1MENUS Plan</t>
  </si>
  <si>
    <t xml:space="preserve">Nombre </t>
  </si>
  <si>
    <t>de Parts</t>
  </si>
  <si>
    <t>et d'indiquer : * ce plat contient du porc et Traçabilité : BŒUF ORIGINE:</t>
  </si>
  <si>
    <t>Menus 1-2-3-4-5-6-7  Scolaire</t>
  </si>
  <si>
    <t>sur ces feuilles à vous de saisir le nombre de parts (encre bleue)</t>
  </si>
  <si>
    <t>Saints vous pouvez les modifier</t>
  </si>
  <si>
    <t xml:space="preserve">Mot de passe </t>
  </si>
  <si>
    <t>aaaaa</t>
  </si>
  <si>
    <t>Jour de l'an</t>
  </si>
  <si>
    <t>21</t>
  </si>
  <si>
    <t>Basile</t>
  </si>
  <si>
    <t>31</t>
  </si>
  <si>
    <t>Geneviève</t>
  </si>
  <si>
    <t>&lt; aujourd'hui</t>
  </si>
  <si>
    <t>41</t>
  </si>
  <si>
    <t>Odilon</t>
  </si>
  <si>
    <t>51</t>
  </si>
  <si>
    <t>Edouard</t>
  </si>
  <si>
    <t>61</t>
  </si>
  <si>
    <t>Mélaine</t>
  </si>
  <si>
    <t xml:space="preserve"> (Années)</t>
  </si>
  <si>
    <t>71</t>
  </si>
  <si>
    <t>Raymond</t>
  </si>
  <si>
    <t xml:space="preserve"> (Nb jours)</t>
  </si>
  <si>
    <t>81</t>
  </si>
  <si>
    <t>Lucien</t>
  </si>
  <si>
    <t>91</t>
  </si>
  <si>
    <t>Alix</t>
  </si>
  <si>
    <t>101</t>
  </si>
  <si>
    <t>Guillaume</t>
  </si>
  <si>
    <t>111</t>
  </si>
  <si>
    <t>Pauline</t>
  </si>
  <si>
    <t>121</t>
  </si>
  <si>
    <t>Tatiana</t>
  </si>
  <si>
    <t>An</t>
  </si>
  <si>
    <t>1er jour</t>
  </si>
  <si>
    <t>Reprise</t>
  </si>
  <si>
    <t>Libellé</t>
  </si>
  <si>
    <t>Légende</t>
  </si>
  <si>
    <t>131</t>
  </si>
  <si>
    <t>Yvette</t>
  </si>
  <si>
    <t>(Nouvel an)</t>
  </si>
  <si>
    <t>Vacances de Noël</t>
  </si>
  <si>
    <t>Congés payés (Journée)</t>
  </si>
  <si>
    <t>141</t>
  </si>
  <si>
    <t>Nina</t>
  </si>
  <si>
    <t>(Pâques)</t>
  </si>
  <si>
    <t>Vacances d'hiver</t>
  </si>
  <si>
    <t>Congés payés (1/2 Journée)</t>
  </si>
  <si>
    <t>151</t>
  </si>
  <si>
    <t>Rémi</t>
  </si>
  <si>
    <t>(Lundi de Pâques)</t>
  </si>
  <si>
    <t>Vacances de printemps</t>
  </si>
  <si>
    <t>Repos comp. (Journée)</t>
  </si>
  <si>
    <t>161</t>
  </si>
  <si>
    <t>Marcel</t>
  </si>
  <si>
    <t>(Fête du travail)</t>
  </si>
  <si>
    <t>Vacances d'été</t>
  </si>
  <si>
    <t>Repos comp. (1/2 Journée)</t>
  </si>
  <si>
    <t>171</t>
  </si>
  <si>
    <t>Roseline</t>
  </si>
  <si>
    <t>(Fête victoire 1945)</t>
  </si>
  <si>
    <t>Vacances de Toussaint</t>
  </si>
  <si>
    <t>RTT (Journée)</t>
  </si>
  <si>
    <t>181</t>
  </si>
  <si>
    <t>Prisca</t>
  </si>
  <si>
    <t>(Ascension)</t>
  </si>
  <si>
    <t>RTT (1/2 Journée)</t>
  </si>
  <si>
    <t>191</t>
  </si>
  <si>
    <t>Marius</t>
  </si>
  <si>
    <t>(Pantecôte)</t>
  </si>
  <si>
    <t>Congés Payés Obligatoires</t>
  </si>
  <si>
    <t>201</t>
  </si>
  <si>
    <t>Sébastien</t>
  </si>
  <si>
    <t>(Lundi de Pantecôte)</t>
  </si>
  <si>
    <t>OUI</t>
  </si>
  <si>
    <t>Maladie</t>
  </si>
  <si>
    <t>211</t>
  </si>
  <si>
    <t>Agnès</t>
  </si>
  <si>
    <t>(Fête nationale)</t>
  </si>
  <si>
    <t>221</t>
  </si>
  <si>
    <t>Vincent</t>
  </si>
  <si>
    <t>(Assomption)</t>
  </si>
  <si>
    <t>231</t>
  </si>
  <si>
    <t>Banard</t>
  </si>
  <si>
    <t>(Toussaints)</t>
  </si>
  <si>
    <t>241</t>
  </si>
  <si>
    <t>François de Sales</t>
  </si>
  <si>
    <t>(Armistice 1918)</t>
  </si>
  <si>
    <t>251</t>
  </si>
  <si>
    <t>Conversion de Paul</t>
  </si>
  <si>
    <t>(Noël)</t>
  </si>
  <si>
    <t>261</t>
  </si>
  <si>
    <t>Paule</t>
  </si>
  <si>
    <t>271</t>
  </si>
  <si>
    <t>Angèle</t>
  </si>
  <si>
    <t>281</t>
  </si>
  <si>
    <t>Thomas d'Aquin</t>
  </si>
  <si>
    <t>291</t>
  </si>
  <si>
    <t>Gildas</t>
  </si>
  <si>
    <t>301</t>
  </si>
  <si>
    <t>Martine</t>
  </si>
  <si>
    <t>311</t>
  </si>
  <si>
    <t>Marcelle</t>
  </si>
  <si>
    <t>Ella</t>
  </si>
  <si>
    <t>22</t>
  </si>
  <si>
    <t>Présentation</t>
  </si>
  <si>
    <t>32</t>
  </si>
  <si>
    <t>Blaise</t>
  </si>
  <si>
    <t>42</t>
  </si>
  <si>
    <t>Véronique</t>
  </si>
  <si>
    <t>52</t>
  </si>
  <si>
    <t>Agathe</t>
  </si>
  <si>
    <t>62</t>
  </si>
  <si>
    <t>Gaston</t>
  </si>
  <si>
    <t>72</t>
  </si>
  <si>
    <t>Eugènie</t>
  </si>
  <si>
    <t>82</t>
  </si>
  <si>
    <t>Jacqueline</t>
  </si>
  <si>
    <t>92</t>
  </si>
  <si>
    <t>Apolline</t>
  </si>
  <si>
    <t>102</t>
  </si>
  <si>
    <t>Arnaud</t>
  </si>
  <si>
    <t>http://www.excel-downloads.com/remository/startdown/882.html</t>
  </si>
  <si>
    <t>112</t>
  </si>
  <si>
    <t>Notre Dame de Lourdes</t>
  </si>
  <si>
    <t>122</t>
  </si>
  <si>
    <t>Félix</t>
  </si>
  <si>
    <t>132</t>
  </si>
  <si>
    <t>Béatrice</t>
  </si>
  <si>
    <t>Envoyé le:</t>
  </si>
  <si>
    <t>142</t>
  </si>
  <si>
    <t>Valentin</t>
  </si>
  <si>
    <t>23 Aug 2009</t>
  </si>
  <si>
    <t>152</t>
  </si>
  <si>
    <t>Claude</t>
  </si>
  <si>
    <t>Envoyé par:</t>
  </si>
  <si>
    <t>162</t>
  </si>
  <si>
    <t>Julienne</t>
  </si>
  <si>
    <t>David AUBERT (XLDadmin)</t>
  </si>
  <si>
    <t>Voici un petit calendrier à la fois simple et modulable.</t>
  </si>
  <si>
    <t>172</t>
  </si>
  <si>
    <t>Alexis</t>
  </si>
  <si>
    <t>Date:</t>
  </si>
  <si>
    <t>182</t>
  </si>
  <si>
    <t>Bernadette</t>
  </si>
  <si>
    <t>192</t>
  </si>
  <si>
    <t>Gabin</t>
  </si>
  <si>
    <t>Auteur:</t>
  </si>
  <si>
    <t>202</t>
  </si>
  <si>
    <t>Aimée</t>
  </si>
  <si>
    <t>Pascal GRANDET</t>
  </si>
  <si>
    <t>212</t>
  </si>
  <si>
    <t>Damien</t>
  </si>
  <si>
    <t>Version:</t>
  </si>
  <si>
    <t>222</t>
  </si>
  <si>
    <t>Isabelle</t>
  </si>
  <si>
    <t>Version finale (Build 4)</t>
  </si>
  <si>
    <t>232</t>
  </si>
  <si>
    <t>Lazare</t>
  </si>
  <si>
    <t>242</t>
  </si>
  <si>
    <t>Modeste</t>
  </si>
  <si>
    <t>252</t>
  </si>
  <si>
    <t>Roméo</t>
  </si>
  <si>
    <t>Type:</t>
  </si>
  <si>
    <t>262</t>
  </si>
  <si>
    <t>Nestor</t>
  </si>
  <si>
    <t>272</t>
  </si>
  <si>
    <t>Honorine</t>
  </si>
  <si>
    <t>282</t>
  </si>
  <si>
    <t>Romain</t>
  </si>
  <si>
    <t>292</t>
  </si>
  <si>
    <t>Auguste</t>
  </si>
  <si>
    <t>Aubin</t>
  </si>
  <si>
    <t>23</t>
  </si>
  <si>
    <t>Charles le Bon</t>
  </si>
  <si>
    <t>33</t>
  </si>
  <si>
    <t>Guénolé</t>
  </si>
  <si>
    <t>43</t>
  </si>
  <si>
    <t>Casimir</t>
  </si>
  <si>
    <t>53</t>
  </si>
  <si>
    <t>Olive</t>
  </si>
  <si>
    <t>63</t>
  </si>
  <si>
    <t>Colette</t>
  </si>
  <si>
    <t>73</t>
  </si>
  <si>
    <t>Félicité</t>
  </si>
  <si>
    <t>83</t>
  </si>
  <si>
    <t>Jean de Dieu</t>
  </si>
  <si>
    <t>93</t>
  </si>
  <si>
    <t>Françoise</t>
  </si>
  <si>
    <t>103</t>
  </si>
  <si>
    <t>Vivien</t>
  </si>
  <si>
    <t>113</t>
  </si>
  <si>
    <t>Rosine</t>
  </si>
  <si>
    <t>123</t>
  </si>
  <si>
    <t>Justine</t>
  </si>
  <si>
    <t>133</t>
  </si>
  <si>
    <t>Rodrigue</t>
  </si>
  <si>
    <t>143</t>
  </si>
  <si>
    <t>Mathilde</t>
  </si>
  <si>
    <t>153</t>
  </si>
  <si>
    <t>Louise</t>
  </si>
  <si>
    <t>173</t>
  </si>
  <si>
    <t>Patrice</t>
  </si>
  <si>
    <t>183</t>
  </si>
  <si>
    <t>Cyrille</t>
  </si>
  <si>
    <t>193</t>
  </si>
  <si>
    <t>Joseph</t>
  </si>
  <si>
    <t>203</t>
  </si>
  <si>
    <t>Printemps/Rameaux</t>
  </si>
  <si>
    <t>213</t>
  </si>
  <si>
    <t>Clémence</t>
  </si>
  <si>
    <t>223</t>
  </si>
  <si>
    <t>Léa</t>
  </si>
  <si>
    <t>233</t>
  </si>
  <si>
    <t>Victorien</t>
  </si>
  <si>
    <t>Catherine</t>
  </si>
  <si>
    <t>253</t>
  </si>
  <si>
    <t>Annonciation</t>
  </si>
  <si>
    <t>263</t>
  </si>
  <si>
    <t>Larissa</t>
  </si>
  <si>
    <t>273</t>
  </si>
  <si>
    <t>Habib</t>
  </si>
  <si>
    <t>283</t>
  </si>
  <si>
    <t>Gontran</t>
  </si>
  <si>
    <t>293</t>
  </si>
  <si>
    <t>Gwladys</t>
  </si>
  <si>
    <t>303</t>
  </si>
  <si>
    <t>Amédée</t>
  </si>
  <si>
    <t>313</t>
  </si>
  <si>
    <t>Benjamin</t>
  </si>
  <si>
    <t>Hugues</t>
  </si>
  <si>
    <t>24</t>
  </si>
  <si>
    <t>Sandrine</t>
  </si>
  <si>
    <t>34</t>
  </si>
  <si>
    <t>Richard</t>
  </si>
  <si>
    <t>44</t>
  </si>
  <si>
    <t>Isidore</t>
  </si>
  <si>
    <t>54</t>
  </si>
  <si>
    <t>Irène</t>
  </si>
  <si>
    <t>64</t>
  </si>
  <si>
    <t>Marcellin</t>
  </si>
  <si>
    <t>74</t>
  </si>
  <si>
    <t>Jean-Baptiste de la Salle</t>
  </si>
  <si>
    <t>84</t>
  </si>
  <si>
    <t>Julie</t>
  </si>
  <si>
    <t>94</t>
  </si>
  <si>
    <t>Gautier</t>
  </si>
  <si>
    <t>104</t>
  </si>
  <si>
    <t>Fulbert</t>
  </si>
  <si>
    <t>114</t>
  </si>
  <si>
    <t>Stanislas</t>
  </si>
  <si>
    <t>124</t>
  </si>
  <si>
    <t>Jules</t>
  </si>
  <si>
    <t>134</t>
  </si>
  <si>
    <t>Ida</t>
  </si>
  <si>
    <t>144</t>
  </si>
  <si>
    <t>Maxime</t>
  </si>
  <si>
    <t>154</t>
  </si>
  <si>
    <t>Paterne</t>
  </si>
  <si>
    <t>164</t>
  </si>
  <si>
    <t>Benoît-Joseph</t>
  </si>
  <si>
    <t>174</t>
  </si>
  <si>
    <t>Anicet</t>
  </si>
  <si>
    <t>184</t>
  </si>
  <si>
    <t>Parfait</t>
  </si>
  <si>
    <t>194</t>
  </si>
  <si>
    <t>Emma</t>
  </si>
  <si>
    <t>204</t>
  </si>
  <si>
    <t>Odette</t>
  </si>
  <si>
    <t>214</t>
  </si>
  <si>
    <t>Anselme</t>
  </si>
  <si>
    <t>224</t>
  </si>
  <si>
    <t>Alexandre</t>
  </si>
  <si>
    <t>234</t>
  </si>
  <si>
    <t>Georges</t>
  </si>
  <si>
    <t>244</t>
  </si>
  <si>
    <t>Fidèle</t>
  </si>
  <si>
    <t>254</t>
  </si>
  <si>
    <t>Marc</t>
  </si>
  <si>
    <t>264</t>
  </si>
  <si>
    <t>Alida</t>
  </si>
  <si>
    <t>274</t>
  </si>
  <si>
    <t>Zita</t>
  </si>
  <si>
    <t>284</t>
  </si>
  <si>
    <t>Valérie</t>
  </si>
  <si>
    <t>294</t>
  </si>
  <si>
    <t>Catherine de Sienne</t>
  </si>
  <si>
    <t>304</t>
  </si>
  <si>
    <t>Robert</t>
  </si>
  <si>
    <t>Fête du travail</t>
  </si>
  <si>
    <t>25</t>
  </si>
  <si>
    <t>Boris</t>
  </si>
  <si>
    <t>35</t>
  </si>
  <si>
    <t>Philippe, Jacques</t>
  </si>
  <si>
    <t>45</t>
  </si>
  <si>
    <t>Sylvain</t>
  </si>
  <si>
    <t>55</t>
  </si>
  <si>
    <t>Judith</t>
  </si>
  <si>
    <t>65</t>
  </si>
  <si>
    <t>Prudence</t>
  </si>
  <si>
    <t>75</t>
  </si>
  <si>
    <t>Gisèle</t>
  </si>
  <si>
    <t>85</t>
  </si>
  <si>
    <t>Armistice 1945</t>
  </si>
  <si>
    <t>95</t>
  </si>
  <si>
    <t>Pacôme</t>
  </si>
  <si>
    <t>105</t>
  </si>
  <si>
    <t>Solange</t>
  </si>
  <si>
    <t>115</t>
  </si>
  <si>
    <t>Estelle</t>
  </si>
  <si>
    <t>Achille</t>
  </si>
  <si>
    <t>135</t>
  </si>
  <si>
    <t>Rolande</t>
  </si>
  <si>
    <t>145</t>
  </si>
  <si>
    <t>Matthias</t>
  </si>
  <si>
    <t>155</t>
  </si>
  <si>
    <t>Denise</t>
  </si>
  <si>
    <t>165</t>
  </si>
  <si>
    <t>Honoré</t>
  </si>
  <si>
    <t>175</t>
  </si>
  <si>
    <t>Pascal</t>
  </si>
  <si>
    <t>185</t>
  </si>
  <si>
    <t>Eric</t>
  </si>
  <si>
    <t>195</t>
  </si>
  <si>
    <t>Yves</t>
  </si>
  <si>
    <t>205</t>
  </si>
  <si>
    <t>Bernardin</t>
  </si>
  <si>
    <t>215</t>
  </si>
  <si>
    <t>Constantin</t>
  </si>
  <si>
    <t>225</t>
  </si>
  <si>
    <t>Emile</t>
  </si>
  <si>
    <t>235</t>
  </si>
  <si>
    <t>Didier</t>
  </si>
  <si>
    <t>245</t>
  </si>
  <si>
    <t>Donatien</t>
  </si>
  <si>
    <t>255</t>
  </si>
  <si>
    <t>Sophie</t>
  </si>
  <si>
    <t>265</t>
  </si>
  <si>
    <t>Bérenger</t>
  </si>
  <si>
    <t>275</t>
  </si>
  <si>
    <t>Augustin</t>
  </si>
  <si>
    <t>285</t>
  </si>
  <si>
    <t>Germain</t>
  </si>
  <si>
    <t>295</t>
  </si>
  <si>
    <t>Aymar</t>
  </si>
  <si>
    <t>305</t>
  </si>
  <si>
    <t>Ferdinand</t>
  </si>
  <si>
    <t>315</t>
  </si>
  <si>
    <t>Visitation de la Sainte Vierge</t>
  </si>
  <si>
    <t>Justin</t>
  </si>
  <si>
    <t>26</t>
  </si>
  <si>
    <t>Blandine</t>
  </si>
  <si>
    <t>36</t>
  </si>
  <si>
    <t>Kévin</t>
  </si>
  <si>
    <t>46</t>
  </si>
  <si>
    <t>Clotilde</t>
  </si>
  <si>
    <t>56</t>
  </si>
  <si>
    <t>Igor</t>
  </si>
  <si>
    <t>66</t>
  </si>
  <si>
    <t>Norbert</t>
  </si>
  <si>
    <t>76</t>
  </si>
  <si>
    <t>Gilbert</t>
  </si>
  <si>
    <t>86</t>
  </si>
  <si>
    <t>Médard</t>
  </si>
  <si>
    <t>96</t>
  </si>
  <si>
    <t>Diane</t>
  </si>
  <si>
    <t>106</t>
  </si>
  <si>
    <t>Landry</t>
  </si>
  <si>
    <t>116</t>
  </si>
  <si>
    <t>Barnabé</t>
  </si>
  <si>
    <t>126</t>
  </si>
  <si>
    <t>Guy</t>
  </si>
  <si>
    <t>136</t>
  </si>
  <si>
    <t>Antoine de Padoue</t>
  </si>
  <si>
    <t>146</t>
  </si>
  <si>
    <t>Elisée</t>
  </si>
  <si>
    <t>156</t>
  </si>
  <si>
    <t>Germaine</t>
  </si>
  <si>
    <t>166</t>
  </si>
  <si>
    <t>Jean-François Régis</t>
  </si>
  <si>
    <t>176</t>
  </si>
  <si>
    <t>Hervé</t>
  </si>
  <si>
    <t>186</t>
  </si>
  <si>
    <t>Léonce</t>
  </si>
  <si>
    <t>196</t>
  </si>
  <si>
    <t>Romuald</t>
  </si>
  <si>
    <t>206</t>
  </si>
  <si>
    <t>Silvère</t>
  </si>
  <si>
    <t>216</t>
  </si>
  <si>
    <t>Eté</t>
  </si>
  <si>
    <t>226</t>
  </si>
  <si>
    <t>Alban</t>
  </si>
  <si>
    <t>236</t>
  </si>
  <si>
    <t>Audrey</t>
  </si>
  <si>
    <t>246</t>
  </si>
  <si>
    <t>Jean-Baptiste</t>
  </si>
  <si>
    <t>256</t>
  </si>
  <si>
    <t>Prosper</t>
  </si>
  <si>
    <t>266</t>
  </si>
  <si>
    <t>Anthelme</t>
  </si>
  <si>
    <t>276</t>
  </si>
  <si>
    <t>Fernand</t>
  </si>
  <si>
    <t>286</t>
  </si>
  <si>
    <t>Irénée</t>
  </si>
  <si>
    <t>296</t>
  </si>
  <si>
    <t>Pierre, Paul</t>
  </si>
  <si>
    <t>306</t>
  </si>
  <si>
    <t>Martial</t>
  </si>
  <si>
    <t>Thierry</t>
  </si>
  <si>
    <t>27</t>
  </si>
  <si>
    <t>Martinien</t>
  </si>
  <si>
    <t>37</t>
  </si>
  <si>
    <t>Thomas</t>
  </si>
  <si>
    <t>47</t>
  </si>
  <si>
    <t>Florent</t>
  </si>
  <si>
    <t>57</t>
  </si>
  <si>
    <t>Antoine</t>
  </si>
  <si>
    <t>67</t>
  </si>
  <si>
    <t>Mariette</t>
  </si>
  <si>
    <t>77</t>
  </si>
  <si>
    <t>Raoul</t>
  </si>
  <si>
    <t>87</t>
  </si>
  <si>
    <t>Thibault</t>
  </si>
  <si>
    <t>97</t>
  </si>
  <si>
    <t>Amandine</t>
  </si>
  <si>
    <t>107</t>
  </si>
  <si>
    <t>Ulrich</t>
  </si>
  <si>
    <t>117</t>
  </si>
  <si>
    <t>Benoît</t>
  </si>
  <si>
    <t>127</t>
  </si>
  <si>
    <t>Olivier</t>
  </si>
  <si>
    <t>137</t>
  </si>
  <si>
    <t>Henri, Joël</t>
  </si>
  <si>
    <t>147</t>
  </si>
  <si>
    <t>Fête Nationale</t>
  </si>
  <si>
    <t>157</t>
  </si>
  <si>
    <t>Donald</t>
  </si>
  <si>
    <t>167</t>
  </si>
  <si>
    <t>Notre Dame du Mont Carmel</t>
  </si>
  <si>
    <t>177</t>
  </si>
  <si>
    <t>Charlotte</t>
  </si>
  <si>
    <t>187</t>
  </si>
  <si>
    <t>Frédéric</t>
  </si>
  <si>
    <t>197</t>
  </si>
  <si>
    <t>Arsène</t>
  </si>
  <si>
    <t>207</t>
  </si>
  <si>
    <t>Marina</t>
  </si>
  <si>
    <t>217</t>
  </si>
  <si>
    <t>Victor</t>
  </si>
  <si>
    <t>227</t>
  </si>
  <si>
    <t>Marie-Madeleine</t>
  </si>
  <si>
    <t>237</t>
  </si>
  <si>
    <t>Brigitte</t>
  </si>
  <si>
    <t>247</t>
  </si>
  <si>
    <t>Christine</t>
  </si>
  <si>
    <t>257</t>
  </si>
  <si>
    <t>Jacques</t>
  </si>
  <si>
    <t>267</t>
  </si>
  <si>
    <t>Anne, Joachin</t>
  </si>
  <si>
    <t>277</t>
  </si>
  <si>
    <t>Nathalie</t>
  </si>
  <si>
    <t>287</t>
  </si>
  <si>
    <t>Samson</t>
  </si>
  <si>
    <t>297</t>
  </si>
  <si>
    <t>Marthe</t>
  </si>
  <si>
    <t>307</t>
  </si>
  <si>
    <t>Juliette</t>
  </si>
  <si>
    <t>317</t>
  </si>
  <si>
    <t>Ignace de Loyola</t>
  </si>
  <si>
    <t>Alphonse</t>
  </si>
  <si>
    <t>28</t>
  </si>
  <si>
    <t>Julien Eymard</t>
  </si>
  <si>
    <t>38</t>
  </si>
  <si>
    <t>Lydie</t>
  </si>
  <si>
    <t>48</t>
  </si>
  <si>
    <t>Jean-Marie Vianney</t>
  </si>
  <si>
    <t>58</t>
  </si>
  <si>
    <t>Abel</t>
  </si>
  <si>
    <t>68</t>
  </si>
  <si>
    <t>Transfiguration</t>
  </si>
  <si>
    <t>78</t>
  </si>
  <si>
    <t>Gaétan</t>
  </si>
  <si>
    <t>88</t>
  </si>
  <si>
    <t>Dominique</t>
  </si>
  <si>
    <t>98</t>
  </si>
  <si>
    <t>Amour</t>
  </si>
  <si>
    <t>108</t>
  </si>
  <si>
    <t>Laurent</t>
  </si>
  <si>
    <t>118</t>
  </si>
  <si>
    <t>Claire</t>
  </si>
  <si>
    <t>128</t>
  </si>
  <si>
    <t>Clarisse</t>
  </si>
  <si>
    <t>138</t>
  </si>
  <si>
    <t>Hippolyte</t>
  </si>
  <si>
    <t>148</t>
  </si>
  <si>
    <t>Evrard</t>
  </si>
  <si>
    <t>158</t>
  </si>
  <si>
    <t>Assomption</t>
  </si>
  <si>
    <t>168</t>
  </si>
  <si>
    <t>Armel</t>
  </si>
  <si>
    <t>178</t>
  </si>
  <si>
    <t>Hyacinthe</t>
  </si>
  <si>
    <t>188</t>
  </si>
  <si>
    <t>Hélène</t>
  </si>
  <si>
    <t>198</t>
  </si>
  <si>
    <t>Jean-Eudes</t>
  </si>
  <si>
    <t>208</t>
  </si>
  <si>
    <t>Bernard</t>
  </si>
  <si>
    <t>218</t>
  </si>
  <si>
    <t>Christophe</t>
  </si>
  <si>
    <t>228</t>
  </si>
  <si>
    <t>Fabrice</t>
  </si>
  <si>
    <t>238</t>
  </si>
  <si>
    <t>Rose de Lima</t>
  </si>
  <si>
    <t>248</t>
  </si>
  <si>
    <t>Barthélémy</t>
  </si>
  <si>
    <t>258</t>
  </si>
  <si>
    <t>Louis</t>
  </si>
  <si>
    <t>268</t>
  </si>
  <si>
    <t>Natacha</t>
  </si>
  <si>
    <t>278</t>
  </si>
  <si>
    <t>Monique</t>
  </si>
  <si>
    <t>288</t>
  </si>
  <si>
    <t>298</t>
  </si>
  <si>
    <t>Sabine</t>
  </si>
  <si>
    <t>308</t>
  </si>
  <si>
    <t>Fiacre</t>
  </si>
  <si>
    <t>318</t>
  </si>
  <si>
    <t>Aristide</t>
  </si>
  <si>
    <t>Gilles</t>
  </si>
  <si>
    <t>29</t>
  </si>
  <si>
    <t>Ingrid</t>
  </si>
  <si>
    <t>39</t>
  </si>
  <si>
    <t>Grégoire</t>
  </si>
  <si>
    <t>49</t>
  </si>
  <si>
    <t>Rosalie</t>
  </si>
  <si>
    <t>59</t>
  </si>
  <si>
    <t>Raïssa</t>
  </si>
  <si>
    <t>69</t>
  </si>
  <si>
    <t>Bertrand</t>
  </si>
  <si>
    <t>79</t>
  </si>
  <si>
    <t>Reine</t>
  </si>
  <si>
    <t>89</t>
  </si>
  <si>
    <t>Nativité</t>
  </si>
  <si>
    <t>99</t>
  </si>
  <si>
    <t>Alain</t>
  </si>
  <si>
    <t>109</t>
  </si>
  <si>
    <t>Inès</t>
  </si>
  <si>
    <t>119</t>
  </si>
  <si>
    <t>Adelphe</t>
  </si>
  <si>
    <t>129</t>
  </si>
  <si>
    <t>Apollinaire</t>
  </si>
  <si>
    <t>139</t>
  </si>
  <si>
    <t>Aimé</t>
  </si>
  <si>
    <t>149</t>
  </si>
  <si>
    <t>Croix Glorieuse</t>
  </si>
  <si>
    <t>159</t>
  </si>
  <si>
    <t>Roland</t>
  </si>
  <si>
    <t>169</t>
  </si>
  <si>
    <t>Edith</t>
  </si>
  <si>
    <t>179</t>
  </si>
  <si>
    <t>Renaud</t>
  </si>
  <si>
    <t>189</t>
  </si>
  <si>
    <t>Nadège</t>
  </si>
  <si>
    <t>199</t>
  </si>
  <si>
    <t>Emilie</t>
  </si>
  <si>
    <t>209</t>
  </si>
  <si>
    <t>Davy</t>
  </si>
  <si>
    <t>219</t>
  </si>
  <si>
    <t>Matthieu</t>
  </si>
  <si>
    <t>229</t>
  </si>
  <si>
    <t>Maurice</t>
  </si>
  <si>
    <t>239</t>
  </si>
  <si>
    <t>Automne</t>
  </si>
  <si>
    <t>249</t>
  </si>
  <si>
    <t>Thècle</t>
  </si>
  <si>
    <t>259</t>
  </si>
  <si>
    <t>Hermann</t>
  </si>
  <si>
    <t>269</t>
  </si>
  <si>
    <t>Côme, Damien</t>
  </si>
  <si>
    <t>279</t>
  </si>
  <si>
    <t>Vincent de Paul</t>
  </si>
  <si>
    <t>289</t>
  </si>
  <si>
    <t>Venceslas</t>
  </si>
  <si>
    <t>299</t>
  </si>
  <si>
    <t>Michel, Gabriel, Raphaël</t>
  </si>
  <si>
    <t>309</t>
  </si>
  <si>
    <t>Jérôme</t>
  </si>
  <si>
    <t>110</t>
  </si>
  <si>
    <t>Thérèse de l'Enfant Jésus</t>
  </si>
  <si>
    <t>210</t>
  </si>
  <si>
    <t>Léger</t>
  </si>
  <si>
    <t>310</t>
  </si>
  <si>
    <t>Gérard</t>
  </si>
  <si>
    <t>410</t>
  </si>
  <si>
    <t>François d'Assise</t>
  </si>
  <si>
    <t>510</t>
  </si>
  <si>
    <t>Fleur</t>
  </si>
  <si>
    <t>610</t>
  </si>
  <si>
    <t>Bruno</t>
  </si>
  <si>
    <t>710</t>
  </si>
  <si>
    <t>Serge</t>
  </si>
  <si>
    <t>810</t>
  </si>
  <si>
    <t>Pélagie</t>
  </si>
  <si>
    <t>910</t>
  </si>
  <si>
    <t>Denis</t>
  </si>
  <si>
    <t>1010</t>
  </si>
  <si>
    <t>Ghislain</t>
  </si>
  <si>
    <t>1110</t>
  </si>
  <si>
    <t>Firmin</t>
  </si>
  <si>
    <t>1210</t>
  </si>
  <si>
    <t>Wilfried</t>
  </si>
  <si>
    <t>1310</t>
  </si>
  <si>
    <t>Géraud</t>
  </si>
  <si>
    <t>1410</t>
  </si>
  <si>
    <t>Juste</t>
  </si>
  <si>
    <t>1510</t>
  </si>
  <si>
    <t>Thérèse d'Avila</t>
  </si>
  <si>
    <t>1610</t>
  </si>
  <si>
    <t>Edwige</t>
  </si>
  <si>
    <t>1710</t>
  </si>
  <si>
    <t>Baudoin</t>
  </si>
  <si>
    <t>1810</t>
  </si>
  <si>
    <t>Luc</t>
  </si>
  <si>
    <t>1910</t>
  </si>
  <si>
    <t>René</t>
  </si>
  <si>
    <t>2010</t>
  </si>
  <si>
    <t>Adeline</t>
  </si>
  <si>
    <t>2110</t>
  </si>
  <si>
    <t>Céline</t>
  </si>
  <si>
    <t>2210</t>
  </si>
  <si>
    <t>Elodie</t>
  </si>
  <si>
    <t>2310</t>
  </si>
  <si>
    <t>Jean de Capistran</t>
  </si>
  <si>
    <t>2410</t>
  </si>
  <si>
    <t>Florentin</t>
  </si>
  <si>
    <t>2510</t>
  </si>
  <si>
    <t>Crépin</t>
  </si>
  <si>
    <t>2610</t>
  </si>
  <si>
    <t>Dimitri</t>
  </si>
  <si>
    <t>2710</t>
  </si>
  <si>
    <t>Emeline</t>
  </si>
  <si>
    <t>2810</t>
  </si>
  <si>
    <t>Jude</t>
  </si>
  <si>
    <t>2910</t>
  </si>
  <si>
    <t>Narcisse</t>
  </si>
  <si>
    <t>3010</t>
  </si>
  <si>
    <t>Bienvenu</t>
  </si>
  <si>
    <t>3110</t>
  </si>
  <si>
    <t>Quentin</t>
  </si>
  <si>
    <t>Toussaint</t>
  </si>
  <si>
    <t>Défunts</t>
  </si>
  <si>
    <t>Hubert</t>
  </si>
  <si>
    <t>411</t>
  </si>
  <si>
    <t>Charles</t>
  </si>
  <si>
    <t>511</t>
  </si>
  <si>
    <t>Sylvie</t>
  </si>
  <si>
    <t>611</t>
  </si>
  <si>
    <t>Bertille</t>
  </si>
  <si>
    <t>711</t>
  </si>
  <si>
    <t>Carine</t>
  </si>
  <si>
    <t>811</t>
  </si>
  <si>
    <t>Geoffroy</t>
  </si>
  <si>
    <t>911</t>
  </si>
  <si>
    <t>Théodore</t>
  </si>
  <si>
    <t>1011</t>
  </si>
  <si>
    <t>Léon</t>
  </si>
  <si>
    <t>1111</t>
  </si>
  <si>
    <t>Armistice 1918</t>
  </si>
  <si>
    <t>1211</t>
  </si>
  <si>
    <t>Christian</t>
  </si>
  <si>
    <t>1311</t>
  </si>
  <si>
    <t>Brice</t>
  </si>
  <si>
    <t>1411</t>
  </si>
  <si>
    <t>Sidoine</t>
  </si>
  <si>
    <t>1511</t>
  </si>
  <si>
    <t>Albert</t>
  </si>
  <si>
    <t>1611</t>
  </si>
  <si>
    <t>Marguerite</t>
  </si>
  <si>
    <t>1711</t>
  </si>
  <si>
    <t>Elisabeth</t>
  </si>
  <si>
    <t>1811</t>
  </si>
  <si>
    <t>Aude</t>
  </si>
  <si>
    <t>1911</t>
  </si>
  <si>
    <t>Tanguy</t>
  </si>
  <si>
    <t>2011</t>
  </si>
  <si>
    <t>Edmond</t>
  </si>
  <si>
    <t>2111</t>
  </si>
  <si>
    <t>Présence de Marie</t>
  </si>
  <si>
    <t>2211</t>
  </si>
  <si>
    <t>Cécile</t>
  </si>
  <si>
    <t>2311</t>
  </si>
  <si>
    <t>Clément</t>
  </si>
  <si>
    <t>2411</t>
  </si>
  <si>
    <t>Flora</t>
  </si>
  <si>
    <t>2511</t>
  </si>
  <si>
    <t>2611</t>
  </si>
  <si>
    <t>Delphine</t>
  </si>
  <si>
    <t>2711</t>
  </si>
  <si>
    <t>Sévrin</t>
  </si>
  <si>
    <t>2811</t>
  </si>
  <si>
    <t>Jacques de la Marche</t>
  </si>
  <si>
    <t>2911</t>
  </si>
  <si>
    <t>Saturnin</t>
  </si>
  <si>
    <t>3011</t>
  </si>
  <si>
    <t>André</t>
  </si>
  <si>
    <t>Florence</t>
  </si>
  <si>
    <t>Viviane</t>
  </si>
  <si>
    <t>312</t>
  </si>
  <si>
    <t>François-Xavier</t>
  </si>
  <si>
    <t>412</t>
  </si>
  <si>
    <t>Barbara</t>
  </si>
  <si>
    <t>512</t>
  </si>
  <si>
    <t>Gérald</t>
  </si>
  <si>
    <t>612</t>
  </si>
  <si>
    <t>Nicolas</t>
  </si>
  <si>
    <t>712</t>
  </si>
  <si>
    <t>Ambroise</t>
  </si>
  <si>
    <t>812</t>
  </si>
  <si>
    <t>Immaculée Conception</t>
  </si>
  <si>
    <t>912</t>
  </si>
  <si>
    <t>Pierre Fourier</t>
  </si>
  <si>
    <t>1012</t>
  </si>
  <si>
    <t>Romaric</t>
  </si>
  <si>
    <t>1112</t>
  </si>
  <si>
    <t>Daniel</t>
  </si>
  <si>
    <t>1212</t>
  </si>
  <si>
    <t>Jeanne-Françoise de Chantal</t>
  </si>
  <si>
    <t>1312</t>
  </si>
  <si>
    <t>Lucie</t>
  </si>
  <si>
    <t>1412</t>
  </si>
  <si>
    <t>Odile</t>
  </si>
  <si>
    <t>1512</t>
  </si>
  <si>
    <t>Ninon</t>
  </si>
  <si>
    <t>1612</t>
  </si>
  <si>
    <t>Alice</t>
  </si>
  <si>
    <t>1712</t>
  </si>
  <si>
    <t>Gaël</t>
  </si>
  <si>
    <t>1812</t>
  </si>
  <si>
    <t>Gatien</t>
  </si>
  <si>
    <t>1912</t>
  </si>
  <si>
    <t>Urbain</t>
  </si>
  <si>
    <t>2012</t>
  </si>
  <si>
    <t>Théophile</t>
  </si>
  <si>
    <t>2112</t>
  </si>
  <si>
    <t>Hiver</t>
  </si>
  <si>
    <t>2212</t>
  </si>
  <si>
    <t>Françoise-Xavière</t>
  </si>
  <si>
    <t>2312</t>
  </si>
  <si>
    <t>Armand</t>
  </si>
  <si>
    <t>2412</t>
  </si>
  <si>
    <t>Adèle</t>
  </si>
  <si>
    <t>2512</t>
  </si>
  <si>
    <t>Noël</t>
  </si>
  <si>
    <t>2612</t>
  </si>
  <si>
    <t>Etienne</t>
  </si>
  <si>
    <t>2712</t>
  </si>
  <si>
    <t>Jean</t>
  </si>
  <si>
    <t>2812</t>
  </si>
  <si>
    <t>Innocents</t>
  </si>
  <si>
    <t>2912</t>
  </si>
  <si>
    <t>David</t>
  </si>
  <si>
    <t>3012</t>
  </si>
  <si>
    <t>Roger</t>
  </si>
  <si>
    <t>3112</t>
  </si>
  <si>
    <t>Sylvestre</t>
  </si>
  <si>
    <t xml:space="preserve">Une feuille, c’est un calendrier annuel de type calendaire (janvier à décembre) </t>
  </si>
  <si>
    <t xml:space="preserve">ou administratif standard (juin à mai an +1) </t>
  </si>
  <si>
    <t>ou administratif à convenance (12 mois = 12 choix) et ce pour l’année de son choix (calendrier perpétuel).</t>
  </si>
  <si>
    <t>xls converti xlsx en 2021</t>
  </si>
  <si>
    <t>Colonnes masquées</t>
  </si>
  <si>
    <t>AI</t>
  </si>
  <si>
    <t>AR</t>
  </si>
  <si>
    <t>BA</t>
  </si>
  <si>
    <t xml:space="preserve">Avant de saisir  cliquez sur la cellule </t>
  </si>
  <si>
    <t>pour vérifier qu'il n'y ai pas de formules</t>
  </si>
  <si>
    <t>Vacances Scolaires</t>
  </si>
  <si>
    <t>MODE D'EMPLOI</t>
  </si>
  <si>
    <t>③    Fériés</t>
  </si>
  <si>
    <t>① Saisissez l'année cellule BH 2</t>
  </si>
  <si>
    <t>② Saisissez le premier mois cellule BH 3</t>
  </si>
  <si>
    <t>③ Fériés - indiquez la correspondance colonne BI ligne 15</t>
  </si>
  <si>
    <t>④ saisissez les vacances scolaires colonnes BQ - BR - BS ligne 15 - format de saisie : 20/12/2020 - Attention décembre est de l'année précédente</t>
  </si>
  <si>
    <t>⑤</t>
  </si>
  <si>
    <t>⑤  Saints vous pouvez les modifier BG2 -  Mais ne touchez pas à la numérotation colonne BF</t>
  </si>
  <si>
    <t>Et voila à vous de faire évoluer ce document et de le transmettre sur le Net</t>
  </si>
  <si>
    <t>Je remercie Messieurs David AUBERT (XLDadmin) et Pascal GRANDET (Auteur) pour ce calendrier peu commun</t>
  </si>
  <si>
    <t>Joël Leboucher</t>
  </si>
  <si>
    <t>saisir en fonction du calendrier de l'année sans laisser d'espace - parce que vous avez des mois de 28 - 30 - 31 jours donc pas facile d'automatiser</t>
  </si>
  <si>
    <t>Vous pouvez aussi remplacer des prénoms par ce que vous voulez</t>
  </si>
  <si>
    <t>ADAPTATION simplifiée du document en lien</t>
  </si>
  <si>
    <t>Mise en forme conditionnelle pour les fériés</t>
  </si>
  <si>
    <t>Quelques formules utilisées</t>
  </si>
  <si>
    <t>FIN.MOIS(DATE(ANBASE;MOISBASE;1);-1)+1</t>
  </si>
  <si>
    <t>MOIS(C4) &amp; "-" &amp;ANNEE(C4)</t>
  </si>
  <si>
    <t>"(" &amp;ENT(MOD(ENT((C4-2+(JOUR(1)=2)*6)/7)+0.6+((JOUR(1)=2)*208);52+5/28))+1 &amp;")"</t>
  </si>
  <si>
    <t>SI(C4&lt;&gt;"";C4-DATE(ANNEE(B3);1;0);"")</t>
  </si>
  <si>
    <t>SI(C4&lt;&gt;"";SI(ANNEE(C4)=ANBASE+1;E4-NBJ_ANBASE1;E4-NBJ_ANBASE-1);"")</t>
  </si>
  <si>
    <t>SI(C4&lt;&gt;"";SI(ESTERREUR(RECHERCHEV(C4;FERIES;1;FAUX));RECHERCHEV(JOUR(C4) &amp; MOIS(C4);SAINTS;2;FAUX);SI(RECHERCHEV(C4;FERIES;3;FAUX)="OUI";RECHERCHEV(JOUR(C4) &amp; MOIS(C4);SAINTS;2;FAUX);RECHERCHEV(JOUR(C4) &amp; MOIS(C4);SAINTS;2;FAUX) &amp; " " &amp; RECHERCHEV(C4;FERIES;2;FAUX)));"")</t>
  </si>
  <si>
    <t>SI(ESTERREUR(RECHERCHEV(C4;CALSCOL;1;VRAI));0;SI(ET(C4&gt;=RECHERCHEV(C4;CALSCOL;1;VRAI);C4&lt;RECHERCHEV(C4;CALSCOL;2;VRAI));1;0))</t>
  </si>
  <si>
    <t>ARRONDI(DATE(Calendrier!$BH$2;4;MOD(234-11*MOD(Calendrier!$BH$2;19);30))/7;)*7-6</t>
  </si>
  <si>
    <t>DATE(ANBASE+1;MOIS(1);JOUR(1)) - DATE(ANBASE;MOIS(1);JOUR(1))</t>
  </si>
  <si>
    <t xml:space="preserve"> j'ai supprimé le code VBA  pour cette utilisation</t>
  </si>
  <si>
    <t>Menus 1-2-3-4-5-6-7  Seniors</t>
  </si>
  <si>
    <t>Comme les menus scolaires</t>
  </si>
  <si>
    <t>Contrôle Annexe 3</t>
  </si>
  <si>
    <t xml:space="preserve">Des enfants de plus de 3 ans, des adolescents, des adultes </t>
  </si>
  <si>
    <t>et des personnes âgées en cas de portage a domicile (1) (2) (3) …au moins 20 repas</t>
  </si>
  <si>
    <t>Gem-rcn fréquences recommandées pour nourrissons et jeunes enfants annexe 5 moins de 18 mois</t>
  </si>
  <si>
    <t>En crèche, halte-garderie ou structure de soins (1)       au moins 20 repas</t>
  </si>
  <si>
    <t>Contrôle Annexe 4</t>
  </si>
  <si>
    <t>Gemr-cn - fréquences recommandées de service des plats pour les repas annexe 3 déjeuner</t>
  </si>
  <si>
    <t>Contrôle Annexe 5</t>
  </si>
  <si>
    <t>En institution ou en structure de soins (1) 2011………au moins 20 déjeuners</t>
  </si>
  <si>
    <t>annexe 5 contrôle diner (4)</t>
  </si>
  <si>
    <t xml:space="preserve">Gem-rcn fréquences recommandées pour les personnes âgées annexe 5 contrôle déjeuner (4) </t>
  </si>
  <si>
    <t>Annexe 5 plus de 18 mois</t>
  </si>
  <si>
    <t>Et en prime :</t>
  </si>
  <si>
    <t>Une adaptation du calendrier de Pascal Grandet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</si>
</sst>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F800]dddd\,\ mmmm\ dd\,\ yyyy"/>
    <numFmt numFmtId="165" formatCode="&quot;SEMAINE &quot;0"/>
    <numFmt numFmtId="166" formatCode="0&quot; Jours&quot;"/>
    <numFmt numFmtId="167" formatCode="0&quot; Menus&quot;"/>
    <numFmt numFmtId="168" formatCode="d\-mmm"/>
    <numFmt numFmtId="169" formatCode="0.000&quot; Kg&quot;"/>
    <numFmt numFmtId="170" formatCode="0.0&quot; %&quot;"/>
    <numFmt numFmtId="171" formatCode="#,##0.00\ &quot;€&quot;"/>
    <numFmt numFmtId="172" formatCode="0.00\ &quot; cm³&quot;"/>
    <numFmt numFmtId="173" formatCode="0;[Red]0"/>
    <numFmt numFmtId="174" formatCode="mmmm"/>
    <numFmt numFmtId="175" formatCode="ddd\ dd"/>
  </numFmts>
  <fonts count="558" x14ac:knownFonts="1">
    <font>
      <sz val="10"/>
      <name val="Arial"/>
    </font>
    <font>
      <sz val="12"/>
      <color theme="1"/>
      <name val="Calibri"/>
      <family val="2"/>
      <scheme val="minor"/>
    </font>
    <font>
      <sz val="10"/>
      <name val="Arial"/>
      <family val="2"/>
    </font>
    <font>
      <u/>
      <sz val="10"/>
      <color indexed="12"/>
      <name val="Arial"/>
      <family val="2"/>
    </font>
    <font>
      <sz val="10"/>
      <name val="Arial"/>
      <family val="2"/>
    </font>
    <font>
      <sz val="10"/>
      <name val="Comic Sans MS"/>
      <family val="4"/>
    </font>
    <font>
      <sz val="14"/>
      <name val="Comic Sans MS"/>
      <family val="4"/>
    </font>
    <font>
      <sz val="14"/>
      <name val="Arial"/>
      <family val="2"/>
    </font>
    <font>
      <b/>
      <u/>
      <sz val="14"/>
      <name val="Comic Sans MS"/>
      <family val="4"/>
    </font>
    <font>
      <b/>
      <u/>
      <sz val="12"/>
      <name val="Comic Sans MS"/>
      <family val="4"/>
    </font>
    <font>
      <i/>
      <sz val="12"/>
      <name val="Comic Sans MS"/>
      <family val="4"/>
    </font>
    <font>
      <sz val="12"/>
      <name val="Comic Sans MS"/>
      <family val="4"/>
    </font>
    <font>
      <b/>
      <sz val="12"/>
      <name val="Comic Sans MS"/>
      <family val="4"/>
    </font>
    <font>
      <b/>
      <i/>
      <sz val="11"/>
      <name val="Comic Sans MS"/>
      <family val="4"/>
    </font>
    <font>
      <b/>
      <sz val="18"/>
      <color indexed="56"/>
      <name val="Cambria"/>
      <family val="2"/>
    </font>
    <font>
      <sz val="9"/>
      <name val="Comic Sans MS"/>
      <family val="4"/>
    </font>
    <font>
      <sz val="10"/>
      <color indexed="17"/>
      <name val="Comic Sans MS"/>
      <family val="4"/>
    </font>
    <font>
      <sz val="10"/>
      <color indexed="11"/>
      <name val="Comic Sans MS"/>
      <family val="4"/>
    </font>
    <font>
      <sz val="10"/>
      <color indexed="10"/>
      <name val="Comic Sans MS"/>
      <family val="4"/>
    </font>
    <font>
      <i/>
      <sz val="10"/>
      <color indexed="10"/>
      <name val="Comic Sans MS"/>
      <family val="4"/>
    </font>
    <font>
      <i/>
      <sz val="10"/>
      <name val="Comic Sans MS"/>
      <family val="4"/>
    </font>
    <font>
      <sz val="10"/>
      <color indexed="60"/>
      <name val="Comic Sans MS"/>
      <family val="4"/>
    </font>
    <font>
      <sz val="10"/>
      <color indexed="18"/>
      <name val="Comic Sans MS"/>
      <family val="4"/>
    </font>
    <font>
      <sz val="10"/>
      <color indexed="48"/>
      <name val="Comic Sans MS"/>
      <family val="4"/>
    </font>
    <font>
      <sz val="10"/>
      <color indexed="40"/>
      <name val="Comic Sans MS"/>
      <family val="4"/>
    </font>
    <font>
      <sz val="10"/>
      <color indexed="15"/>
      <name val="Comic Sans MS"/>
      <family val="4"/>
    </font>
    <font>
      <sz val="10"/>
      <color indexed="18"/>
      <name val="Arial"/>
      <family val="2"/>
    </font>
    <font>
      <sz val="10"/>
      <color indexed="57"/>
      <name val="Comic Sans MS"/>
      <family val="4"/>
    </font>
    <font>
      <sz val="11"/>
      <name val="Arial"/>
      <family val="2"/>
    </font>
    <font>
      <b/>
      <sz val="10"/>
      <name val="Comic Sans MS"/>
      <family val="4"/>
    </font>
    <font>
      <sz val="10"/>
      <name val="Arial"/>
      <family val="2"/>
    </font>
    <font>
      <sz val="10"/>
      <color indexed="56"/>
      <name val="Comic Sans MS"/>
      <family val="4"/>
    </font>
    <font>
      <sz val="10"/>
      <name val="Arial"/>
      <family val="2"/>
    </font>
    <font>
      <sz val="10"/>
      <color indexed="50"/>
      <name val="Comic Sans MS"/>
      <family val="4"/>
    </font>
    <font>
      <sz val="10"/>
      <color indexed="52"/>
      <name val="Comic Sans MS"/>
      <family val="4"/>
    </font>
    <font>
      <sz val="10"/>
      <color indexed="49"/>
      <name val="Comic Sans MS"/>
      <family val="4"/>
    </font>
    <font>
      <sz val="10"/>
      <name val="Arial"/>
      <family val="2"/>
    </font>
    <font>
      <i/>
      <sz val="10"/>
      <color indexed="11"/>
      <name val="Comic Sans MS"/>
      <family val="4"/>
    </font>
    <font>
      <sz val="10"/>
      <color indexed="62"/>
      <name val="Comic Sans MS"/>
      <family val="4"/>
    </font>
    <font>
      <sz val="10"/>
      <name val="Arial"/>
      <family val="2"/>
    </font>
    <font>
      <sz val="10"/>
      <color indexed="44"/>
      <name val="Comic Sans MS"/>
      <family val="4"/>
    </font>
    <font>
      <sz val="10"/>
      <name val="Arial"/>
      <family val="2"/>
    </font>
    <font>
      <sz val="11"/>
      <color indexed="8"/>
      <name val="Calibri"/>
      <family val="2"/>
    </font>
    <font>
      <sz val="36"/>
      <color indexed="10"/>
      <name val="Calibri"/>
      <family val="2"/>
    </font>
    <font>
      <sz val="11"/>
      <name val="Calibri"/>
      <family val="2"/>
    </font>
    <font>
      <sz val="8"/>
      <name val="Calibri"/>
      <family val="2"/>
    </font>
    <font>
      <b/>
      <sz val="36"/>
      <color indexed="50"/>
      <name val="Calibri"/>
      <family val="2"/>
    </font>
    <font>
      <b/>
      <sz val="48"/>
      <color indexed="50"/>
      <name val="Calibri"/>
      <family val="2"/>
    </font>
    <font>
      <b/>
      <sz val="12"/>
      <color indexed="9"/>
      <name val="Calibri"/>
      <family val="2"/>
    </font>
    <font>
      <b/>
      <sz val="24"/>
      <color indexed="8"/>
      <name val="Bodoni MT"/>
      <family val="1"/>
    </font>
    <font>
      <sz val="10"/>
      <color indexed="12"/>
      <name val="Comic Sans MS"/>
      <family val="4"/>
    </font>
    <font>
      <i/>
      <sz val="14"/>
      <name val="Comic Sans MS"/>
      <family val="4"/>
    </font>
    <font>
      <b/>
      <sz val="26"/>
      <color indexed="8"/>
      <name val="Bodoni MT"/>
      <family val="1"/>
    </font>
    <font>
      <sz val="12"/>
      <color indexed="12"/>
      <name val="Comic Sans MS"/>
      <family val="4"/>
    </font>
    <font>
      <b/>
      <i/>
      <sz val="14"/>
      <name val="Comic Sans MS"/>
      <family val="4"/>
    </font>
    <font>
      <b/>
      <sz val="24"/>
      <color indexed="9"/>
      <name val="Calibri"/>
      <family val="2"/>
    </font>
    <font>
      <b/>
      <sz val="20"/>
      <color indexed="9"/>
      <name val="Calibri"/>
      <family val="2"/>
    </font>
    <font>
      <b/>
      <sz val="14"/>
      <name val="Arial"/>
      <family val="2"/>
    </font>
    <font>
      <sz val="22"/>
      <name val="Comic Sans MS"/>
      <family val="4"/>
    </font>
    <font>
      <b/>
      <sz val="16"/>
      <color indexed="12"/>
      <name val="Arial"/>
      <family val="2"/>
    </font>
    <font>
      <sz val="14"/>
      <color indexed="12"/>
      <name val="Arial"/>
      <family val="2"/>
    </font>
    <font>
      <b/>
      <sz val="12"/>
      <color indexed="9"/>
      <name val="Arial"/>
      <family val="2"/>
    </font>
    <font>
      <i/>
      <sz val="11"/>
      <name val="Arial"/>
      <family val="2"/>
    </font>
    <font>
      <b/>
      <u/>
      <sz val="22"/>
      <name val="Comic Sans MS"/>
      <family val="4"/>
    </font>
    <font>
      <sz val="13"/>
      <color indexed="60"/>
      <name val="Comic Sans MS"/>
      <family val="4"/>
    </font>
    <font>
      <sz val="10"/>
      <color indexed="19"/>
      <name val="Comic Sans MS"/>
      <family val="4"/>
    </font>
    <font>
      <b/>
      <sz val="22"/>
      <color indexed="50"/>
      <name val="Calibri"/>
      <family val="2"/>
    </font>
    <font>
      <b/>
      <sz val="26"/>
      <color indexed="50"/>
      <name val="Calibri"/>
      <family val="2"/>
    </font>
    <font>
      <b/>
      <sz val="24"/>
      <color indexed="50"/>
      <name val="Calibri"/>
      <family val="2"/>
    </font>
    <font>
      <b/>
      <sz val="16"/>
      <color indexed="50"/>
      <name val="Arial"/>
      <family val="2"/>
    </font>
    <font>
      <sz val="14"/>
      <color indexed="50"/>
      <name val="Arial"/>
      <family val="2"/>
    </font>
    <font>
      <sz val="16"/>
      <color indexed="50"/>
      <name val="Comic Sans MS"/>
      <family val="4"/>
    </font>
    <font>
      <b/>
      <sz val="12"/>
      <color indexed="12"/>
      <name val="Comic Sans MS"/>
      <family val="4"/>
    </font>
    <font>
      <sz val="10"/>
      <name val="Arial"/>
      <family val="2"/>
    </font>
    <font>
      <i/>
      <sz val="11"/>
      <color indexed="23"/>
      <name val="Calibri"/>
      <family val="2"/>
    </font>
    <font>
      <b/>
      <sz val="18"/>
      <color indexed="8"/>
      <name val="Times New Roman"/>
      <family val="1"/>
    </font>
    <font>
      <sz val="10"/>
      <color indexed="58"/>
      <name val="Comic Sans MS"/>
      <family val="4"/>
    </font>
    <font>
      <b/>
      <sz val="10"/>
      <color indexed="50"/>
      <name val="Comic Sans MS"/>
      <family val="4"/>
    </font>
    <font>
      <b/>
      <sz val="10"/>
      <color indexed="57"/>
      <name val="Comic Sans MS"/>
      <family val="4"/>
    </font>
    <font>
      <b/>
      <sz val="10"/>
      <color indexed="10"/>
      <name val="Comic Sans MS"/>
      <family val="4"/>
    </font>
    <font>
      <b/>
      <sz val="12"/>
      <color indexed="8"/>
      <name val="Calibri"/>
      <family val="2"/>
    </font>
    <font>
      <sz val="10"/>
      <color indexed="8"/>
      <name val="Arial"/>
      <family val="2"/>
    </font>
    <font>
      <sz val="10"/>
      <color indexed="22"/>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9"/>
      <name val="Arial"/>
      <family val="2"/>
    </font>
    <font>
      <sz val="10"/>
      <color indexed="24"/>
      <name val="Arial"/>
      <family val="2"/>
    </font>
    <font>
      <sz val="10"/>
      <color indexed="12"/>
      <name val="Arial"/>
      <family val="2"/>
    </font>
    <font>
      <sz val="10"/>
      <color indexed="54"/>
      <name val="Arial"/>
      <family val="2"/>
    </font>
    <font>
      <sz val="10"/>
      <color indexed="10"/>
      <name val="Arial"/>
      <family val="2"/>
    </font>
    <font>
      <sz val="10"/>
      <color indexed="25"/>
      <name val="Arial"/>
      <family val="2"/>
    </font>
    <font>
      <sz val="10"/>
      <color indexed="40"/>
      <name val="Arial"/>
      <family val="2"/>
    </font>
    <font>
      <sz val="10"/>
      <color indexed="55"/>
      <name val="Arial"/>
      <family val="2"/>
    </font>
    <font>
      <b/>
      <sz val="9"/>
      <color indexed="9"/>
      <name val="Comic Sans MS"/>
      <family val="4"/>
    </font>
    <font>
      <sz val="10"/>
      <color indexed="11"/>
      <name val="Arial"/>
      <family val="2"/>
    </font>
    <font>
      <sz val="10"/>
      <color indexed="26"/>
      <name val="Arial"/>
      <family val="2"/>
    </font>
    <font>
      <sz val="10"/>
      <color indexed="27"/>
      <name val="Arial"/>
      <family val="2"/>
    </font>
    <font>
      <sz val="10"/>
      <color indexed="56"/>
      <name val="Arial"/>
      <family val="2"/>
    </font>
    <font>
      <b/>
      <sz val="10"/>
      <color indexed="61"/>
      <name val="Comic Sans MS"/>
      <family val="4"/>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b/>
      <i/>
      <sz val="10"/>
      <color indexed="14"/>
      <name val="Comic Sans MS"/>
      <family val="4"/>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b/>
      <sz val="10"/>
      <color indexed="62"/>
      <name val="Comic Sans MS"/>
      <family val="4"/>
    </font>
    <font>
      <i/>
      <sz val="10"/>
      <color indexed="8"/>
      <name val="Arial"/>
      <family val="2"/>
    </font>
    <font>
      <b/>
      <sz val="10"/>
      <color indexed="10"/>
      <name val="Arial"/>
      <family val="2"/>
    </font>
    <font>
      <b/>
      <sz val="10"/>
      <color indexed="17"/>
      <name val="Arial"/>
      <family val="2"/>
    </font>
    <font>
      <b/>
      <sz val="10"/>
      <color indexed="12"/>
      <name val="Arial"/>
      <family val="2"/>
    </font>
    <font>
      <b/>
      <sz val="10"/>
      <color indexed="8"/>
      <name val="Arial"/>
      <family val="2"/>
    </font>
    <font>
      <b/>
      <sz val="10"/>
      <color indexed="49"/>
      <name val="Comic Sans MS"/>
      <family val="4"/>
    </font>
    <font>
      <b/>
      <sz val="10"/>
      <color indexed="48"/>
      <name val="Comic Sans MS"/>
      <family val="4"/>
    </font>
    <font>
      <sz val="14"/>
      <color indexed="8"/>
      <name val="Times New Roman"/>
      <family val="1"/>
    </font>
    <font>
      <b/>
      <sz val="12"/>
      <color indexed="8"/>
      <name val="Arial"/>
      <family val="2"/>
    </font>
    <font>
      <b/>
      <sz val="12"/>
      <name val="Arial"/>
      <family val="2"/>
    </font>
    <font>
      <sz val="8"/>
      <color indexed="8"/>
      <name val="Arial"/>
      <family val="2"/>
    </font>
    <font>
      <b/>
      <sz val="14"/>
      <color indexed="8"/>
      <name val="Arial"/>
      <family val="2"/>
    </font>
    <font>
      <b/>
      <sz val="10"/>
      <color indexed="56"/>
      <name val="Arial"/>
      <family val="2"/>
    </font>
    <font>
      <sz val="9"/>
      <color indexed="8"/>
      <name val="Arial"/>
      <family val="2"/>
    </font>
    <font>
      <b/>
      <sz val="10"/>
      <name val="Arial"/>
      <family val="2"/>
    </font>
    <font>
      <b/>
      <sz val="10"/>
      <color indexed="9"/>
      <name val="Arial"/>
      <family val="2"/>
    </font>
    <font>
      <sz val="26"/>
      <color indexed="8"/>
      <name val="Arial"/>
      <family val="2"/>
    </font>
    <font>
      <sz val="11"/>
      <name val="Times New Roman"/>
      <family val="1"/>
    </font>
    <font>
      <sz val="10"/>
      <name val="Times New Roman"/>
      <family val="1"/>
    </font>
    <font>
      <b/>
      <sz val="9"/>
      <color indexed="8"/>
      <name val="Comic Sans MS"/>
      <family val="4"/>
    </font>
    <font>
      <b/>
      <sz val="10"/>
      <color indexed="9"/>
      <name val="Comic Sans MS"/>
      <family val="4"/>
    </font>
    <font>
      <b/>
      <sz val="12"/>
      <color indexed="17"/>
      <name val="Comic Sans MS"/>
      <family val="4"/>
    </font>
    <font>
      <b/>
      <sz val="11"/>
      <color indexed="8"/>
      <name val="Times New Roman"/>
      <family val="1"/>
    </font>
    <font>
      <sz val="8"/>
      <name val="Arial"/>
      <family val="2"/>
    </font>
    <font>
      <sz val="12"/>
      <name val="Times New Roman"/>
      <family val="1"/>
    </font>
    <font>
      <sz val="10"/>
      <name val="MS Sans Serif"/>
    </font>
    <font>
      <sz val="18"/>
      <name val="MS Sans Serif"/>
    </font>
    <font>
      <sz val="12"/>
      <color indexed="10"/>
      <name val="Arial"/>
      <family val="2"/>
    </font>
    <font>
      <sz val="12"/>
      <color indexed="12"/>
      <name val="Arial"/>
      <family val="2"/>
    </font>
    <font>
      <sz val="12"/>
      <color indexed="12"/>
      <name val="Calibri"/>
      <family val="2"/>
    </font>
    <font>
      <i/>
      <sz val="10"/>
      <name val="Trebuchet MS"/>
      <family val="2"/>
    </font>
    <font>
      <sz val="10"/>
      <color indexed="9"/>
      <name val="Comic Sans MS"/>
      <family val="4"/>
    </font>
    <font>
      <b/>
      <sz val="12"/>
      <name val="Times New Roman"/>
      <family val="1"/>
    </font>
    <font>
      <sz val="8"/>
      <name val="Arial"/>
      <family val="2"/>
    </font>
    <font>
      <sz val="12"/>
      <color indexed="8"/>
      <name val="Times New Roman"/>
      <family val="1"/>
    </font>
    <font>
      <b/>
      <sz val="11"/>
      <name val="Times New Roman"/>
      <family val="1"/>
    </font>
    <font>
      <sz val="12"/>
      <color indexed="16"/>
      <name val="Times New Roman"/>
      <family val="1"/>
    </font>
    <font>
      <sz val="12"/>
      <color indexed="12"/>
      <name val="Times New Roman"/>
      <family val="1"/>
    </font>
    <font>
      <b/>
      <sz val="8"/>
      <name val="Arial"/>
      <family val="2"/>
    </font>
    <font>
      <b/>
      <sz val="10"/>
      <name val="Times New Roman"/>
      <family val="1"/>
    </font>
    <font>
      <b/>
      <sz val="11"/>
      <name val="Arial"/>
      <family val="2"/>
    </font>
    <font>
      <b/>
      <sz val="16"/>
      <name val="Times New Roman"/>
      <family val="1"/>
    </font>
    <font>
      <b/>
      <sz val="12"/>
      <color indexed="9"/>
      <name val="Times New Roman"/>
      <family val="1"/>
    </font>
    <font>
      <sz val="14"/>
      <name val="Times New Roman"/>
      <family val="1"/>
    </font>
    <font>
      <b/>
      <sz val="12"/>
      <color indexed="10"/>
      <name val="Times New Roman"/>
      <family val="1"/>
    </font>
    <font>
      <b/>
      <i/>
      <sz val="12"/>
      <name val="Times New Roman"/>
      <family val="1"/>
    </font>
    <font>
      <b/>
      <sz val="12"/>
      <color indexed="17"/>
      <name val="Times New Roman"/>
      <family val="1"/>
    </font>
    <font>
      <b/>
      <sz val="18"/>
      <color indexed="9"/>
      <name val="Times New Roman"/>
      <family val="1"/>
    </font>
    <font>
      <b/>
      <sz val="12"/>
      <color indexed="9"/>
      <name val="Comic Sans MS"/>
      <family val="4"/>
    </font>
    <font>
      <b/>
      <sz val="14"/>
      <color indexed="10"/>
      <name val="Comic Sans MS"/>
      <family val="4"/>
    </font>
    <font>
      <b/>
      <sz val="11"/>
      <color indexed="9"/>
      <name val="Comic Sans MS"/>
      <family val="4"/>
    </font>
    <font>
      <sz val="14"/>
      <color indexed="16"/>
      <name val="Arial"/>
      <family val="2"/>
    </font>
    <font>
      <sz val="14"/>
      <color indexed="17"/>
      <name val="Arial"/>
      <family val="2"/>
    </font>
    <font>
      <sz val="14"/>
      <color indexed="50"/>
      <name val="Arial"/>
      <family val="2"/>
    </font>
    <font>
      <sz val="14"/>
      <name val="Arial"/>
      <family val="2"/>
    </font>
    <font>
      <sz val="14"/>
      <color indexed="10"/>
      <name val="Arial"/>
      <family val="2"/>
    </font>
    <font>
      <i/>
      <sz val="14"/>
      <color indexed="10"/>
      <name val="Arial"/>
      <family val="2"/>
    </font>
    <font>
      <i/>
      <sz val="14"/>
      <color indexed="14"/>
      <name val="Arial"/>
      <family val="2"/>
    </font>
    <font>
      <sz val="14"/>
      <color indexed="60"/>
      <name val="Arial"/>
      <family val="2"/>
    </font>
    <font>
      <sz val="14"/>
      <color indexed="12"/>
      <name val="Arial"/>
      <family val="2"/>
    </font>
    <font>
      <sz val="14"/>
      <color indexed="62"/>
      <name val="Arial"/>
      <family val="2"/>
    </font>
    <font>
      <sz val="14"/>
      <color indexed="49"/>
      <name val="Arial"/>
      <family val="2"/>
    </font>
    <font>
      <sz val="14"/>
      <color indexed="57"/>
      <name val="Arial"/>
      <family val="2"/>
    </font>
    <font>
      <b/>
      <i/>
      <sz val="14"/>
      <color indexed="8"/>
      <name val="Comic Sans MS"/>
      <family val="4"/>
    </font>
    <font>
      <b/>
      <sz val="14"/>
      <name val="Comic Sans MS"/>
      <family val="4"/>
    </font>
    <font>
      <b/>
      <sz val="14"/>
      <color indexed="17"/>
      <name val="Comic Sans MS"/>
      <family val="4"/>
    </font>
    <font>
      <i/>
      <sz val="14"/>
      <color indexed="8"/>
      <name val="Comic Sans MS"/>
      <family val="4"/>
    </font>
    <font>
      <b/>
      <sz val="14"/>
      <color indexed="61"/>
      <name val="Arial"/>
      <family val="2"/>
    </font>
    <font>
      <b/>
      <sz val="24"/>
      <name val="Times New Roman"/>
      <family val="1"/>
    </font>
    <font>
      <sz val="10"/>
      <color indexed="61"/>
      <name val="Arial"/>
      <family val="2"/>
    </font>
    <font>
      <i/>
      <sz val="10"/>
      <color indexed="10"/>
      <name val="Arial"/>
      <family val="2"/>
    </font>
    <font>
      <i/>
      <sz val="10"/>
      <name val="Arial"/>
      <family val="2"/>
    </font>
    <font>
      <i/>
      <sz val="10"/>
      <color indexed="14"/>
      <name val="Arial"/>
      <family val="2"/>
    </font>
    <font>
      <sz val="10"/>
      <name val="Courier New"/>
      <family val="3"/>
    </font>
    <font>
      <b/>
      <i/>
      <sz val="10"/>
      <name val="Arial"/>
      <family val="2"/>
    </font>
    <font>
      <b/>
      <sz val="10"/>
      <color indexed="16"/>
      <name val="Arial"/>
      <family val="2"/>
    </font>
    <font>
      <b/>
      <sz val="16"/>
      <color indexed="9"/>
      <name val="Verdana"/>
      <family val="2"/>
    </font>
    <font>
      <b/>
      <sz val="11"/>
      <color indexed="9"/>
      <name val="Verdana"/>
      <family val="2"/>
    </font>
    <font>
      <sz val="24"/>
      <name val="Arial"/>
      <family val="2"/>
    </font>
    <font>
      <sz val="10"/>
      <color indexed="9"/>
      <name val="Arial"/>
      <family val="2"/>
    </font>
    <font>
      <sz val="18"/>
      <color indexed="9"/>
      <name val="Arial"/>
      <family val="2"/>
    </font>
    <font>
      <sz val="10"/>
      <color indexed="16"/>
      <name val="Arial"/>
      <family val="2"/>
    </font>
    <font>
      <sz val="12"/>
      <color indexed="9"/>
      <name val="Times New Roman"/>
      <family val="1"/>
    </font>
    <font>
      <b/>
      <sz val="12"/>
      <name val="Calibri"/>
      <family val="2"/>
    </font>
    <font>
      <b/>
      <sz val="10"/>
      <color indexed="12"/>
      <name val="Calibri"/>
      <family val="2"/>
    </font>
    <font>
      <b/>
      <sz val="13.5"/>
      <name val="Comic Sans MS"/>
      <family val="4"/>
    </font>
    <font>
      <b/>
      <sz val="14"/>
      <name val="Calibri"/>
      <family val="2"/>
    </font>
    <font>
      <b/>
      <sz val="11"/>
      <color indexed="10"/>
      <name val="Arial"/>
      <family val="2"/>
    </font>
    <font>
      <b/>
      <sz val="14"/>
      <color indexed="10"/>
      <name val="Arial"/>
      <family val="2"/>
    </font>
    <font>
      <b/>
      <sz val="12"/>
      <color indexed="10"/>
      <name val="Arial"/>
      <family val="2"/>
    </font>
    <font>
      <b/>
      <sz val="11"/>
      <color indexed="12"/>
      <name val="Arial"/>
      <family val="2"/>
    </font>
    <font>
      <b/>
      <sz val="16"/>
      <name val="Arial"/>
      <family val="2"/>
    </font>
    <font>
      <b/>
      <sz val="22"/>
      <name val="Calibri"/>
      <family val="2"/>
    </font>
    <font>
      <b/>
      <i/>
      <sz val="11"/>
      <color indexed="9"/>
      <name val="Comic Sans MS"/>
      <family val="4"/>
    </font>
    <font>
      <sz val="14"/>
      <color indexed="9"/>
      <name val="Arial"/>
      <family val="2"/>
    </font>
    <font>
      <b/>
      <sz val="11"/>
      <color indexed="12"/>
      <name val="Comic Sans MS"/>
      <family val="4"/>
    </font>
    <font>
      <b/>
      <sz val="14"/>
      <color indexed="12"/>
      <name val="Arial"/>
      <family val="2"/>
    </font>
    <font>
      <sz val="12"/>
      <color indexed="9"/>
      <name val="Comic Sans MS"/>
      <family val="4"/>
    </font>
    <font>
      <b/>
      <i/>
      <sz val="14"/>
      <color indexed="9"/>
      <name val="Comic Sans MS"/>
      <family val="4"/>
    </font>
    <font>
      <sz val="12"/>
      <color indexed="10"/>
      <name val="Times New Roman"/>
      <family val="1"/>
    </font>
    <font>
      <sz val="12"/>
      <name val="Arial"/>
      <family val="2"/>
    </font>
    <font>
      <b/>
      <sz val="11"/>
      <color indexed="17"/>
      <name val="Arial"/>
      <family val="2"/>
    </font>
    <font>
      <b/>
      <sz val="11"/>
      <color indexed="60"/>
      <name val="Arial"/>
      <family val="2"/>
    </font>
    <font>
      <b/>
      <sz val="10"/>
      <color indexed="17"/>
      <name val="Calibri"/>
      <family val="2"/>
    </font>
    <font>
      <b/>
      <sz val="10"/>
      <color indexed="16"/>
      <name val="Calibri"/>
      <family val="2"/>
    </font>
    <font>
      <b/>
      <sz val="10"/>
      <color indexed="60"/>
      <name val="Calibri"/>
      <family val="2"/>
    </font>
    <font>
      <b/>
      <sz val="10"/>
      <color indexed="10"/>
      <name val="Calibri"/>
      <family val="2"/>
    </font>
    <font>
      <b/>
      <sz val="10"/>
      <name val="Calibri"/>
      <family val="2"/>
    </font>
    <font>
      <sz val="11"/>
      <color indexed="10"/>
      <name val="Calibri"/>
      <family val="2"/>
    </font>
    <font>
      <sz val="11"/>
      <color indexed="12"/>
      <name val="Calibri"/>
      <family val="2"/>
    </font>
    <font>
      <sz val="11"/>
      <color indexed="17"/>
      <name val="Calibri"/>
      <family val="2"/>
    </font>
    <font>
      <sz val="11"/>
      <color indexed="60"/>
      <name val="Calibri"/>
      <family val="2"/>
    </font>
    <font>
      <b/>
      <sz val="12"/>
      <color indexed="12"/>
      <name val="Calibri"/>
      <family val="2"/>
    </font>
    <font>
      <b/>
      <sz val="12"/>
      <color indexed="17"/>
      <name val="Calibri"/>
      <family val="2"/>
    </font>
    <font>
      <b/>
      <sz val="12"/>
      <color indexed="16"/>
      <name val="Calibri"/>
      <family val="2"/>
    </font>
    <font>
      <b/>
      <sz val="14"/>
      <color indexed="17"/>
      <name val="Arial"/>
      <family val="2"/>
    </font>
    <font>
      <b/>
      <sz val="16"/>
      <name val="Verdana"/>
      <family val="2"/>
    </font>
    <font>
      <i/>
      <sz val="12"/>
      <color indexed="8"/>
      <name val="Times New Roman"/>
      <family val="1"/>
    </font>
    <font>
      <i/>
      <sz val="12"/>
      <color indexed="10"/>
      <name val="Times New Roman"/>
      <family val="1"/>
    </font>
    <font>
      <i/>
      <sz val="12"/>
      <color indexed="14"/>
      <name val="Times New Roman"/>
      <family val="1"/>
    </font>
    <font>
      <b/>
      <i/>
      <sz val="11"/>
      <color indexed="49"/>
      <name val="Times New Roman"/>
      <family val="1"/>
    </font>
    <font>
      <sz val="14"/>
      <color indexed="16"/>
      <name val="Times New Roman"/>
      <family val="1"/>
    </font>
    <font>
      <sz val="14"/>
      <color indexed="17"/>
      <name val="Times New Roman"/>
      <family val="1"/>
    </font>
    <font>
      <sz val="14"/>
      <color indexed="10"/>
      <name val="Times New Roman"/>
      <family val="1"/>
    </font>
    <font>
      <sz val="14"/>
      <color indexed="9"/>
      <name val="Times New Roman"/>
      <family val="1"/>
    </font>
    <font>
      <b/>
      <sz val="14"/>
      <color indexed="9"/>
      <name val="Times New Roman"/>
      <family val="1"/>
    </font>
    <font>
      <sz val="14"/>
      <color indexed="9"/>
      <name val="Arial"/>
      <family val="2"/>
    </font>
    <font>
      <i/>
      <sz val="14"/>
      <name val="Arial"/>
      <family val="2"/>
    </font>
    <font>
      <sz val="16"/>
      <color indexed="16"/>
      <name val="Arial"/>
      <family val="2"/>
    </font>
    <font>
      <i/>
      <sz val="14"/>
      <color indexed="8"/>
      <name val="Times New Roman"/>
      <family val="1"/>
    </font>
    <font>
      <sz val="12"/>
      <color indexed="50"/>
      <name val="Times New Roman"/>
      <family val="1"/>
    </font>
    <font>
      <b/>
      <sz val="18"/>
      <name val="Arial"/>
      <family val="2"/>
    </font>
    <font>
      <b/>
      <sz val="14"/>
      <name val="Times New Roman"/>
      <family val="1"/>
    </font>
    <font>
      <sz val="10"/>
      <name val="Times New Roman"/>
      <family val="1"/>
    </font>
    <font>
      <b/>
      <sz val="7"/>
      <name val="Times New Roman"/>
      <family val="1"/>
    </font>
    <font>
      <b/>
      <sz val="8"/>
      <name val="Times New Roman"/>
      <family val="1"/>
    </font>
    <font>
      <sz val="8"/>
      <color indexed="12"/>
      <name val="Times New Roman"/>
      <family val="1"/>
    </font>
    <font>
      <sz val="8"/>
      <color indexed="12"/>
      <name val="Arial"/>
      <family val="2"/>
    </font>
    <font>
      <sz val="8"/>
      <color indexed="17"/>
      <name val="Arial"/>
      <family val="2"/>
    </font>
    <font>
      <sz val="8"/>
      <color indexed="10"/>
      <name val="Arial"/>
      <family val="2"/>
    </font>
    <font>
      <sz val="12"/>
      <name val="Arial"/>
      <family val="2"/>
    </font>
    <font>
      <b/>
      <sz val="10"/>
      <name val="Times New Roman"/>
      <family val="1"/>
    </font>
    <font>
      <sz val="8"/>
      <color indexed="12"/>
      <name val="Times New Roman"/>
      <family val="1"/>
    </font>
    <font>
      <sz val="6"/>
      <color indexed="12"/>
      <name val="Times New Roman"/>
      <family val="1"/>
    </font>
    <font>
      <b/>
      <sz val="10"/>
      <color indexed="22"/>
      <name val="Arial"/>
      <family val="2"/>
    </font>
    <font>
      <sz val="11"/>
      <name val="Arial"/>
      <family val="2"/>
    </font>
    <font>
      <sz val="12"/>
      <color indexed="8"/>
      <name val="Arial"/>
      <family val="2"/>
    </font>
    <font>
      <sz val="12"/>
      <color indexed="57"/>
      <name val="Arial"/>
      <family val="2"/>
    </font>
    <font>
      <sz val="16"/>
      <name val="Arial"/>
      <family val="2"/>
    </font>
    <font>
      <u/>
      <sz val="12"/>
      <color indexed="12"/>
      <name val="Comic Sans MS"/>
      <family val="4"/>
    </font>
    <font>
      <sz val="12"/>
      <color indexed="17"/>
      <name val="Comic Sans MS"/>
      <family val="4"/>
    </font>
    <font>
      <sz val="12"/>
      <color indexed="50"/>
      <name val="Comic Sans MS"/>
      <family val="4"/>
    </font>
    <font>
      <b/>
      <sz val="16"/>
      <color indexed="10"/>
      <name val="Arial"/>
      <family val="2"/>
    </font>
    <font>
      <b/>
      <sz val="8"/>
      <color indexed="25"/>
      <name val="Verdana"/>
      <family val="2"/>
    </font>
    <font>
      <b/>
      <u/>
      <sz val="12"/>
      <color indexed="12"/>
      <name val="Comic Sans MS"/>
      <family val="4"/>
    </font>
    <font>
      <b/>
      <sz val="9"/>
      <name val="Arial"/>
      <family val="2"/>
    </font>
    <font>
      <sz val="9"/>
      <name val="Arial"/>
      <family val="2"/>
    </font>
    <font>
      <b/>
      <sz val="9"/>
      <color indexed="17"/>
      <name val="Arial"/>
      <family val="2"/>
    </font>
    <font>
      <b/>
      <sz val="9"/>
      <color indexed="12"/>
      <name val="Arial"/>
      <family val="2"/>
    </font>
    <font>
      <sz val="8"/>
      <color indexed="53"/>
      <name val="Arial"/>
      <family val="2"/>
    </font>
    <font>
      <u/>
      <sz val="14"/>
      <color indexed="12"/>
      <name val="Arial"/>
      <family val="2"/>
    </font>
    <font>
      <sz val="14"/>
      <name val="Arial Narrow"/>
      <family val="2"/>
    </font>
    <font>
      <b/>
      <sz val="20"/>
      <color indexed="12"/>
      <name val="Arial Narrow"/>
      <family val="2"/>
    </font>
    <font>
      <b/>
      <sz val="14"/>
      <color indexed="9"/>
      <name val="Arial"/>
      <family val="2"/>
    </font>
    <font>
      <b/>
      <sz val="14"/>
      <color indexed="50"/>
      <name val="Calibri"/>
      <family val="2"/>
    </font>
    <font>
      <sz val="14"/>
      <color indexed="10"/>
      <name val="Calibri"/>
      <family val="2"/>
    </font>
    <font>
      <sz val="14"/>
      <name val="Calibri"/>
      <family val="2"/>
    </font>
    <font>
      <b/>
      <sz val="14"/>
      <color indexed="10"/>
      <name val="Calibri"/>
      <family val="2"/>
    </font>
    <font>
      <sz val="14"/>
      <color indexed="12"/>
      <name val="Calibri"/>
      <family val="2"/>
    </font>
    <font>
      <b/>
      <sz val="14"/>
      <color indexed="12"/>
      <name val="Calibri"/>
      <family val="2"/>
    </font>
    <font>
      <sz val="14"/>
      <name val="MS Sans Serif"/>
    </font>
    <font>
      <sz val="14"/>
      <color indexed="17"/>
      <name val="Calibri"/>
      <family val="2"/>
    </font>
    <font>
      <b/>
      <sz val="14"/>
      <color indexed="17"/>
      <name val="Calibri"/>
      <family val="2"/>
    </font>
    <font>
      <b/>
      <sz val="14"/>
      <color indexed="60"/>
      <name val="Arial"/>
      <family val="2"/>
    </font>
    <font>
      <sz val="14"/>
      <color indexed="60"/>
      <name val="Calibri"/>
      <family val="2"/>
    </font>
    <font>
      <b/>
      <sz val="14"/>
      <color indexed="16"/>
      <name val="Calibri"/>
      <family val="2"/>
    </font>
    <font>
      <b/>
      <sz val="14"/>
      <color indexed="60"/>
      <name val="Calibri"/>
      <family val="2"/>
    </font>
    <font>
      <b/>
      <u/>
      <sz val="14"/>
      <color indexed="12"/>
      <name val="Arial"/>
      <family val="2"/>
    </font>
    <font>
      <b/>
      <sz val="12"/>
      <name val="Verdana"/>
      <family val="2"/>
    </font>
    <font>
      <b/>
      <u/>
      <sz val="12"/>
      <name val="Verdana"/>
      <family val="2"/>
    </font>
    <font>
      <sz val="10"/>
      <name val="Verdana"/>
      <family val="2"/>
    </font>
    <font>
      <sz val="12"/>
      <name val="Verdana"/>
      <family val="2"/>
    </font>
    <font>
      <b/>
      <sz val="6"/>
      <name val="Verdana"/>
      <family val="2"/>
    </font>
    <font>
      <b/>
      <vertAlign val="superscript"/>
      <sz val="6"/>
      <name val="Verdana"/>
      <family val="2"/>
    </font>
    <font>
      <sz val="5"/>
      <name val="Verdana"/>
      <family val="2"/>
    </font>
    <font>
      <b/>
      <sz val="19"/>
      <name val="Verdana"/>
      <family val="2"/>
    </font>
    <font>
      <b/>
      <sz val="11"/>
      <name val="Verdana"/>
      <family val="2"/>
    </font>
    <font>
      <u/>
      <sz val="14"/>
      <color indexed="12"/>
      <name val="Verdana"/>
      <family val="2"/>
    </font>
    <font>
      <sz val="14"/>
      <name val="Verdana"/>
      <family val="2"/>
    </font>
    <font>
      <b/>
      <i/>
      <sz val="13.5"/>
      <name val="Verdana"/>
      <family val="2"/>
    </font>
    <font>
      <b/>
      <i/>
      <sz val="13.5"/>
      <color indexed="10"/>
      <name val="Verdana"/>
      <family val="2"/>
    </font>
    <font>
      <b/>
      <i/>
      <sz val="13.5"/>
      <color indexed="48"/>
      <name val="Verdana"/>
      <family val="2"/>
    </font>
    <font>
      <u/>
      <sz val="10"/>
      <color indexed="12"/>
      <name val="Verdana"/>
      <family val="2"/>
    </font>
    <font>
      <sz val="11"/>
      <color indexed="8"/>
      <name val="Verdana"/>
      <family val="2"/>
    </font>
    <font>
      <vertAlign val="superscript"/>
      <sz val="12"/>
      <name val="Verdana"/>
      <family val="2"/>
    </font>
    <font>
      <i/>
      <sz val="11"/>
      <name val="Verdana"/>
      <family val="2"/>
    </font>
    <font>
      <i/>
      <u/>
      <sz val="12"/>
      <name val="Verdana"/>
      <family val="2"/>
    </font>
    <font>
      <b/>
      <sz val="11"/>
      <color indexed="8"/>
      <name val="Verdana"/>
      <family val="2"/>
    </font>
    <font>
      <sz val="9.5"/>
      <name val="Verdana"/>
      <family val="2"/>
    </font>
    <font>
      <sz val="12"/>
      <color indexed="8"/>
      <name val="Verdana"/>
      <family val="2"/>
    </font>
    <font>
      <sz val="7"/>
      <color indexed="8"/>
      <name val="Verdana"/>
      <family val="2"/>
    </font>
    <font>
      <b/>
      <sz val="36"/>
      <name val="Verdana"/>
      <family val="2"/>
    </font>
    <font>
      <sz val="6"/>
      <name val="Verdana"/>
      <family val="2"/>
    </font>
    <font>
      <u/>
      <sz val="12"/>
      <name val="Verdana"/>
      <family val="2"/>
    </font>
    <font>
      <b/>
      <vertAlign val="superscript"/>
      <sz val="12"/>
      <name val="Verdana"/>
      <family val="2"/>
    </font>
    <font>
      <sz val="11"/>
      <name val="Verdana"/>
      <family val="2"/>
    </font>
    <font>
      <i/>
      <sz val="10"/>
      <name val="Verdana"/>
      <family val="2"/>
    </font>
    <font>
      <sz val="10"/>
      <color indexed="8"/>
      <name val="Verdana"/>
      <family val="2"/>
    </font>
    <font>
      <vertAlign val="superscript"/>
      <sz val="11"/>
      <name val="Verdana"/>
      <family val="2"/>
    </font>
    <font>
      <b/>
      <sz val="12"/>
      <color indexed="10"/>
      <name val="Verdana"/>
      <family val="2"/>
    </font>
    <font>
      <sz val="10"/>
      <color indexed="10"/>
      <name val="Verdana"/>
      <family val="2"/>
    </font>
    <font>
      <b/>
      <sz val="12"/>
      <color indexed="16"/>
      <name val="Verdana"/>
      <family val="2"/>
    </font>
    <font>
      <sz val="10"/>
      <color indexed="16"/>
      <name val="Verdana"/>
      <family val="2"/>
    </font>
    <font>
      <b/>
      <sz val="12"/>
      <color indexed="9"/>
      <name val="Verdana"/>
      <family val="2"/>
    </font>
    <font>
      <sz val="10"/>
      <color indexed="9"/>
      <name val="Verdana"/>
      <family val="2"/>
    </font>
    <font>
      <sz val="12"/>
      <color indexed="16"/>
      <name val="Verdana"/>
      <family val="2"/>
    </font>
    <font>
      <sz val="12"/>
      <color indexed="9"/>
      <name val="Verdana"/>
      <family val="2"/>
    </font>
    <font>
      <sz val="12"/>
      <color indexed="12"/>
      <name val="Verdana"/>
      <family val="2"/>
    </font>
    <font>
      <b/>
      <sz val="8"/>
      <name val="Verdana"/>
      <family val="2"/>
    </font>
    <font>
      <sz val="8"/>
      <name val="Verdana"/>
      <family val="2"/>
    </font>
    <font>
      <b/>
      <sz val="8"/>
      <color indexed="9"/>
      <name val="Verdana"/>
      <family val="2"/>
    </font>
    <font>
      <vertAlign val="superscript"/>
      <sz val="8"/>
      <name val="Verdana"/>
      <family val="2"/>
    </font>
    <font>
      <b/>
      <vertAlign val="superscript"/>
      <sz val="8"/>
      <name val="Verdana"/>
      <family val="2"/>
    </font>
    <font>
      <b/>
      <sz val="10"/>
      <color indexed="9"/>
      <name val="Verdana"/>
      <family val="2"/>
    </font>
    <font>
      <b/>
      <sz val="10"/>
      <name val="Verdana"/>
      <family val="2"/>
    </font>
    <font>
      <sz val="10.5"/>
      <color indexed="8"/>
      <name val="Verdana"/>
      <family val="2"/>
    </font>
    <font>
      <b/>
      <u/>
      <sz val="11"/>
      <name val="Verdana"/>
      <family val="2"/>
    </font>
    <font>
      <sz val="9"/>
      <color indexed="16"/>
      <name val="Verdana"/>
      <family val="2"/>
    </font>
    <font>
      <b/>
      <sz val="16"/>
      <color indexed="10"/>
      <name val="Verdana"/>
      <family val="2"/>
    </font>
    <font>
      <sz val="9"/>
      <color indexed="17"/>
      <name val="Verdana"/>
      <family val="2"/>
    </font>
    <font>
      <sz val="9"/>
      <name val="Verdana"/>
      <family val="2"/>
    </font>
    <font>
      <b/>
      <sz val="9"/>
      <color indexed="50"/>
      <name val="Verdana"/>
      <family val="2"/>
    </font>
    <font>
      <b/>
      <sz val="10"/>
      <color indexed="50"/>
      <name val="Verdana"/>
      <family val="2"/>
    </font>
    <font>
      <sz val="9"/>
      <color indexed="10"/>
      <name val="Verdana"/>
      <family val="2"/>
    </font>
    <font>
      <i/>
      <sz val="9"/>
      <name val="Verdana"/>
      <family val="2"/>
    </font>
    <font>
      <i/>
      <sz val="9"/>
      <color indexed="10"/>
      <name val="Verdana"/>
      <family val="2"/>
    </font>
    <font>
      <i/>
      <sz val="10"/>
      <color indexed="10"/>
      <name val="Verdana"/>
      <family val="2"/>
    </font>
    <font>
      <i/>
      <sz val="9"/>
      <color indexed="14"/>
      <name val="Verdana"/>
      <family val="2"/>
    </font>
    <font>
      <i/>
      <sz val="10"/>
      <color indexed="14"/>
      <name val="Verdana"/>
      <family val="2"/>
    </font>
    <font>
      <sz val="9"/>
      <color indexed="60"/>
      <name val="Verdana"/>
      <family val="2"/>
    </font>
    <font>
      <sz val="10"/>
      <color indexed="60"/>
      <name val="Verdana"/>
      <family val="2"/>
    </font>
    <font>
      <sz val="9"/>
      <color indexed="9"/>
      <name val="Verdana"/>
      <family val="2"/>
    </font>
    <font>
      <sz val="9"/>
      <color indexed="12"/>
      <name val="Verdana"/>
      <family val="2"/>
    </font>
    <font>
      <sz val="10"/>
      <color indexed="12"/>
      <name val="Verdana"/>
      <family val="2"/>
    </font>
    <font>
      <sz val="10"/>
      <color indexed="62"/>
      <name val="Verdana"/>
      <family val="2"/>
    </font>
    <font>
      <sz val="10"/>
      <color indexed="49"/>
      <name val="Verdana"/>
      <family val="2"/>
    </font>
    <font>
      <sz val="10"/>
      <color indexed="17"/>
      <name val="Verdana"/>
      <family val="2"/>
    </font>
    <font>
      <sz val="10"/>
      <color indexed="61"/>
      <name val="Verdana"/>
      <family val="2"/>
    </font>
    <font>
      <sz val="9"/>
      <color indexed="57"/>
      <name val="Verdana"/>
      <family val="2"/>
    </font>
    <font>
      <sz val="10"/>
      <color indexed="57"/>
      <name val="Verdana"/>
      <family val="2"/>
    </font>
    <font>
      <sz val="9"/>
      <color indexed="50"/>
      <name val="Verdana"/>
      <family val="2"/>
    </font>
    <font>
      <b/>
      <sz val="14"/>
      <color indexed="8"/>
      <name val="Calibri"/>
      <family val="2"/>
    </font>
    <font>
      <sz val="14"/>
      <color rgb="FF7030A0"/>
      <name val="Verdana"/>
      <family val="2"/>
    </font>
    <font>
      <b/>
      <sz val="12"/>
      <color theme="1"/>
      <name val="Calibri"/>
      <family val="2"/>
      <scheme val="minor"/>
    </font>
    <font>
      <sz val="12"/>
      <color theme="0"/>
      <name val="Calibri"/>
      <family val="2"/>
      <scheme val="minor"/>
    </font>
    <font>
      <sz val="11"/>
      <color theme="1"/>
      <name val="Calibri"/>
      <family val="2"/>
      <scheme val="minor"/>
    </font>
    <font>
      <b/>
      <sz val="22"/>
      <color rgb="FF92D050"/>
      <name val="Verdana"/>
      <family val="2"/>
    </font>
    <font>
      <b/>
      <sz val="20"/>
      <color rgb="FFFFFF00"/>
      <name val="Arial"/>
      <family val="2"/>
    </font>
    <font>
      <sz val="22"/>
      <color theme="0"/>
      <name val="Verdana"/>
      <family val="2"/>
    </font>
    <font>
      <sz val="18"/>
      <color rgb="FF7030A0"/>
      <name val="Arial"/>
      <family val="2"/>
    </font>
    <font>
      <sz val="22"/>
      <name val="Verdana"/>
      <family val="2"/>
    </font>
    <font>
      <sz val="16"/>
      <name val="Verdana"/>
      <family val="2"/>
    </font>
    <font>
      <b/>
      <sz val="22"/>
      <color rgb="FF99CC00"/>
      <name val="Arial"/>
      <family val="2"/>
    </font>
    <font>
      <sz val="22"/>
      <color theme="1"/>
      <name val="Verdana"/>
      <family val="2"/>
    </font>
    <font>
      <sz val="22"/>
      <color theme="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22"/>
      <color indexed="12"/>
      <name val="Arial"/>
      <family val="2"/>
    </font>
    <font>
      <sz val="20"/>
      <color theme="0"/>
      <name val="Calibri"/>
      <family val="2"/>
      <scheme val="minor"/>
    </font>
    <font>
      <b/>
      <sz val="26"/>
      <color theme="0"/>
      <name val="Arial"/>
      <family val="2"/>
    </font>
    <font>
      <b/>
      <sz val="16"/>
      <color theme="0"/>
      <name val="Calibri"/>
      <family val="2"/>
      <scheme val="minor"/>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b/>
      <sz val="22"/>
      <name val="Calibri"/>
      <family val="2"/>
      <scheme val="minor"/>
    </font>
    <font>
      <sz val="18"/>
      <name val="Arial"/>
      <family val="2"/>
    </font>
    <font>
      <sz val="18"/>
      <color theme="0"/>
      <name val="Arial"/>
      <family val="2"/>
    </font>
    <font>
      <sz val="18"/>
      <color theme="0"/>
      <name val="Calibri"/>
      <family val="2"/>
      <scheme val="minor"/>
    </font>
    <font>
      <u/>
      <sz val="22"/>
      <color theme="0"/>
      <name val="Arial"/>
      <family val="2"/>
    </font>
    <font>
      <b/>
      <sz val="20"/>
      <color theme="0"/>
      <name val="Calibri"/>
      <family val="2"/>
      <scheme val="minor"/>
    </font>
    <font>
      <u/>
      <sz val="11"/>
      <color theme="10"/>
      <name val="Calibri"/>
      <family val="2"/>
      <scheme val="minor"/>
    </font>
    <font>
      <b/>
      <u/>
      <sz val="28"/>
      <color theme="10"/>
      <name val="Calibri"/>
      <family val="2"/>
      <scheme val="minor"/>
    </font>
    <font>
      <sz val="22"/>
      <color rgb="FFFFFF00"/>
      <name val="Verdana"/>
      <family val="2"/>
    </font>
    <font>
      <b/>
      <sz val="18"/>
      <color theme="0"/>
      <name val="Calibri"/>
      <family val="2"/>
      <scheme val="minor"/>
    </font>
    <font>
      <u/>
      <sz val="18"/>
      <color theme="10"/>
      <name val="Arial"/>
      <family val="2"/>
    </font>
    <font>
      <u/>
      <sz val="22"/>
      <color theme="10"/>
      <name val="Arial"/>
      <family val="2"/>
    </font>
    <font>
      <sz val="22"/>
      <color theme="0" tint="-4.9989318521683403E-2"/>
      <name val="Verdana"/>
      <family val="2"/>
    </font>
    <font>
      <sz val="10"/>
      <color theme="0" tint="-4.9989318521683403E-2"/>
      <name val="Arial"/>
      <family val="2"/>
    </font>
    <font>
      <sz val="18"/>
      <color theme="0" tint="-4.9989318521683403E-2"/>
      <name val="Calibri"/>
      <family val="2"/>
      <scheme val="minor"/>
    </font>
    <font>
      <u/>
      <sz val="18"/>
      <color theme="10"/>
      <name val="Calibri"/>
      <family val="2"/>
      <scheme val="minor"/>
    </font>
    <font>
      <u/>
      <sz val="24"/>
      <color theme="10"/>
      <name val="Calibri"/>
      <family val="2"/>
      <scheme val="minor"/>
    </font>
    <font>
      <u/>
      <sz val="10"/>
      <color theme="10"/>
      <name val="Arial"/>
      <family val="2"/>
    </font>
    <font>
      <b/>
      <u/>
      <sz val="18"/>
      <color theme="10"/>
      <name val="Calibri"/>
      <family val="2"/>
      <scheme val="minor"/>
    </font>
    <font>
      <sz val="10"/>
      <name val="Calibri"/>
      <family val="2"/>
      <scheme val="minor"/>
    </font>
    <font>
      <b/>
      <sz val="22"/>
      <color theme="0"/>
      <name val="Calibri"/>
      <family val="2"/>
      <scheme val="minor"/>
    </font>
    <font>
      <b/>
      <sz val="22"/>
      <color rgb="FF92D050"/>
      <name val="Arial"/>
      <family val="2"/>
    </font>
    <font>
      <i/>
      <sz val="22"/>
      <color theme="0"/>
      <name val="Verdana"/>
      <family val="2"/>
    </font>
    <font>
      <b/>
      <sz val="22"/>
      <color theme="0"/>
      <name val="Arial"/>
      <family val="2"/>
    </font>
    <font>
      <sz val="11"/>
      <color theme="0"/>
      <name val="Calibri"/>
      <family val="2"/>
      <scheme val="minor"/>
    </font>
    <font>
      <u/>
      <sz val="18"/>
      <color indexed="12"/>
      <name val="Arial"/>
      <family val="2"/>
    </font>
    <font>
      <sz val="14"/>
      <name val="Calibri"/>
      <family val="2"/>
      <scheme val="minor"/>
    </font>
    <font>
      <sz val="12"/>
      <name val="Calibri"/>
      <family val="2"/>
      <scheme val="minor"/>
    </font>
    <font>
      <sz val="12"/>
      <color rgb="FF3366FF"/>
      <name val="Calibri"/>
      <family val="2"/>
      <scheme val="minor"/>
    </font>
    <font>
      <b/>
      <sz val="12"/>
      <name val="Calibri"/>
      <family val="2"/>
      <scheme val="minor"/>
    </font>
    <font>
      <b/>
      <sz val="14"/>
      <name val="Calibri"/>
      <family val="2"/>
      <scheme val="minor"/>
    </font>
    <font>
      <b/>
      <sz val="16"/>
      <name val="Calibri"/>
      <family val="2"/>
      <scheme val="minor"/>
    </font>
    <font>
      <b/>
      <sz val="16"/>
      <color rgb="FF3366FF"/>
      <name val="Calibri"/>
      <family val="2"/>
      <scheme val="minor"/>
    </font>
    <font>
      <b/>
      <sz val="16"/>
      <color theme="8" tint="-0.499984740745262"/>
      <name val="Calibri"/>
      <family val="2"/>
      <scheme val="minor"/>
    </font>
    <font>
      <b/>
      <sz val="16"/>
      <name val="Calibri"/>
      <family val="2"/>
    </font>
    <font>
      <b/>
      <sz val="16"/>
      <color theme="9" tint="-0.499984740745262"/>
      <name val="Calibri"/>
      <family val="2"/>
      <scheme val="minor"/>
    </font>
    <font>
      <b/>
      <sz val="16"/>
      <color theme="6" tint="-0.249977111117893"/>
      <name val="Calibri"/>
      <family val="2"/>
      <scheme val="minor"/>
    </font>
    <font>
      <sz val="12"/>
      <color indexed="9"/>
      <name val="Calibri"/>
      <family val="2"/>
      <scheme val="minor"/>
    </font>
    <font>
      <sz val="11"/>
      <color indexed="9"/>
      <name val="Calibri"/>
      <family val="2"/>
      <scheme val="minor"/>
    </font>
    <font>
      <sz val="11"/>
      <name val="Calibri"/>
      <family val="2"/>
      <scheme val="minor"/>
    </font>
    <font>
      <b/>
      <sz val="11"/>
      <color indexed="9"/>
      <name val="Calibri"/>
      <family val="2"/>
      <scheme val="minor"/>
    </font>
    <font>
      <b/>
      <sz val="11"/>
      <name val="Calibri"/>
      <family val="2"/>
      <scheme val="minor"/>
    </font>
    <font>
      <b/>
      <sz val="12"/>
      <color indexed="9"/>
      <name val="Calibri"/>
      <family val="2"/>
      <scheme val="minor"/>
    </font>
    <font>
      <b/>
      <i/>
      <sz val="12"/>
      <color indexed="9"/>
      <name val="Calibri"/>
      <family val="2"/>
      <scheme val="minor"/>
    </font>
    <font>
      <sz val="10"/>
      <color indexed="8"/>
      <name val="Calibri"/>
      <family val="2"/>
      <scheme val="minor"/>
    </font>
    <font>
      <sz val="11"/>
      <color indexed="8"/>
      <name val="Calibri"/>
      <family val="2"/>
      <scheme val="minor"/>
    </font>
    <font>
      <sz val="11"/>
      <color indexed="20"/>
      <name val="Calibri"/>
      <family val="2"/>
      <scheme val="minor"/>
    </font>
    <font>
      <b/>
      <sz val="12"/>
      <color indexed="17"/>
      <name val="Calibri"/>
      <family val="2"/>
      <scheme val="minor"/>
    </font>
    <font>
      <i/>
      <sz val="11"/>
      <name val="Calibri"/>
      <family val="2"/>
      <scheme val="minor"/>
    </font>
    <font>
      <b/>
      <i/>
      <sz val="11"/>
      <name val="Calibri"/>
      <family val="2"/>
      <scheme val="minor"/>
    </font>
    <font>
      <b/>
      <sz val="11"/>
      <color indexed="10"/>
      <name val="Calibri"/>
      <family val="2"/>
      <scheme val="minor"/>
    </font>
    <font>
      <sz val="11"/>
      <color indexed="17"/>
      <name val="Calibri"/>
      <family val="2"/>
      <scheme val="minor"/>
    </font>
    <font>
      <sz val="11"/>
      <color indexed="10"/>
      <name val="Calibri"/>
      <family val="2"/>
      <scheme val="minor"/>
    </font>
    <font>
      <sz val="11"/>
      <color indexed="16"/>
      <name val="Calibri"/>
      <family val="2"/>
      <scheme val="minor"/>
    </font>
    <font>
      <i/>
      <sz val="11"/>
      <color indexed="14"/>
      <name val="Calibri"/>
      <family val="2"/>
      <scheme val="minor"/>
    </font>
    <font>
      <sz val="11"/>
      <color indexed="50"/>
      <name val="Calibri"/>
      <family val="2"/>
      <scheme val="minor"/>
    </font>
    <font>
      <sz val="11"/>
      <color indexed="60"/>
      <name val="Calibri"/>
      <family val="2"/>
      <scheme val="minor"/>
    </font>
    <font>
      <sz val="11"/>
      <color indexed="61"/>
      <name val="Calibri"/>
      <family val="2"/>
      <scheme val="minor"/>
    </font>
    <font>
      <i/>
      <sz val="11"/>
      <color indexed="10"/>
      <name val="Calibri"/>
      <family val="2"/>
      <scheme val="minor"/>
    </font>
    <font>
      <sz val="11"/>
      <color indexed="62"/>
      <name val="Calibri"/>
      <family val="2"/>
      <scheme val="minor"/>
    </font>
    <font>
      <sz val="11"/>
      <color indexed="12"/>
      <name val="Calibri"/>
      <family val="2"/>
      <scheme val="minor"/>
    </font>
    <font>
      <sz val="11"/>
      <color indexed="48"/>
      <name val="Calibri"/>
      <family val="2"/>
      <scheme val="minor"/>
    </font>
    <font>
      <sz val="11"/>
      <color indexed="19"/>
      <name val="Calibri"/>
      <family val="2"/>
      <scheme val="minor"/>
    </font>
    <font>
      <b/>
      <sz val="12"/>
      <color indexed="10"/>
      <name val="Calibri"/>
      <family val="2"/>
      <scheme val="minor"/>
    </font>
    <font>
      <b/>
      <sz val="14"/>
      <color indexed="10"/>
      <name val="Calibri"/>
      <family val="2"/>
      <scheme val="minor"/>
    </font>
    <font>
      <b/>
      <i/>
      <sz val="12"/>
      <name val="Calibri"/>
      <family val="2"/>
      <scheme val="minor"/>
    </font>
    <font>
      <b/>
      <sz val="14"/>
      <color indexed="9"/>
      <name val="Calibri"/>
      <family val="2"/>
      <scheme val="minor"/>
    </font>
    <font>
      <b/>
      <sz val="12"/>
      <color indexed="16"/>
      <name val="Calibri"/>
      <family val="2"/>
      <scheme val="minor"/>
    </font>
    <font>
      <sz val="12"/>
      <color indexed="10"/>
      <name val="Calibri"/>
      <family val="2"/>
      <scheme val="minor"/>
    </font>
    <font>
      <sz val="12"/>
      <color indexed="8"/>
      <name val="Calibri"/>
      <family val="2"/>
      <scheme val="minor"/>
    </font>
    <font>
      <b/>
      <sz val="12"/>
      <color indexed="8"/>
      <name val="Calibri"/>
      <family val="2"/>
      <scheme val="minor"/>
    </font>
    <font>
      <b/>
      <sz val="14"/>
      <color indexed="17"/>
      <name val="Calibri"/>
      <family val="2"/>
      <scheme val="minor"/>
    </font>
    <font>
      <b/>
      <sz val="14"/>
      <color indexed="8"/>
      <name val="Calibri"/>
      <family val="2"/>
      <scheme val="minor"/>
    </font>
    <font>
      <b/>
      <sz val="12"/>
      <color indexed="50"/>
      <name val="Calibri"/>
      <family val="2"/>
      <scheme val="minor"/>
    </font>
    <font>
      <b/>
      <sz val="12"/>
      <color indexed="20"/>
      <name val="Calibri"/>
      <family val="2"/>
      <scheme val="minor"/>
    </font>
    <font>
      <b/>
      <sz val="12"/>
      <color indexed="60"/>
      <name val="Calibri"/>
      <family val="2"/>
      <scheme val="minor"/>
    </font>
    <font>
      <b/>
      <sz val="12"/>
      <color indexed="61"/>
      <name val="Calibri"/>
      <family val="2"/>
      <scheme val="minor"/>
    </font>
    <font>
      <b/>
      <i/>
      <sz val="12"/>
      <color indexed="10"/>
      <name val="Calibri"/>
      <family val="2"/>
      <scheme val="minor"/>
    </font>
    <font>
      <b/>
      <sz val="12"/>
      <color indexed="62"/>
      <name val="Calibri"/>
      <family val="2"/>
      <scheme val="minor"/>
    </font>
    <font>
      <b/>
      <sz val="12"/>
      <color indexed="12"/>
      <name val="Calibri"/>
      <family val="2"/>
      <scheme val="minor"/>
    </font>
    <font>
      <b/>
      <sz val="12"/>
      <color indexed="48"/>
      <name val="Calibri"/>
      <family val="2"/>
      <scheme val="minor"/>
    </font>
    <font>
      <b/>
      <u/>
      <sz val="10"/>
      <color indexed="12"/>
      <name val="Arial"/>
      <family val="2"/>
    </font>
    <font>
      <b/>
      <sz val="11"/>
      <color indexed="9"/>
      <name val="Calibri"/>
      <family val="2"/>
    </font>
    <font>
      <b/>
      <sz val="16"/>
      <color theme="1"/>
      <name val="Calibri"/>
      <family val="2"/>
      <scheme val="minor"/>
    </font>
    <font>
      <b/>
      <sz val="16"/>
      <color rgb="FFFF0000"/>
      <name val="Calibri"/>
      <family val="2"/>
      <scheme val="minor"/>
    </font>
    <font>
      <sz val="16"/>
      <color theme="1"/>
      <name val="Calibri"/>
      <family val="2"/>
      <scheme val="minor"/>
    </font>
    <font>
      <b/>
      <sz val="16"/>
      <color rgb="FF0070C0"/>
      <name val="Calibri"/>
      <family val="2"/>
      <scheme val="minor"/>
    </font>
    <font>
      <sz val="14"/>
      <color theme="1"/>
      <name val="Calibri"/>
      <family val="2"/>
      <scheme val="minor"/>
    </font>
    <font>
      <u/>
      <sz val="8.25"/>
      <color indexed="12"/>
      <name val="Calibri"/>
      <family val="2"/>
    </font>
    <font>
      <sz val="9"/>
      <color indexed="81"/>
      <name val="Tahoma"/>
      <family val="2"/>
    </font>
    <font>
      <b/>
      <sz val="8"/>
      <color indexed="81"/>
      <name val="Tahoma"/>
      <family val="2"/>
    </font>
    <font>
      <b/>
      <sz val="9"/>
      <color indexed="81"/>
      <name val="Tahoma"/>
      <family val="2"/>
    </font>
    <font>
      <b/>
      <sz val="14"/>
      <color theme="1"/>
      <name val="Calibri"/>
      <family val="2"/>
      <scheme val="minor"/>
    </font>
    <font>
      <b/>
      <sz val="18"/>
      <color indexed="8"/>
      <name val="Calibri"/>
      <family val="2"/>
      <scheme val="minor"/>
    </font>
    <font>
      <b/>
      <sz val="36"/>
      <color indexed="8"/>
      <name val="Calibri"/>
      <family val="2"/>
      <scheme val="minor"/>
    </font>
    <font>
      <b/>
      <sz val="28"/>
      <color indexed="10"/>
      <name val="Calibri"/>
      <family val="2"/>
      <scheme val="minor"/>
    </font>
    <font>
      <b/>
      <sz val="22"/>
      <color indexed="10"/>
      <name val="Calibri"/>
      <family val="2"/>
      <scheme val="minor"/>
    </font>
    <font>
      <sz val="28"/>
      <color indexed="8"/>
      <name val="Calibri"/>
      <family val="2"/>
      <scheme val="minor"/>
    </font>
    <font>
      <b/>
      <sz val="11"/>
      <color indexed="56"/>
      <name val="Calibri"/>
      <family val="2"/>
      <scheme val="minor"/>
    </font>
    <font>
      <b/>
      <sz val="11"/>
      <color indexed="28"/>
      <name val="Calibri"/>
      <family val="2"/>
      <scheme val="minor"/>
    </font>
    <font>
      <b/>
      <i/>
      <sz val="12"/>
      <color indexed="19"/>
      <name val="Calibri"/>
      <family val="2"/>
      <scheme val="minor"/>
    </font>
    <font>
      <sz val="11"/>
      <color indexed="56"/>
      <name val="Calibri"/>
      <family val="2"/>
      <scheme val="minor"/>
    </font>
    <font>
      <sz val="14"/>
      <color indexed="8"/>
      <name val="Calibri"/>
      <family val="2"/>
      <scheme val="minor"/>
    </font>
    <font>
      <u/>
      <sz val="14"/>
      <color indexed="12"/>
      <name val="Calibri"/>
      <family val="2"/>
      <scheme val="minor"/>
    </font>
    <font>
      <b/>
      <sz val="11"/>
      <color theme="1"/>
      <name val="Calibri"/>
      <family val="2"/>
      <scheme val="minor"/>
    </font>
    <font>
      <b/>
      <i/>
      <sz val="12"/>
      <color theme="0"/>
      <name val="Calibri"/>
      <family val="2"/>
      <scheme val="minor"/>
    </font>
    <font>
      <sz val="11"/>
      <color rgb="FF92D050"/>
      <name val="Calibri"/>
      <family val="2"/>
      <scheme val="minor"/>
    </font>
    <font>
      <sz val="14"/>
      <color theme="0"/>
      <name val="Calibri"/>
      <family val="2"/>
      <scheme val="minor"/>
    </font>
    <font>
      <sz val="18"/>
      <color theme="1"/>
      <name val="Calibri"/>
      <family val="2"/>
      <scheme val="minor"/>
    </font>
    <font>
      <sz val="20"/>
      <color theme="1"/>
      <name val="Calibri"/>
      <family val="2"/>
      <scheme val="minor"/>
    </font>
    <font>
      <b/>
      <sz val="12"/>
      <color rgb="FFC00000"/>
      <name val="Calibri"/>
      <family val="2"/>
      <scheme val="minor"/>
    </font>
    <font>
      <sz val="8"/>
      <name val="Calibri"/>
      <family val="2"/>
      <scheme val="minor"/>
    </font>
    <font>
      <b/>
      <sz val="14"/>
      <color rgb="FFC00000"/>
      <name val="Calibri"/>
      <family val="2"/>
      <scheme val="minor"/>
    </font>
    <font>
      <b/>
      <i/>
      <sz val="14"/>
      <color indexed="8"/>
      <name val="Calibri"/>
      <family val="2"/>
      <scheme val="minor"/>
    </font>
    <font>
      <b/>
      <sz val="11"/>
      <color rgb="FF3366FF"/>
      <name val="Calibri"/>
      <family val="2"/>
      <scheme val="minor"/>
    </font>
    <font>
      <i/>
      <sz val="16"/>
      <color theme="1"/>
      <name val="Calibri"/>
      <family val="2"/>
      <scheme val="minor"/>
    </font>
    <font>
      <b/>
      <sz val="12"/>
      <color rgb="FFFF33CC"/>
      <name val="Calibri"/>
      <family val="2"/>
      <scheme val="minor"/>
    </font>
    <font>
      <b/>
      <sz val="11"/>
      <color theme="6" tint="-0.499984740745262"/>
      <name val="Calibri"/>
      <family val="2"/>
      <scheme val="minor"/>
    </font>
    <font>
      <b/>
      <sz val="20"/>
      <color indexed="9"/>
      <name val="Arial"/>
      <family val="2"/>
    </font>
  </fonts>
  <fills count="110">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51"/>
        <bgColor indexed="64"/>
      </patternFill>
    </fill>
    <fill>
      <patternFill patternType="solid">
        <fgColor indexed="13"/>
        <bgColor indexed="64"/>
      </patternFill>
    </fill>
    <fill>
      <patternFill patternType="solid">
        <fgColor indexed="14"/>
        <bgColor indexed="64"/>
      </patternFill>
    </fill>
    <fill>
      <patternFill patternType="solid">
        <fgColor indexed="45"/>
        <bgColor indexed="64"/>
      </patternFill>
    </fill>
    <fill>
      <patternFill patternType="solid">
        <fgColor indexed="52"/>
        <bgColor indexed="64"/>
      </patternFill>
    </fill>
    <fill>
      <patternFill patternType="solid">
        <fgColor indexed="8"/>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3"/>
        <bgColor indexed="64"/>
      </patternFill>
    </fill>
    <fill>
      <patternFill patternType="solid">
        <fgColor indexed="24"/>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indexed="40"/>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0"/>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indexed="9"/>
        <bgColor indexed="57"/>
      </patternFill>
    </fill>
    <fill>
      <patternFill patternType="solid">
        <fgColor indexed="50"/>
        <bgColor indexed="49"/>
      </patternFill>
    </fill>
    <fill>
      <patternFill patternType="solid">
        <fgColor indexed="17"/>
        <bgColor indexed="57"/>
      </patternFill>
    </fill>
    <fill>
      <patternFill patternType="solid">
        <fgColor indexed="51"/>
        <bgColor indexed="51"/>
      </patternFill>
    </fill>
    <fill>
      <patternFill patternType="solid">
        <fgColor indexed="45"/>
        <bgColor indexed="60"/>
      </patternFill>
    </fill>
    <fill>
      <patternFill patternType="solid">
        <fgColor indexed="47"/>
        <bgColor indexed="25"/>
      </patternFill>
    </fill>
    <fill>
      <patternFill patternType="solid">
        <fgColor indexed="41"/>
        <bgColor indexed="35"/>
      </patternFill>
    </fill>
    <fill>
      <patternFill patternType="solid">
        <fgColor indexed="13"/>
        <bgColor indexed="34"/>
      </patternFill>
    </fill>
    <fill>
      <patternFill patternType="solid">
        <fgColor indexed="51"/>
        <bgColor indexed="29"/>
      </patternFill>
    </fill>
    <fill>
      <patternFill patternType="solid">
        <fgColor indexed="61"/>
        <bgColor indexed="61"/>
      </patternFill>
    </fill>
    <fill>
      <patternFill patternType="solid">
        <fgColor indexed="57"/>
        <bgColor indexed="57"/>
      </patternFill>
    </fill>
    <fill>
      <patternFill patternType="solid">
        <fgColor indexed="46"/>
        <bgColor indexed="34"/>
      </patternFill>
    </fill>
    <fill>
      <patternFill patternType="solid">
        <fgColor indexed="13"/>
        <bgColor indexed="43"/>
      </patternFill>
    </fill>
    <fill>
      <patternFill patternType="solid">
        <fgColor indexed="29"/>
        <bgColor indexed="51"/>
      </patternFill>
    </fill>
    <fill>
      <patternFill patternType="solid">
        <fgColor indexed="48"/>
        <bgColor indexed="32"/>
      </patternFill>
    </fill>
    <fill>
      <patternFill patternType="solid">
        <fgColor indexed="44"/>
        <bgColor indexed="30"/>
      </patternFill>
    </fill>
    <fill>
      <patternFill patternType="solid">
        <fgColor indexed="9"/>
        <bgColor indexed="49"/>
      </patternFill>
    </fill>
    <fill>
      <patternFill patternType="solid">
        <fgColor indexed="9"/>
        <bgColor indexed="60"/>
      </patternFill>
    </fill>
    <fill>
      <patternFill patternType="solid">
        <fgColor indexed="9"/>
        <bgColor indexed="51"/>
      </patternFill>
    </fill>
    <fill>
      <patternFill patternType="solid">
        <fgColor indexed="9"/>
        <bgColor indexed="25"/>
      </patternFill>
    </fill>
    <fill>
      <patternFill patternType="solid">
        <fgColor indexed="9"/>
        <bgColor indexed="32"/>
      </patternFill>
    </fill>
    <fill>
      <patternFill patternType="solid">
        <fgColor indexed="22"/>
        <bgColor indexed="31"/>
      </patternFill>
    </fill>
    <fill>
      <patternFill patternType="solid">
        <fgColor indexed="46"/>
        <bgColor indexed="19"/>
      </patternFill>
    </fill>
    <fill>
      <patternFill patternType="solid">
        <fgColor indexed="17"/>
        <bgColor indexed="17"/>
      </patternFill>
    </fill>
    <fill>
      <patternFill patternType="solid">
        <fgColor indexed="24"/>
        <bgColor indexed="24"/>
      </patternFill>
    </fill>
    <fill>
      <patternFill patternType="solid">
        <fgColor indexed="48"/>
        <bgColor indexed="48"/>
      </patternFill>
    </fill>
    <fill>
      <patternFill patternType="solid">
        <fgColor indexed="46"/>
        <bgColor indexed="49"/>
      </patternFill>
    </fill>
    <fill>
      <patternFill patternType="solid">
        <fgColor indexed="22"/>
        <bgColor indexed="60"/>
      </patternFill>
    </fill>
    <fill>
      <patternFill patternType="solid">
        <fgColor indexed="29"/>
        <bgColor indexed="29"/>
      </patternFill>
    </fill>
    <fill>
      <patternFill patternType="solid">
        <fgColor indexed="50"/>
        <bgColor indexed="57"/>
      </patternFill>
    </fill>
    <fill>
      <patternFill patternType="solid">
        <fgColor indexed="17"/>
        <bgColor indexed="49"/>
      </patternFill>
    </fill>
    <fill>
      <patternFill patternType="solid">
        <fgColor indexed="41"/>
        <bgColor indexed="4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39997558519241921"/>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32"/>
      </patternFill>
    </fill>
    <fill>
      <patternFill patternType="solid">
        <fgColor theme="0"/>
        <bgColor indexed="49"/>
      </patternFill>
    </fill>
    <fill>
      <patternFill patternType="solid">
        <fgColor rgb="FFC00000"/>
        <bgColor indexed="64"/>
      </patternFill>
    </fill>
    <fill>
      <patternFill patternType="solid">
        <fgColor theme="0" tint="-0.14999847407452621"/>
        <bgColor indexed="33"/>
      </patternFill>
    </fill>
    <fill>
      <patternFill patternType="solid">
        <fgColor rgb="FFFF33CC"/>
        <bgColor indexed="64"/>
      </patternFill>
    </fill>
    <fill>
      <patternFill patternType="solid">
        <fgColor rgb="FFFF33CC"/>
        <bgColor rgb="FFFF33CC"/>
      </patternFill>
    </fill>
    <fill>
      <patternFill patternType="solid">
        <fgColor theme="1" tint="0.499984740745262"/>
        <bgColor indexed="64"/>
      </patternFill>
    </fill>
  </fills>
  <borders count="24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8"/>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hair">
        <color indexed="8"/>
      </left>
      <right style="hair">
        <color indexed="64"/>
      </right>
      <top style="hair">
        <color indexed="8"/>
      </top>
      <bottom style="hair">
        <color indexed="8"/>
      </bottom>
      <diagonal/>
    </border>
    <border>
      <left style="hair">
        <color indexed="8"/>
      </left>
      <right style="hair">
        <color indexed="64"/>
      </right>
      <top style="hair">
        <color indexed="8"/>
      </top>
      <bottom/>
      <diagonal/>
    </border>
    <border>
      <left style="hair">
        <color indexed="8"/>
      </left>
      <right style="hair">
        <color indexed="64"/>
      </right>
      <top style="hair">
        <color indexed="8"/>
      </top>
      <bottom style="thin">
        <color indexed="64"/>
      </bottom>
      <diagonal/>
    </border>
    <border>
      <left style="hair">
        <color indexed="8"/>
      </left>
      <right style="hair">
        <color indexed="64"/>
      </right>
      <top style="hair">
        <color indexed="64"/>
      </top>
      <bottom style="hair">
        <color indexed="8"/>
      </bottom>
      <diagonal/>
    </border>
    <border>
      <left style="hair">
        <color indexed="8"/>
      </left>
      <right style="hair">
        <color indexed="64"/>
      </right>
      <top/>
      <bottom style="hair">
        <color indexed="8"/>
      </bottom>
      <diagonal/>
    </border>
    <border>
      <left style="hair">
        <color indexed="64"/>
      </left>
      <right style="thin">
        <color indexed="64"/>
      </right>
      <top/>
      <bottom/>
      <diagonal/>
    </border>
    <border>
      <left/>
      <right/>
      <top/>
      <bottom style="hair">
        <color indexed="64"/>
      </bottom>
      <diagonal/>
    </border>
    <border>
      <left style="thin">
        <color indexed="8"/>
      </left>
      <right style="hair">
        <color indexed="8"/>
      </right>
      <top style="hair">
        <color indexed="64"/>
      </top>
      <bottom style="hair">
        <color indexed="8"/>
      </bottom>
      <diagonal/>
    </border>
    <border>
      <left style="thin">
        <color indexed="8"/>
      </left>
      <right style="hair">
        <color indexed="8"/>
      </right>
      <top style="hair">
        <color indexed="8"/>
      </top>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bottom/>
      <diagonal/>
    </border>
    <border>
      <left style="thin">
        <color indexed="8"/>
      </left>
      <right style="hair">
        <color indexed="8"/>
      </right>
      <top style="hair">
        <color indexed="8"/>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8"/>
      </left>
      <right style="hair">
        <color indexed="8"/>
      </right>
      <top style="hair">
        <color indexed="64"/>
      </top>
      <bottom/>
      <diagonal/>
    </border>
    <border>
      <left style="thin">
        <color indexed="8"/>
      </left>
      <right style="hair">
        <color indexed="8"/>
      </right>
      <top/>
      <bottom style="thin">
        <color indexed="8"/>
      </bottom>
      <diagonal/>
    </border>
    <border>
      <left/>
      <right style="thin">
        <color indexed="8"/>
      </right>
      <top style="thin">
        <color indexed="8"/>
      </top>
      <bottom/>
      <diagonal/>
    </border>
    <border>
      <left/>
      <right style="thin">
        <color indexed="64"/>
      </right>
      <top/>
      <bottom style="thin">
        <color indexed="8"/>
      </bottom>
      <diagonal/>
    </border>
    <border>
      <left/>
      <right style="thin">
        <color indexed="8"/>
      </right>
      <top/>
      <bottom/>
      <diagonal/>
    </border>
    <border>
      <left/>
      <right style="thin">
        <color indexed="64"/>
      </right>
      <top style="hair">
        <color indexed="8"/>
      </top>
      <bottom style="hair">
        <color indexed="8"/>
      </bottom>
      <diagonal/>
    </border>
    <border>
      <left style="thin">
        <color indexed="8"/>
      </left>
      <right style="hair">
        <color indexed="8"/>
      </right>
      <top style="thin">
        <color indexed="8"/>
      </top>
      <bottom/>
      <diagonal/>
    </border>
    <border>
      <left style="thin">
        <color indexed="8"/>
      </left>
      <right style="hair">
        <color indexed="8"/>
      </right>
      <top style="thin">
        <color indexed="64"/>
      </top>
      <bottom/>
      <diagonal/>
    </border>
    <border>
      <left style="thick">
        <color indexed="46"/>
      </left>
      <right/>
      <top style="thick">
        <color indexed="46"/>
      </top>
      <bottom style="thick">
        <color indexed="46"/>
      </bottom>
      <diagonal/>
    </border>
    <border>
      <left/>
      <right/>
      <top style="thick">
        <color indexed="46"/>
      </top>
      <bottom style="thick">
        <color indexed="46"/>
      </bottom>
      <diagonal/>
    </border>
    <border>
      <left style="thin">
        <color indexed="64"/>
      </left>
      <right style="thin">
        <color indexed="64"/>
      </right>
      <top style="hair">
        <color indexed="9"/>
      </top>
      <bottom/>
      <diagonal/>
    </border>
    <border>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8"/>
      </right>
      <top/>
      <bottom/>
      <diagonal/>
    </border>
    <border>
      <left style="hair">
        <color indexed="8"/>
      </left>
      <right style="thin">
        <color indexed="64"/>
      </right>
      <top style="thin">
        <color indexed="64"/>
      </top>
      <bottom/>
      <diagonal/>
    </border>
    <border>
      <left style="hair">
        <color indexed="8"/>
      </left>
      <right style="thin">
        <color indexed="64"/>
      </right>
      <top/>
      <bottom style="thin">
        <color indexed="8"/>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medium">
        <color indexed="10"/>
      </top>
      <bottom/>
      <diagonal/>
    </border>
    <border>
      <left/>
      <right/>
      <top style="medium">
        <color indexed="64"/>
      </top>
      <bottom/>
      <diagonal/>
    </border>
    <border>
      <left style="medium">
        <color indexed="22"/>
      </left>
      <right style="medium">
        <color indexed="22"/>
      </right>
      <top style="medium">
        <color indexed="22"/>
      </top>
      <bottom style="hair">
        <color indexed="22"/>
      </bottom>
      <diagonal/>
    </border>
    <border>
      <left/>
      <right style="thick">
        <color indexed="46"/>
      </right>
      <top style="thick">
        <color indexed="46"/>
      </top>
      <bottom style="thick">
        <color indexed="46"/>
      </bottom>
      <diagonal/>
    </border>
    <border>
      <left style="thick">
        <color indexed="46"/>
      </left>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diagonal/>
    </border>
    <border>
      <left style="thin">
        <color indexed="64"/>
      </left>
      <right style="hair">
        <color indexed="64"/>
      </right>
      <top style="thin">
        <color indexed="8"/>
      </top>
      <bottom/>
      <diagonal/>
    </border>
    <border>
      <left style="thin">
        <color indexed="64"/>
      </left>
      <right style="thin">
        <color indexed="64"/>
      </right>
      <top style="thin">
        <color indexed="8"/>
      </top>
      <bottom/>
      <diagonal/>
    </border>
    <border>
      <left style="thin">
        <color indexed="64"/>
      </left>
      <right style="hair">
        <color indexed="64"/>
      </right>
      <top/>
      <bottom style="thin">
        <color indexed="8"/>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thin">
        <color indexed="64"/>
      </left>
      <right style="thin">
        <color indexed="64"/>
      </right>
      <top/>
      <bottom style="thin">
        <color indexed="8"/>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style="thin">
        <color indexed="8"/>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64"/>
      </left>
      <right style="thin">
        <color indexed="8"/>
      </right>
      <top/>
      <bottom style="thin">
        <color indexed="8"/>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hair">
        <color indexed="9"/>
      </bottom>
      <diagonal/>
    </border>
    <border>
      <left style="thin">
        <color indexed="64"/>
      </left>
      <right style="hair">
        <color indexed="8"/>
      </right>
      <top style="thin">
        <color indexed="64"/>
      </top>
      <bottom/>
      <diagonal/>
    </border>
    <border>
      <left style="thin">
        <color indexed="64"/>
      </left>
      <right style="hair">
        <color indexed="8"/>
      </right>
      <top/>
      <bottom style="thin">
        <color indexed="64"/>
      </bottom>
      <diagonal/>
    </border>
    <border>
      <left style="thin">
        <color indexed="64"/>
      </left>
      <right style="hair">
        <color indexed="8"/>
      </right>
      <top/>
      <bottom/>
      <diagonal/>
    </border>
    <border>
      <left/>
      <right/>
      <top/>
      <bottom style="thick">
        <color indexed="46"/>
      </bottom>
      <diagonal/>
    </border>
    <border>
      <left style="medium">
        <color indexed="64"/>
      </left>
      <right style="hair">
        <color indexed="64"/>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8"/>
      </top>
      <bottom/>
      <diagonal/>
    </border>
    <border>
      <left style="hair">
        <color indexed="64"/>
      </left>
      <right/>
      <top style="thin">
        <color indexed="8"/>
      </top>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auto="1"/>
      </left>
      <right/>
      <top style="medium">
        <color auto="1"/>
      </top>
      <bottom/>
      <diagonal/>
    </border>
    <border>
      <left/>
      <right style="medium">
        <color auto="1"/>
      </right>
      <top style="medium">
        <color auto="1"/>
      </top>
      <bottom/>
      <diagonal/>
    </border>
    <border>
      <left style="double">
        <color indexed="64"/>
      </left>
      <right/>
      <top/>
      <bottom/>
      <diagonal/>
    </border>
    <border>
      <left/>
      <right style="dotted">
        <color indexed="64"/>
      </right>
      <top/>
      <bottom/>
      <diagonal/>
    </border>
    <border>
      <left style="dotted">
        <color indexed="64"/>
      </left>
      <right/>
      <top/>
      <bottom/>
      <diagonal/>
    </border>
    <border>
      <left/>
      <right style="double">
        <color indexed="56"/>
      </right>
      <top style="double">
        <color indexed="64"/>
      </top>
      <bottom style="double">
        <color indexed="56"/>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56"/>
      </left>
      <right style="thin">
        <color indexed="64"/>
      </right>
      <top style="thin">
        <color indexed="64"/>
      </top>
      <bottom style="thin">
        <color indexed="64"/>
      </bottom>
      <diagonal/>
    </border>
    <border>
      <left/>
      <right style="thin">
        <color indexed="64"/>
      </right>
      <top style="thin">
        <color indexed="64"/>
      </top>
      <bottom style="double">
        <color indexed="56"/>
      </bottom>
      <diagonal/>
    </border>
    <border>
      <left style="thin">
        <color indexed="64"/>
      </left>
      <right style="thin">
        <color indexed="64"/>
      </right>
      <top style="thin">
        <color indexed="64"/>
      </top>
      <bottom style="double">
        <color indexed="56"/>
      </bottom>
      <diagonal/>
    </border>
    <border>
      <left style="double">
        <color indexed="56"/>
      </left>
      <right style="thin">
        <color indexed="64"/>
      </right>
      <top style="thin">
        <color indexed="64"/>
      </top>
      <bottom style="thin">
        <color indexed="64"/>
      </bottom>
      <diagonal/>
    </border>
    <border>
      <left style="thin">
        <color indexed="64"/>
      </left>
      <right style="double">
        <color indexed="56"/>
      </right>
      <top style="thin">
        <color indexed="64"/>
      </top>
      <bottom style="thin">
        <color indexed="64"/>
      </bottom>
      <diagonal/>
    </border>
    <border>
      <left style="thin">
        <color indexed="64"/>
      </left>
      <right style="double">
        <color indexed="30"/>
      </right>
      <top style="thin">
        <color indexed="64"/>
      </top>
      <bottom style="thin">
        <color indexed="64"/>
      </bottom>
      <diagonal/>
    </border>
    <border>
      <left style="thin">
        <color indexed="64"/>
      </left>
      <right style="double">
        <color indexed="30"/>
      </right>
      <top style="thin">
        <color indexed="64"/>
      </top>
      <bottom style="double">
        <color indexed="30"/>
      </bottom>
      <diagonal/>
    </border>
    <border>
      <left style="double">
        <color indexed="56"/>
      </left>
      <right style="thin">
        <color indexed="64"/>
      </right>
      <top style="thin">
        <color indexed="64"/>
      </top>
      <bottom style="double">
        <color indexed="56"/>
      </bottom>
      <diagonal/>
    </border>
    <border>
      <left style="thin">
        <color indexed="64"/>
      </left>
      <right/>
      <top style="thin">
        <color indexed="64"/>
      </top>
      <bottom style="double">
        <color indexed="62"/>
      </bottom>
      <diagonal/>
    </border>
    <border>
      <left style="thin">
        <color indexed="56"/>
      </left>
      <right style="thin">
        <color indexed="64"/>
      </right>
      <top style="thin">
        <color indexed="64"/>
      </top>
      <bottom style="double">
        <color indexed="56"/>
      </bottom>
      <diagonal/>
    </border>
    <border>
      <left style="thin">
        <color indexed="64"/>
      </left>
      <right/>
      <top style="thin">
        <color indexed="64"/>
      </top>
      <bottom style="double">
        <color indexed="56"/>
      </bottom>
      <diagonal/>
    </border>
    <border>
      <left style="thin">
        <color indexed="64"/>
      </left>
      <right style="double">
        <color indexed="64"/>
      </right>
      <top style="thin">
        <color indexed="64"/>
      </top>
      <bottom style="double">
        <color indexed="56"/>
      </bottom>
      <diagonal/>
    </border>
    <border>
      <left style="thin">
        <color indexed="64"/>
      </left>
      <right style="double">
        <color indexed="56"/>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56"/>
      </right>
      <top style="hair">
        <color indexed="64"/>
      </top>
      <bottom style="hair">
        <color indexed="64"/>
      </bottom>
      <diagonal/>
    </border>
    <border>
      <left style="medium">
        <color indexed="64"/>
      </left>
      <right style="thin">
        <color indexed="64"/>
      </right>
      <top style="hair">
        <color indexed="64"/>
      </top>
      <bottom style="double">
        <color indexed="56"/>
      </bottom>
      <diagonal/>
    </border>
    <border>
      <left style="thin">
        <color indexed="64"/>
      </left>
      <right style="thin">
        <color indexed="64"/>
      </right>
      <top style="hair">
        <color indexed="64"/>
      </top>
      <bottom style="double">
        <color indexed="56"/>
      </bottom>
      <diagonal/>
    </border>
    <border>
      <left style="thin">
        <color indexed="64"/>
      </left>
      <right style="double">
        <color indexed="56"/>
      </right>
      <top style="hair">
        <color indexed="64"/>
      </top>
      <bottom style="double">
        <color indexed="56"/>
      </bottom>
      <diagonal/>
    </border>
    <border>
      <left style="double">
        <color indexed="64"/>
      </left>
      <right style="double">
        <color indexed="56"/>
      </right>
      <top/>
      <bottom/>
      <diagonal/>
    </border>
    <border>
      <left style="double">
        <color indexed="56"/>
      </left>
      <right style="double">
        <color indexed="56"/>
      </right>
      <top/>
      <bottom/>
      <diagonal/>
    </border>
    <border>
      <left style="double">
        <color indexed="56"/>
      </left>
      <right/>
      <top/>
      <bottom/>
      <diagonal/>
    </border>
    <border>
      <left/>
      <right style="double">
        <color indexed="56"/>
      </right>
      <top/>
      <bottom/>
      <diagonal/>
    </border>
    <border>
      <left style="double">
        <color indexed="62"/>
      </left>
      <right style="double">
        <color indexed="64"/>
      </right>
      <top/>
      <bottom/>
      <diagonal/>
    </border>
    <border>
      <left style="double">
        <color indexed="62"/>
      </left>
      <right style="double">
        <color indexed="64"/>
      </right>
      <top/>
      <bottom style="double">
        <color indexed="56"/>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56"/>
      </right>
      <top style="hair">
        <color indexed="64"/>
      </top>
      <bottom style="thin">
        <color indexed="64"/>
      </bottom>
      <diagonal/>
    </border>
    <border>
      <left style="thin">
        <color indexed="64"/>
      </left>
      <right style="double">
        <color indexed="56"/>
      </right>
      <top/>
      <bottom style="hair">
        <color indexed="64"/>
      </bottom>
      <diagonal/>
    </border>
    <border>
      <left style="double">
        <color indexed="56"/>
      </left>
      <right style="thin">
        <color indexed="56"/>
      </right>
      <top/>
      <bottom/>
      <diagonal/>
    </border>
    <border>
      <left style="double">
        <color indexed="62"/>
      </left>
      <right style="double">
        <color indexed="64"/>
      </right>
      <top style="thin">
        <color indexed="64"/>
      </top>
      <bottom/>
      <diagonal/>
    </border>
    <border>
      <left style="medium">
        <color indexed="64"/>
      </left>
      <right style="thin">
        <color indexed="64"/>
      </right>
      <top/>
      <bottom style="hair">
        <color indexed="64"/>
      </bottom>
      <diagonal/>
    </border>
    <border>
      <left style="double">
        <color indexed="56"/>
      </left>
      <right/>
      <top style="double">
        <color indexed="64"/>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top/>
      <bottom style="thin">
        <color auto="1"/>
      </bottom>
      <diagonal/>
    </border>
    <border>
      <left/>
      <right/>
      <top style="medium">
        <color auto="1"/>
      </top>
      <bottom/>
      <diagonal/>
    </border>
    <border>
      <left/>
      <right style="double">
        <color indexed="56"/>
      </right>
      <top style="double">
        <color indexed="56"/>
      </top>
      <bottom style="double">
        <color indexed="64"/>
      </bottom>
      <diagonal/>
    </border>
    <border>
      <left style="double">
        <color indexed="56"/>
      </left>
      <right/>
      <top/>
      <bottom style="thin">
        <color indexed="56"/>
      </bottom>
      <diagonal/>
    </border>
    <border>
      <left/>
      <right/>
      <top/>
      <bottom style="thin">
        <color indexed="56"/>
      </bottom>
      <diagonal/>
    </border>
    <border>
      <left/>
      <right style="thin">
        <color indexed="64"/>
      </right>
      <top/>
      <bottom style="thin">
        <color indexed="56"/>
      </bottom>
      <diagonal/>
    </border>
    <border>
      <left style="double">
        <color indexed="56"/>
      </left>
      <right style="thin">
        <color indexed="56"/>
      </right>
      <top style="thin">
        <color indexed="56"/>
      </top>
      <bottom style="thin">
        <color indexed="56"/>
      </bottom>
      <diagonal/>
    </border>
    <border>
      <left/>
      <right style="thin">
        <color indexed="64"/>
      </right>
      <top/>
      <bottom style="thin">
        <color indexed="64"/>
      </bottom>
      <diagonal/>
    </border>
    <border>
      <left style="thin">
        <color indexed="56"/>
      </left>
      <right style="thin">
        <color indexed="64"/>
      </right>
      <top style="thin">
        <color indexed="56"/>
      </top>
      <bottom style="thin">
        <color indexed="64"/>
      </bottom>
      <diagonal/>
    </border>
    <border>
      <left/>
      <right style="double">
        <color indexed="56"/>
      </right>
      <top style="double">
        <color indexed="56"/>
      </top>
      <bottom style="double">
        <color indexed="56"/>
      </bottom>
      <diagonal/>
    </border>
    <border>
      <left/>
      <right style="thin">
        <color indexed="64"/>
      </right>
      <top style="double">
        <color indexed="56"/>
      </top>
      <bottom style="thin">
        <color indexed="64"/>
      </bottom>
      <diagonal/>
    </border>
    <border>
      <left style="thin">
        <color indexed="64"/>
      </left>
      <right style="thin">
        <color indexed="64"/>
      </right>
      <top style="double">
        <color indexed="56"/>
      </top>
      <bottom style="thin">
        <color indexed="64"/>
      </bottom>
      <diagonal/>
    </border>
    <border>
      <left style="thin">
        <color indexed="64"/>
      </left>
      <right style="double">
        <color indexed="64"/>
      </right>
      <top style="double">
        <color indexed="56"/>
      </top>
      <bottom style="thin">
        <color indexed="64"/>
      </bottom>
      <diagonal/>
    </border>
    <border>
      <left style="double">
        <color indexed="56"/>
      </left>
      <right style="thin">
        <color indexed="64"/>
      </right>
      <top style="double">
        <color indexed="56"/>
      </top>
      <bottom style="thin">
        <color indexed="64"/>
      </bottom>
      <diagonal/>
    </border>
    <border>
      <left style="thin">
        <color indexed="64"/>
      </left>
      <right style="double">
        <color indexed="56"/>
      </right>
      <top style="double">
        <color indexed="56"/>
      </top>
      <bottom style="thin">
        <color indexed="64"/>
      </bottom>
      <diagonal/>
    </border>
    <border>
      <left style="double">
        <color indexed="56"/>
      </left>
      <right style="thin">
        <color indexed="56"/>
      </right>
      <top style="thin">
        <color auto="1"/>
      </top>
      <bottom/>
      <diagonal/>
    </border>
    <border>
      <left style="thin">
        <color indexed="64"/>
      </left>
      <right style="double">
        <color indexed="30"/>
      </right>
      <top style="double">
        <color indexed="30"/>
      </top>
      <bottom style="thin">
        <color indexed="64"/>
      </bottom>
      <diagonal/>
    </border>
    <border>
      <left/>
      <right/>
      <top style="double">
        <color indexed="64"/>
      </top>
      <bottom/>
      <diagonal/>
    </border>
    <border>
      <left style="double">
        <color indexed="56"/>
      </left>
      <right style="thin">
        <color indexed="56"/>
      </right>
      <top/>
      <bottom style="thin">
        <color indexed="56"/>
      </bottom>
      <diagonal/>
    </border>
    <border>
      <left style="double">
        <color indexed="56"/>
      </left>
      <right style="thin">
        <color indexed="56"/>
      </right>
      <top style="thin">
        <color indexed="56"/>
      </top>
      <bottom style="double">
        <color indexed="56"/>
      </bottom>
      <diagonal/>
    </border>
    <border>
      <left style="double">
        <color indexed="56"/>
      </left>
      <right/>
      <top style="double">
        <color indexed="56"/>
      </top>
      <bottom/>
      <diagonal/>
    </border>
    <border>
      <left/>
      <right/>
      <top style="double">
        <color indexed="56"/>
      </top>
      <bottom/>
      <diagonal/>
    </border>
  </borders>
  <cellStyleXfs count="36">
    <xf numFmtId="0" fontId="0" fillId="0" borderId="0"/>
    <xf numFmtId="44" fontId="73" fillId="0" borderId="0" applyFont="0" applyFill="0" applyBorder="0" applyAlignment="0" applyProtection="0"/>
    <xf numFmtId="0" fontId="3" fillId="0" borderId="0" applyNumberFormat="0" applyFill="0" applyBorder="0" applyAlignment="0" applyProtection="0">
      <alignment vertical="top"/>
      <protection locked="0"/>
    </xf>
    <xf numFmtId="0" fontId="20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155" fillId="0" borderId="0"/>
    <xf numFmtId="0" fontId="42" fillId="0" borderId="0"/>
    <xf numFmtId="0" fontId="42" fillId="0" borderId="0"/>
    <xf numFmtId="0" fontId="2" fillId="0" borderId="0"/>
    <xf numFmtId="0" fontId="289" fillId="0" borderId="0"/>
    <xf numFmtId="0" fontId="74" fillId="0" borderId="0" applyNumberFormat="0" applyFill="0" applyBorder="0" applyAlignment="0" applyProtection="0"/>
    <xf numFmtId="0" fontId="14" fillId="0" borderId="0" applyNumberFormat="0" applyFill="0" applyBorder="0" applyAlignment="0" applyProtection="0"/>
    <xf numFmtId="0" fontId="2" fillId="0" borderId="0"/>
    <xf numFmtId="0" fontId="385" fillId="0" borderId="0"/>
    <xf numFmtId="0" fontId="2" fillId="0" borderId="0"/>
    <xf numFmtId="0" fontId="385" fillId="0" borderId="0"/>
    <xf numFmtId="0" fontId="2" fillId="0" borderId="0"/>
    <xf numFmtId="0" fontId="155" fillId="0" borderId="0"/>
    <xf numFmtId="0" fontId="2" fillId="0" borderId="0"/>
    <xf numFmtId="0" fontId="3" fillId="0" borderId="0" applyNumberFormat="0" applyFill="0" applyBorder="0" applyAlignment="0" applyProtection="0">
      <alignment vertical="top"/>
      <protection locked="0"/>
    </xf>
    <xf numFmtId="0" fontId="2" fillId="0" borderId="0"/>
    <xf numFmtId="0" fontId="445" fillId="0" borderId="0" applyNumberFormat="0" applyFill="0" applyBorder="0" applyAlignment="0" applyProtection="0"/>
    <xf numFmtId="0" fontId="3" fillId="0" borderId="0" applyNumberFormat="0" applyFill="0" applyBorder="0" applyAlignment="0" applyProtection="0"/>
    <xf numFmtId="0" fontId="456" fillId="0" borderId="0" applyNumberFormat="0" applyFill="0" applyBorder="0" applyAlignment="0" applyProtection="0"/>
    <xf numFmtId="0" fontId="527" fillId="0" borderId="0" applyNumberFormat="0" applyFill="0" applyBorder="0" applyAlignment="0" applyProtection="0">
      <alignment vertical="top"/>
      <protection locked="0"/>
    </xf>
    <xf numFmtId="0" fontId="527" fillId="0" borderId="0" applyNumberFormat="0" applyFill="0" applyBorder="0" applyAlignment="0" applyProtection="0">
      <alignment vertical="top"/>
      <protection locked="0"/>
    </xf>
  </cellStyleXfs>
  <cellXfs count="2451">
    <xf numFmtId="0" fontId="0" fillId="0" borderId="0" xfId="0"/>
    <xf numFmtId="0" fontId="7" fillId="0" borderId="0" xfId="0" applyFont="1"/>
    <xf numFmtId="0" fontId="5" fillId="0" borderId="1" xfId="0" applyFont="1" applyBorder="1" applyAlignment="1">
      <alignment horizontal="left"/>
    </xf>
    <xf numFmtId="0" fontId="7" fillId="0" borderId="0" xfId="0" applyFont="1" applyBorder="1"/>
    <xf numFmtId="0" fontId="0" fillId="0" borderId="0" xfId="0" applyBorder="1"/>
    <xf numFmtId="0" fontId="5" fillId="0" borderId="0" xfId="0" applyFont="1" applyBorder="1" applyAlignment="1">
      <alignment horizontal="left"/>
    </xf>
    <xf numFmtId="0" fontId="29" fillId="0" borderId="2" xfId="0" applyFont="1" applyBorder="1" applyAlignment="1">
      <alignment horizontal="right" vertical="center"/>
    </xf>
    <xf numFmtId="0" fontId="13" fillId="0" borderId="3" xfId="0" applyFont="1" applyBorder="1" applyAlignment="1">
      <alignment horizontal="center" vertical="center"/>
    </xf>
    <xf numFmtId="0" fontId="9" fillId="0" borderId="1" xfId="0" applyFont="1" applyBorder="1" applyAlignment="1">
      <alignment horizontal="center"/>
    </xf>
    <xf numFmtId="0" fontId="5" fillId="0" borderId="4" xfId="0" applyFont="1" applyBorder="1" applyAlignment="1">
      <alignment horizontal="left"/>
    </xf>
    <xf numFmtId="0" fontId="5" fillId="0" borderId="5" xfId="0" applyFont="1" applyBorder="1" applyAlignment="1">
      <alignment horizontal="left"/>
    </xf>
    <xf numFmtId="0" fontId="0" fillId="0" borderId="6" xfId="0" applyBorder="1"/>
    <xf numFmtId="0" fontId="7" fillId="0" borderId="3" xfId="0" applyFont="1" applyBorder="1"/>
    <xf numFmtId="0" fontId="7" fillId="0" borderId="7" xfId="0" applyFont="1" applyBorder="1"/>
    <xf numFmtId="0" fontId="7" fillId="0" borderId="8" xfId="0" applyFont="1" applyBorder="1"/>
    <xf numFmtId="0" fontId="50" fillId="0" borderId="3" xfId="0" applyFont="1" applyBorder="1" applyAlignment="1" applyProtection="1">
      <alignment horizontal="center" vertical="center"/>
      <protection locked="0"/>
    </xf>
    <xf numFmtId="0" fontId="7" fillId="0" borderId="2" xfId="0" applyFont="1" applyBorder="1"/>
    <xf numFmtId="0" fontId="7" fillId="2" borderId="3" xfId="0" applyFont="1" applyFill="1" applyBorder="1"/>
    <xf numFmtId="0" fontId="6" fillId="0" borderId="2" xfId="0" applyFont="1" applyBorder="1" applyAlignment="1">
      <alignment horizontal="center" vertical="center" wrapText="1"/>
    </xf>
    <xf numFmtId="0" fontId="53" fillId="0" borderId="3" xfId="0" applyFont="1" applyBorder="1" applyAlignment="1" applyProtection="1">
      <alignment horizontal="center" vertical="center"/>
      <protection locked="0"/>
    </xf>
    <xf numFmtId="0" fontId="54" fillId="0" borderId="3" xfId="0" applyFont="1" applyBorder="1" applyAlignment="1">
      <alignment horizontal="center" vertical="center"/>
    </xf>
    <xf numFmtId="0" fontId="46" fillId="2" borderId="9" xfId="16" applyFont="1" applyFill="1" applyBorder="1" applyAlignment="1">
      <alignment horizontal="center" vertical="center" textRotation="90" wrapText="1"/>
    </xf>
    <xf numFmtId="0" fontId="0" fillId="0" borderId="0" xfId="0" applyAlignment="1">
      <alignment vertical="center"/>
    </xf>
    <xf numFmtId="0" fontId="11" fillId="0" borderId="2" xfId="0" applyFont="1" applyBorder="1" applyAlignment="1">
      <alignment horizontal="center" vertical="top"/>
    </xf>
    <xf numFmtId="0" fontId="7" fillId="2" borderId="2" xfId="0" applyFont="1" applyFill="1" applyBorder="1" applyAlignment="1">
      <alignment horizontal="right"/>
    </xf>
    <xf numFmtId="0" fontId="57" fillId="2" borderId="2" xfId="0" applyFont="1" applyFill="1" applyBorder="1" applyAlignment="1">
      <alignment horizontal="center" vertical="center"/>
    </xf>
    <xf numFmtId="0" fontId="8" fillId="0" borderId="0" xfId="0" applyFont="1" applyBorder="1" applyAlignment="1" applyProtection="1">
      <alignment horizontal="right" vertical="center"/>
      <protection locked="0"/>
    </xf>
    <xf numFmtId="165" fontId="58" fillId="0" borderId="0" xfId="0" applyNumberFormat="1" applyFont="1" applyFill="1" applyBorder="1" applyAlignment="1">
      <alignment horizontal="right" vertical="center"/>
    </xf>
    <xf numFmtId="0" fontId="59" fillId="2" borderId="2" xfId="0" applyFont="1" applyFill="1" applyBorder="1" applyAlignment="1">
      <alignment horizontal="center" vertical="center"/>
    </xf>
    <xf numFmtId="0" fontId="59" fillId="2" borderId="3" xfId="0" applyFont="1" applyFill="1" applyBorder="1" applyAlignment="1">
      <alignment horizontal="center" vertical="center"/>
    </xf>
    <xf numFmtId="0" fontId="60" fillId="2" borderId="3" xfId="0" applyFont="1" applyFill="1" applyBorder="1" applyAlignment="1">
      <alignment horizontal="center" vertical="center" wrapText="1"/>
    </xf>
    <xf numFmtId="165" fontId="63" fillId="0" borderId="0" xfId="0" applyNumberFormat="1" applyFont="1" applyFill="1" applyBorder="1" applyAlignment="1">
      <alignment horizontal="right" vertical="center"/>
    </xf>
    <xf numFmtId="0" fontId="47" fillId="2" borderId="0" xfId="16" applyFont="1" applyFill="1" applyBorder="1" applyAlignment="1">
      <alignment horizontal="center" vertical="center" textRotation="90" wrapText="1"/>
    </xf>
    <xf numFmtId="0" fontId="7" fillId="0" borderId="10" xfId="0" applyFont="1" applyBorder="1"/>
    <xf numFmtId="0" fontId="70" fillId="0" borderId="0" xfId="0" applyFont="1"/>
    <xf numFmtId="164" fontId="71" fillId="2" borderId="3" xfId="0" applyNumberFormat="1" applyFont="1" applyFill="1" applyBorder="1" applyAlignment="1">
      <alignment horizontal="center" vertical="center"/>
    </xf>
    <xf numFmtId="0" fontId="7" fillId="2" borderId="11" xfId="0" applyFont="1" applyFill="1" applyBorder="1"/>
    <xf numFmtId="0" fontId="11" fillId="2" borderId="2" xfId="0" applyFont="1" applyFill="1" applyBorder="1" applyAlignment="1">
      <alignment horizontal="left" vertical="center"/>
    </xf>
    <xf numFmtId="0" fontId="11" fillId="2" borderId="12" xfId="0" applyFont="1" applyFill="1" applyBorder="1" applyAlignment="1">
      <alignment horizontal="left" vertical="center"/>
    </xf>
    <xf numFmtId="0" fontId="72" fillId="0" borderId="8" xfId="0" applyFont="1" applyBorder="1" applyAlignment="1" applyProtection="1">
      <alignment horizontal="center" vertical="center"/>
      <protection locked="0"/>
    </xf>
    <xf numFmtId="0" fontId="72" fillId="0" borderId="13" xfId="0" applyFont="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0" fontId="18" fillId="5"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34" fillId="5" borderId="4"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protection locked="0"/>
    </xf>
    <xf numFmtId="0" fontId="18" fillId="8" borderId="4"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38" fillId="0" borderId="4"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7" fillId="0" borderId="9" xfId="0" applyFont="1" applyBorder="1"/>
    <xf numFmtId="0" fontId="11" fillId="0" borderId="0" xfId="0" applyFont="1" applyBorder="1" applyAlignment="1">
      <alignment horizontal="center" vertical="top"/>
    </xf>
    <xf numFmtId="0" fontId="29" fillId="0" borderId="0" xfId="0" applyFont="1" applyBorder="1" applyAlignment="1">
      <alignment horizontal="right" vertical="center"/>
    </xf>
    <xf numFmtId="0" fontId="59" fillId="2" borderId="0" xfId="0" applyFont="1" applyFill="1" applyBorder="1" applyAlignment="1">
      <alignment horizontal="center" vertical="center"/>
    </xf>
    <xf numFmtId="0" fontId="57" fillId="2" borderId="0" xfId="0" applyFont="1" applyFill="1" applyBorder="1" applyAlignment="1">
      <alignment horizontal="center" vertical="center"/>
    </xf>
    <xf numFmtId="0" fontId="7" fillId="2" borderId="0" xfId="0" applyFont="1" applyFill="1" applyBorder="1" applyAlignment="1">
      <alignment horizontal="right"/>
    </xf>
    <xf numFmtId="0" fontId="70" fillId="0" borderId="2" xfId="0" applyFont="1" applyBorder="1"/>
    <xf numFmtId="0" fontId="29" fillId="0" borderId="14" xfId="18" applyFont="1" applyBorder="1" applyAlignment="1">
      <alignment horizontal="center" vertical="center" wrapText="1"/>
    </xf>
    <xf numFmtId="0" fontId="12" fillId="0" borderId="15" xfId="18" applyFont="1" applyBorder="1" applyAlignment="1">
      <alignment horizontal="center" vertical="center"/>
    </xf>
    <xf numFmtId="0" fontId="2" fillId="0" borderId="0" xfId="18"/>
    <xf numFmtId="0" fontId="12" fillId="0" borderId="16" xfId="18" applyFont="1" applyBorder="1" applyAlignment="1">
      <alignment horizontal="center" vertical="center"/>
    </xf>
    <xf numFmtId="0" fontId="12" fillId="0" borderId="0" xfId="18" applyFont="1" applyBorder="1" applyAlignment="1">
      <alignment horizontal="center" vertical="center"/>
    </xf>
    <xf numFmtId="0" fontId="5" fillId="0" borderId="6" xfId="18" applyFont="1" applyBorder="1" applyAlignment="1">
      <alignment horizontal="center" vertical="center" wrapText="1"/>
    </xf>
    <xf numFmtId="0" fontId="2" fillId="0" borderId="0" xfId="18" applyAlignment="1">
      <alignment vertical="center"/>
    </xf>
    <xf numFmtId="0" fontId="5" fillId="0" borderId="0" xfId="18" applyFont="1" applyBorder="1" applyAlignment="1">
      <alignment horizontal="center" vertical="center" wrapText="1"/>
    </xf>
    <xf numFmtId="0" fontId="42" fillId="9" borderId="0" xfId="16" applyFill="1" applyAlignment="1">
      <alignment horizontal="center" vertical="center"/>
    </xf>
    <xf numFmtId="0" fontId="42" fillId="2" borderId="0" xfId="16" applyFill="1" applyAlignment="1">
      <alignment horizontal="center" vertical="center"/>
    </xf>
    <xf numFmtId="0" fontId="42" fillId="10" borderId="0" xfId="16" applyFill="1" applyAlignment="1">
      <alignment horizontal="center" vertical="center"/>
    </xf>
    <xf numFmtId="0" fontId="42" fillId="11" borderId="0" xfId="16" applyFill="1" applyAlignment="1">
      <alignment horizontal="center" vertical="center"/>
    </xf>
    <xf numFmtId="0" fontId="42" fillId="12" borderId="0" xfId="16" applyFill="1" applyAlignment="1">
      <alignment horizontal="center" vertical="center"/>
    </xf>
    <xf numFmtId="0" fontId="42" fillId="5" borderId="0" xfId="16" applyFill="1" applyAlignment="1">
      <alignment horizontal="center" vertical="center"/>
    </xf>
    <xf numFmtId="0" fontId="42" fillId="6" borderId="0" xfId="16" applyFill="1" applyAlignment="1">
      <alignment horizontal="center" vertical="center"/>
    </xf>
    <xf numFmtId="0" fontId="42" fillId="13" borderId="0" xfId="16" applyFill="1" applyAlignment="1">
      <alignment horizontal="center" vertical="center"/>
    </xf>
    <xf numFmtId="0" fontId="5" fillId="5" borderId="17" xfId="18" applyFont="1" applyFill="1" applyBorder="1" applyAlignment="1">
      <alignment horizontal="right" vertical="center"/>
    </xf>
    <xf numFmtId="0" fontId="5" fillId="0" borderId="8" xfId="18" applyFont="1" applyBorder="1" applyAlignment="1">
      <alignment horizontal="center" vertical="center" wrapText="1"/>
    </xf>
    <xf numFmtId="0" fontId="42" fillId="14" borderId="0" xfId="16" applyFill="1" applyAlignment="1">
      <alignment horizontal="center" vertical="center"/>
    </xf>
    <xf numFmtId="0" fontId="42" fillId="15" borderId="0" xfId="16" applyFill="1" applyAlignment="1">
      <alignment horizontal="center" vertical="center"/>
    </xf>
    <xf numFmtId="0" fontId="42" fillId="16" borderId="0" xfId="16" applyFill="1" applyAlignment="1">
      <alignment horizontal="center" vertical="center"/>
    </xf>
    <xf numFmtId="0" fontId="42" fillId="17" borderId="0" xfId="16" applyFill="1" applyAlignment="1">
      <alignment horizontal="center" vertical="center"/>
    </xf>
    <xf numFmtId="0" fontId="42" fillId="18" borderId="0" xfId="16" applyFill="1" applyAlignment="1">
      <alignment horizontal="center" vertical="center"/>
    </xf>
    <xf numFmtId="0" fontId="42" fillId="19" borderId="0" xfId="16" applyFill="1" applyAlignment="1">
      <alignment horizontal="center" vertical="center"/>
    </xf>
    <xf numFmtId="0" fontId="42" fillId="20" borderId="0" xfId="16" applyFill="1" applyAlignment="1">
      <alignment horizontal="center" vertical="center"/>
    </xf>
    <xf numFmtId="0" fontId="42" fillId="21" borderId="0" xfId="16" applyFill="1" applyAlignment="1">
      <alignment horizontal="center" vertical="center"/>
    </xf>
    <xf numFmtId="0" fontId="42" fillId="22" borderId="0" xfId="16" applyFill="1" applyAlignment="1">
      <alignment horizontal="center" vertical="center"/>
    </xf>
    <xf numFmtId="0" fontId="42" fillId="23" borderId="0" xfId="16" applyFill="1" applyAlignment="1">
      <alignment horizontal="center" vertical="center"/>
    </xf>
    <xf numFmtId="0" fontId="42" fillId="24" borderId="0" xfId="16" applyFill="1" applyAlignment="1">
      <alignment horizontal="center" vertical="center"/>
    </xf>
    <xf numFmtId="0" fontId="42" fillId="25" borderId="0" xfId="16" applyFill="1" applyAlignment="1">
      <alignment horizontal="center" vertical="center"/>
    </xf>
    <xf numFmtId="0" fontId="42" fillId="26" borderId="0" xfId="16" applyFill="1" applyAlignment="1">
      <alignment horizontal="center" vertical="center"/>
    </xf>
    <xf numFmtId="0" fontId="42" fillId="27" borderId="0" xfId="16" applyFill="1" applyAlignment="1">
      <alignment horizontal="center" vertical="center"/>
    </xf>
    <xf numFmtId="0" fontId="42" fillId="28" borderId="0" xfId="16" applyFill="1" applyAlignment="1">
      <alignment horizontal="center" vertical="center"/>
    </xf>
    <xf numFmtId="0" fontId="42" fillId="29" borderId="0" xfId="16" applyFill="1" applyAlignment="1">
      <alignment horizontal="center" vertical="center"/>
    </xf>
    <xf numFmtId="0" fontId="77" fillId="0" borderId="0" xfId="18" applyFont="1" applyBorder="1" applyAlignment="1">
      <alignment horizontal="center" vertical="center" wrapText="1"/>
    </xf>
    <xf numFmtId="0" fontId="42" fillId="30" borderId="0" xfId="16" applyFill="1" applyAlignment="1">
      <alignment horizontal="center" vertical="center"/>
    </xf>
    <xf numFmtId="0" fontId="42" fillId="31" borderId="0" xfId="16" applyFill="1" applyAlignment="1">
      <alignment horizontal="center" vertical="center"/>
    </xf>
    <xf numFmtId="0" fontId="42" fillId="32" borderId="0" xfId="16" applyFill="1" applyAlignment="1">
      <alignment horizontal="center" vertical="center"/>
    </xf>
    <xf numFmtId="0" fontId="42" fillId="33" borderId="0" xfId="16" applyFill="1" applyAlignment="1">
      <alignment horizontal="center" vertical="center"/>
    </xf>
    <xf numFmtId="0" fontId="42" fillId="34" borderId="0" xfId="16" applyFill="1" applyAlignment="1">
      <alignment horizontal="center" vertical="center"/>
    </xf>
    <xf numFmtId="0" fontId="42" fillId="35" borderId="0" xfId="16" applyFill="1" applyAlignment="1">
      <alignment horizontal="center" vertical="center"/>
    </xf>
    <xf numFmtId="0" fontId="42" fillId="36" borderId="0" xfId="16" applyFill="1" applyAlignment="1">
      <alignment horizontal="center" vertical="center"/>
    </xf>
    <xf numFmtId="0" fontId="42" fillId="37" borderId="0" xfId="16" applyFill="1" applyAlignment="1">
      <alignment horizontal="center" vertical="center"/>
    </xf>
    <xf numFmtId="0" fontId="42" fillId="38" borderId="0" xfId="16" applyFill="1" applyAlignment="1">
      <alignment horizontal="center" vertical="center"/>
    </xf>
    <xf numFmtId="0" fontId="42" fillId="39" borderId="0" xfId="16" applyFill="1" applyAlignment="1">
      <alignment horizontal="center" vertical="center"/>
    </xf>
    <xf numFmtId="0" fontId="42" fillId="40" borderId="0" xfId="16" applyFill="1" applyAlignment="1">
      <alignment horizontal="center" vertical="center"/>
    </xf>
    <xf numFmtId="0" fontId="42" fillId="41" borderId="0" xfId="16" applyFill="1" applyAlignment="1">
      <alignment horizontal="center" vertical="center"/>
    </xf>
    <xf numFmtId="0" fontId="42" fillId="42" borderId="0" xfId="16" applyFill="1" applyAlignment="1">
      <alignment horizontal="center" vertical="center"/>
    </xf>
    <xf numFmtId="0" fontId="42" fillId="7" borderId="0" xfId="16" applyFill="1" applyAlignment="1">
      <alignment horizontal="center" vertical="center"/>
    </xf>
    <xf numFmtId="0" fontId="42" fillId="3" borderId="0" xfId="16" applyFill="1" applyAlignment="1">
      <alignment horizontal="center" vertical="center"/>
    </xf>
    <xf numFmtId="0" fontId="42" fillId="43" borderId="0" xfId="16" applyFill="1" applyAlignment="1">
      <alignment horizontal="center" vertical="center"/>
    </xf>
    <xf numFmtId="0" fontId="5" fillId="0" borderId="3" xfId="18" applyFont="1" applyBorder="1" applyAlignment="1">
      <alignment horizontal="center" vertical="center" wrapText="1"/>
    </xf>
    <xf numFmtId="0" fontId="78" fillId="0" borderId="0" xfId="18" applyFont="1" applyBorder="1" applyAlignment="1">
      <alignment horizontal="center" vertical="center" wrapText="1"/>
    </xf>
    <xf numFmtId="0" fontId="42" fillId="44" borderId="0" xfId="16" applyFill="1" applyAlignment="1">
      <alignment horizontal="center" vertical="center"/>
    </xf>
    <xf numFmtId="0" fontId="42" fillId="45" borderId="0" xfId="16" applyFill="1" applyAlignment="1">
      <alignment horizontal="center" vertical="center"/>
    </xf>
    <xf numFmtId="0" fontId="42" fillId="46" borderId="0" xfId="16" applyFill="1" applyAlignment="1">
      <alignment horizontal="center" vertical="center"/>
    </xf>
    <xf numFmtId="0" fontId="42" fillId="4" borderId="0" xfId="16" applyFill="1" applyAlignment="1">
      <alignment horizontal="center" vertical="center"/>
    </xf>
    <xf numFmtId="0" fontId="42" fillId="8" borderId="0" xfId="16" applyFill="1" applyAlignment="1">
      <alignment horizontal="center" vertical="center"/>
    </xf>
    <xf numFmtId="0" fontId="42" fillId="47" borderId="0" xfId="16" applyFill="1" applyAlignment="1">
      <alignment horizontal="center" vertical="center"/>
    </xf>
    <xf numFmtId="0" fontId="42" fillId="48" borderId="0" xfId="16" applyFill="1" applyAlignment="1">
      <alignment horizontal="center" vertical="center"/>
    </xf>
    <xf numFmtId="0" fontId="42" fillId="49" borderId="0" xfId="16" applyFill="1" applyAlignment="1">
      <alignment horizontal="center" vertical="center"/>
    </xf>
    <xf numFmtId="0" fontId="5" fillId="5" borderId="18" xfId="18" applyFont="1" applyFill="1" applyBorder="1" applyAlignment="1">
      <alignment horizontal="right" vertical="center"/>
    </xf>
    <xf numFmtId="0" fontId="42" fillId="50" borderId="0" xfId="16" applyFill="1" applyAlignment="1">
      <alignment horizontal="center" vertical="center"/>
    </xf>
    <xf numFmtId="0" fontId="42" fillId="51" borderId="0" xfId="16" applyFill="1" applyAlignment="1">
      <alignment horizontal="center" vertical="center"/>
    </xf>
    <xf numFmtId="0" fontId="42" fillId="52" borderId="0" xfId="16" applyFill="1" applyAlignment="1">
      <alignment horizontal="center" vertical="center"/>
    </xf>
    <xf numFmtId="0" fontId="42" fillId="53" borderId="0" xfId="16" applyFill="1" applyAlignment="1">
      <alignment horizontal="center" vertical="center"/>
    </xf>
    <xf numFmtId="0" fontId="42" fillId="54" borderId="0" xfId="16" applyFill="1" applyAlignment="1">
      <alignment horizontal="center" vertical="center"/>
    </xf>
    <xf numFmtId="0" fontId="42" fillId="55" borderId="0" xfId="16" applyFill="1" applyAlignment="1">
      <alignment horizontal="center" vertical="center"/>
    </xf>
    <xf numFmtId="0" fontId="42" fillId="56" borderId="0" xfId="16" applyFill="1" applyAlignment="1">
      <alignment horizontal="center" vertical="center"/>
    </xf>
    <xf numFmtId="0" fontId="42" fillId="57" borderId="0" xfId="16" applyFill="1" applyAlignment="1">
      <alignment horizontal="center" vertical="center"/>
    </xf>
    <xf numFmtId="0" fontId="79" fillId="0" borderId="0" xfId="18" applyFont="1" applyBorder="1" applyAlignment="1">
      <alignment horizontal="center" vertical="center" wrapText="1"/>
    </xf>
    <xf numFmtId="0" fontId="18" fillId="8" borderId="17" xfId="18" applyFont="1" applyFill="1" applyBorder="1" applyAlignment="1">
      <alignment horizontal="right" vertical="center"/>
    </xf>
    <xf numFmtId="0" fontId="19" fillId="0" borderId="19" xfId="18" applyFont="1" applyFill="1" applyBorder="1" applyAlignment="1">
      <alignment horizontal="right" vertical="center" wrapText="1"/>
    </xf>
    <xf numFmtId="0" fontId="20" fillId="0" borderId="3" xfId="18" applyFont="1" applyBorder="1" applyAlignment="1">
      <alignment horizontal="center" vertical="center" wrapText="1"/>
    </xf>
    <xf numFmtId="0" fontId="81" fillId="2" borderId="20" xfId="16" applyFont="1" applyFill="1" applyBorder="1" applyAlignment="1">
      <alignment vertical="center" wrapText="1"/>
    </xf>
    <xf numFmtId="0" fontId="81" fillId="20" borderId="20" xfId="16" applyFont="1" applyFill="1" applyBorder="1" applyAlignment="1">
      <alignment vertical="center" wrapText="1"/>
    </xf>
    <xf numFmtId="0" fontId="82" fillId="2" borderId="20" xfId="16" applyFont="1" applyFill="1" applyBorder="1" applyAlignment="1">
      <alignment vertical="center" wrapText="1"/>
    </xf>
    <xf numFmtId="0" fontId="81" fillId="14" borderId="20" xfId="16" applyFont="1" applyFill="1" applyBorder="1" applyAlignment="1">
      <alignment vertical="center" wrapText="1"/>
    </xf>
    <xf numFmtId="0" fontId="83" fillId="2" borderId="20" xfId="16" applyFont="1" applyFill="1" applyBorder="1" applyAlignment="1">
      <alignment vertical="center" wrapText="1"/>
    </xf>
    <xf numFmtId="0" fontId="81" fillId="8" borderId="20" xfId="16" applyFont="1" applyFill="1" applyBorder="1" applyAlignment="1">
      <alignment vertical="center" wrapText="1"/>
    </xf>
    <xf numFmtId="0" fontId="84" fillId="2" borderId="20" xfId="16" applyFont="1" applyFill="1" applyBorder="1" applyAlignment="1">
      <alignment vertical="center" wrapText="1"/>
    </xf>
    <xf numFmtId="0" fontId="19" fillId="0" borderId="17" xfId="18" applyFont="1" applyFill="1" applyBorder="1" applyAlignment="1">
      <alignment horizontal="right" vertical="center" wrapText="1"/>
    </xf>
    <xf numFmtId="0" fontId="18" fillId="0" borderId="0" xfId="18" applyFont="1" applyBorder="1" applyAlignment="1">
      <alignment horizontal="center" vertical="center" wrapText="1"/>
    </xf>
    <xf numFmtId="0" fontId="81" fillId="9" borderId="20" xfId="16" applyFont="1" applyFill="1" applyBorder="1" applyAlignment="1">
      <alignment vertical="center" wrapText="1"/>
    </xf>
    <xf numFmtId="0" fontId="81" fillId="21" borderId="20" xfId="16" applyFont="1" applyFill="1" applyBorder="1" applyAlignment="1">
      <alignment vertical="center" wrapText="1"/>
    </xf>
    <xf numFmtId="0" fontId="85" fillId="2" borderId="20" xfId="16" applyFont="1" applyFill="1" applyBorder="1" applyAlignment="1">
      <alignment vertical="center" wrapText="1"/>
    </xf>
    <xf numFmtId="0" fontId="81" fillId="19" borderId="20" xfId="16" applyFont="1" applyFill="1" applyBorder="1" applyAlignment="1">
      <alignment vertical="center" wrapText="1"/>
    </xf>
    <xf numFmtId="0" fontId="86" fillId="2" borderId="20" xfId="16" applyFont="1" applyFill="1" applyBorder="1" applyAlignment="1">
      <alignment vertical="center" wrapText="1"/>
    </xf>
    <xf numFmtId="0" fontId="81" fillId="47" borderId="20" xfId="16" applyFont="1" applyFill="1" applyBorder="1" applyAlignment="1">
      <alignment vertical="center" wrapText="1"/>
    </xf>
    <xf numFmtId="0" fontId="87" fillId="2" borderId="20" xfId="16" applyFont="1" applyFill="1" applyBorder="1" applyAlignment="1">
      <alignment vertical="center" wrapText="1"/>
    </xf>
    <xf numFmtId="0" fontId="19" fillId="0" borderId="18" xfId="18" applyFont="1" applyFill="1" applyBorder="1" applyAlignment="1">
      <alignment horizontal="right" vertical="center" wrapText="1"/>
    </xf>
    <xf numFmtId="0" fontId="20" fillId="0" borderId="6" xfId="18" applyFont="1" applyBorder="1" applyAlignment="1">
      <alignment horizontal="center" vertical="center" wrapText="1"/>
    </xf>
    <xf numFmtId="0" fontId="88" fillId="2" borderId="20" xfId="16" applyFont="1" applyFill="1" applyBorder="1" applyAlignment="1">
      <alignment vertical="center" wrapText="1"/>
    </xf>
    <xf numFmtId="0" fontId="81" fillId="22" borderId="20" xfId="16" applyFont="1" applyFill="1" applyBorder="1" applyAlignment="1">
      <alignment vertical="center" wrapText="1"/>
    </xf>
    <xf numFmtId="0" fontId="89" fillId="2" borderId="20" xfId="16" applyFont="1" applyFill="1" applyBorder="1" applyAlignment="1">
      <alignment vertical="center" wrapText="1"/>
    </xf>
    <xf numFmtId="0" fontId="81" fillId="12" borderId="20" xfId="16" applyFont="1" applyFill="1" applyBorder="1" applyAlignment="1">
      <alignment vertical="center" wrapText="1"/>
    </xf>
    <xf numFmtId="0" fontId="90" fillId="2" borderId="20" xfId="16" applyFont="1" applyFill="1" applyBorder="1" applyAlignment="1">
      <alignment vertical="center" wrapText="1"/>
    </xf>
    <xf numFmtId="0" fontId="81" fillId="48" borderId="20" xfId="16" applyFont="1" applyFill="1" applyBorder="1" applyAlignment="1">
      <alignment vertical="center" wrapText="1"/>
    </xf>
    <xf numFmtId="0" fontId="91" fillId="2" borderId="20" xfId="16" applyFont="1" applyFill="1" applyBorder="1" applyAlignment="1">
      <alignment vertical="center" wrapText="1"/>
    </xf>
    <xf numFmtId="0" fontId="19" fillId="0" borderId="0" xfId="18" applyFont="1" applyBorder="1" applyAlignment="1">
      <alignment horizontal="center" vertical="center" wrapText="1"/>
    </xf>
    <xf numFmtId="0" fontId="81" fillId="10" borderId="20" xfId="16" applyFont="1" applyFill="1" applyBorder="1" applyAlignment="1">
      <alignment vertical="center" wrapText="1"/>
    </xf>
    <xf numFmtId="0" fontId="92" fillId="2" borderId="20" xfId="16" applyFont="1" applyFill="1" applyBorder="1" applyAlignment="1">
      <alignment vertical="center" wrapText="1"/>
    </xf>
    <xf numFmtId="0" fontId="81" fillId="23" borderId="20" xfId="16" applyFont="1" applyFill="1" applyBorder="1" applyAlignment="1">
      <alignment vertical="center" wrapText="1"/>
    </xf>
    <xf numFmtId="0" fontId="93" fillId="2" borderId="20" xfId="16" applyFont="1" applyFill="1" applyBorder="1" applyAlignment="1">
      <alignment vertical="center" wrapText="1"/>
    </xf>
    <xf numFmtId="0" fontId="81" fillId="38" borderId="20" xfId="16" applyFont="1" applyFill="1" applyBorder="1" applyAlignment="1">
      <alignment vertical="center" wrapText="1"/>
    </xf>
    <xf numFmtId="0" fontId="94" fillId="2" borderId="20" xfId="16" applyFont="1" applyFill="1" applyBorder="1" applyAlignment="1">
      <alignment vertical="center" wrapText="1"/>
    </xf>
    <xf numFmtId="0" fontId="81" fillId="49" borderId="20" xfId="16" applyFont="1" applyFill="1" applyBorder="1" applyAlignment="1">
      <alignment vertical="center" wrapText="1"/>
    </xf>
    <xf numFmtId="0" fontId="95" fillId="2" borderId="20" xfId="16" applyFont="1" applyFill="1" applyBorder="1" applyAlignment="1">
      <alignment vertical="center" wrapText="1"/>
    </xf>
    <xf numFmtId="0" fontId="81" fillId="11" borderId="20" xfId="16" applyFont="1" applyFill="1" applyBorder="1" applyAlignment="1">
      <alignment vertical="center" wrapText="1"/>
    </xf>
    <xf numFmtId="0" fontId="97" fillId="2" borderId="20" xfId="16" applyFont="1" applyFill="1" applyBorder="1" applyAlignment="1">
      <alignment vertical="center" wrapText="1"/>
    </xf>
    <xf numFmtId="0" fontId="81" fillId="24" borderId="20" xfId="16" applyFont="1" applyFill="1" applyBorder="1" applyAlignment="1">
      <alignment vertical="center" wrapText="1"/>
    </xf>
    <xf numFmtId="0" fontId="98" fillId="2" borderId="20" xfId="16" applyFont="1" applyFill="1" applyBorder="1" applyAlignment="1">
      <alignment vertical="center" wrapText="1"/>
    </xf>
    <xf numFmtId="0" fontId="81" fillId="25" borderId="20" xfId="16" applyFont="1" applyFill="1" applyBorder="1" applyAlignment="1">
      <alignment vertical="center" wrapText="1"/>
    </xf>
    <xf numFmtId="0" fontId="99" fillId="2" borderId="20" xfId="16" applyFont="1" applyFill="1" applyBorder="1" applyAlignment="1">
      <alignment vertical="center" wrapText="1"/>
    </xf>
    <xf numFmtId="0" fontId="81" fillId="50" borderId="20" xfId="16" applyFont="1" applyFill="1" applyBorder="1" applyAlignment="1">
      <alignment vertical="center" wrapText="1"/>
    </xf>
    <xf numFmtId="0" fontId="100" fillId="2" borderId="20" xfId="16" applyFont="1" applyFill="1" applyBorder="1" applyAlignment="1">
      <alignment vertical="center" wrapText="1"/>
    </xf>
    <xf numFmtId="0" fontId="101" fillId="0" borderId="0" xfId="18" applyFont="1" applyBorder="1" applyAlignment="1">
      <alignment horizontal="center" vertical="center" wrapText="1"/>
    </xf>
    <xf numFmtId="0" fontId="81" fillId="40" borderId="20" xfId="16" applyFont="1" applyFill="1" applyBorder="1" applyAlignment="1">
      <alignment vertical="center" wrapText="1"/>
    </xf>
    <xf numFmtId="0" fontId="102" fillId="2" borderId="20" xfId="16" applyFont="1" applyFill="1" applyBorder="1" applyAlignment="1">
      <alignment vertical="center" wrapText="1"/>
    </xf>
    <xf numFmtId="0" fontId="81" fillId="51" borderId="20" xfId="16" applyFont="1" applyFill="1" applyBorder="1" applyAlignment="1">
      <alignment vertical="center" wrapText="1"/>
    </xf>
    <xf numFmtId="0" fontId="103" fillId="2" borderId="20" xfId="16" applyFont="1" applyFill="1" applyBorder="1" applyAlignment="1">
      <alignment vertical="center" wrapText="1"/>
    </xf>
    <xf numFmtId="0" fontId="18" fillId="8" borderId="18" xfId="18" applyFont="1" applyFill="1" applyBorder="1" applyAlignment="1">
      <alignment horizontal="right" vertical="center"/>
    </xf>
    <xf numFmtId="0" fontId="81" fillId="5" borderId="20" xfId="16" applyFont="1" applyFill="1" applyBorder="1" applyAlignment="1">
      <alignment vertical="center" wrapText="1"/>
    </xf>
    <xf numFmtId="0" fontId="104" fillId="2" borderId="20" xfId="16" applyFont="1" applyFill="1" applyBorder="1" applyAlignment="1">
      <alignment vertical="center" wrapText="1"/>
    </xf>
    <xf numFmtId="0" fontId="81" fillId="26" borderId="20" xfId="16" applyFont="1" applyFill="1" applyBorder="1" applyAlignment="1">
      <alignment vertical="center" wrapText="1"/>
    </xf>
    <xf numFmtId="0" fontId="105" fillId="2" borderId="20" xfId="16" applyFont="1" applyFill="1" applyBorder="1" applyAlignment="1">
      <alignment vertical="center" wrapText="1"/>
    </xf>
    <xf numFmtId="0" fontId="81" fillId="41" borderId="20" xfId="16" applyFont="1" applyFill="1" applyBorder="1" applyAlignment="1">
      <alignment vertical="center" wrapText="1"/>
    </xf>
    <xf numFmtId="0" fontId="106" fillId="2" borderId="20" xfId="16" applyFont="1" applyFill="1" applyBorder="1" applyAlignment="1">
      <alignment vertical="center" wrapText="1"/>
    </xf>
    <xf numFmtId="0" fontId="81" fillId="52" borderId="20" xfId="16" applyFont="1" applyFill="1" applyBorder="1" applyAlignment="1">
      <alignment vertical="center" wrapText="1"/>
    </xf>
    <xf numFmtId="0" fontId="107" fillId="2" borderId="20" xfId="16" applyFont="1" applyFill="1" applyBorder="1" applyAlignment="1">
      <alignment vertical="center" wrapText="1"/>
    </xf>
    <xf numFmtId="0" fontId="81" fillId="6" borderId="20" xfId="16" applyFont="1" applyFill="1" applyBorder="1" applyAlignment="1">
      <alignment vertical="center" wrapText="1"/>
    </xf>
    <xf numFmtId="0" fontId="108" fillId="2" borderId="20" xfId="16" applyFont="1" applyFill="1" applyBorder="1" applyAlignment="1">
      <alignment vertical="center" wrapText="1"/>
    </xf>
    <xf numFmtId="0" fontId="81" fillId="27" borderId="20" xfId="16" applyFont="1" applyFill="1" applyBorder="1" applyAlignment="1">
      <alignment vertical="center" wrapText="1"/>
    </xf>
    <xf numFmtId="0" fontId="109" fillId="2" borderId="20" xfId="16" applyFont="1" applyFill="1" applyBorder="1" applyAlignment="1">
      <alignment vertical="center" wrapText="1"/>
    </xf>
    <xf numFmtId="0" fontId="81" fillId="42" borderId="20" xfId="16" applyFont="1" applyFill="1" applyBorder="1" applyAlignment="1">
      <alignment vertical="center" wrapText="1"/>
    </xf>
    <xf numFmtId="0" fontId="110" fillId="2" borderId="20" xfId="16" applyFont="1" applyFill="1" applyBorder="1" applyAlignment="1">
      <alignment vertical="center" wrapText="1"/>
    </xf>
    <xf numFmtId="0" fontId="81" fillId="53" borderId="20" xfId="16" applyFont="1" applyFill="1" applyBorder="1" applyAlignment="1">
      <alignment vertical="center" wrapText="1"/>
    </xf>
    <xf numFmtId="0" fontId="111" fillId="2" borderId="20" xfId="16" applyFont="1" applyFill="1" applyBorder="1" applyAlignment="1">
      <alignment vertical="center" wrapText="1"/>
    </xf>
    <xf numFmtId="0" fontId="112" fillId="0" borderId="0" xfId="18" applyFont="1" applyFill="1" applyBorder="1" applyAlignment="1">
      <alignment horizontal="center" vertical="center" wrapText="1"/>
    </xf>
    <xf numFmtId="0" fontId="81" fillId="13" borderId="20" xfId="16" applyFont="1" applyFill="1" applyBorder="1" applyAlignment="1">
      <alignment vertical="center" wrapText="1"/>
    </xf>
    <xf numFmtId="0" fontId="113" fillId="2" borderId="20" xfId="16" applyFont="1" applyFill="1" applyBorder="1" applyAlignment="1">
      <alignment vertical="center" wrapText="1"/>
    </xf>
    <xf numFmtId="0" fontId="81" fillId="28" borderId="20" xfId="16" applyFont="1" applyFill="1" applyBorder="1" applyAlignment="1">
      <alignment vertical="center" wrapText="1"/>
    </xf>
    <xf numFmtId="0" fontId="114" fillId="2" borderId="20" xfId="16" applyFont="1" applyFill="1" applyBorder="1" applyAlignment="1">
      <alignment vertical="center" wrapText="1"/>
    </xf>
    <xf numFmtId="0" fontId="81" fillId="7" borderId="20" xfId="16" applyFont="1" applyFill="1" applyBorder="1" applyAlignment="1">
      <alignment vertical="center" wrapText="1"/>
    </xf>
    <xf numFmtId="0" fontId="115" fillId="2" borderId="20" xfId="16" applyFont="1" applyFill="1" applyBorder="1" applyAlignment="1">
      <alignment vertical="center" wrapText="1"/>
    </xf>
    <xf numFmtId="0" fontId="81" fillId="54" borderId="20" xfId="16" applyFont="1" applyFill="1" applyBorder="1" applyAlignment="1">
      <alignment vertical="center" wrapText="1"/>
    </xf>
    <xf numFmtId="0" fontId="116" fillId="2" borderId="20" xfId="16" applyFont="1" applyFill="1" applyBorder="1" applyAlignment="1">
      <alignment vertical="center" wrapText="1"/>
    </xf>
    <xf numFmtId="0" fontId="16" fillId="0" borderId="18" xfId="18" applyFont="1" applyFill="1" applyBorder="1" applyAlignment="1">
      <alignment horizontal="right" vertical="center"/>
    </xf>
    <xf numFmtId="0" fontId="81" fillId="29" borderId="20" xfId="16" applyFont="1" applyFill="1" applyBorder="1" applyAlignment="1">
      <alignment vertical="center" wrapText="1"/>
    </xf>
    <xf numFmtId="0" fontId="117" fillId="2" borderId="20" xfId="16" applyFont="1" applyFill="1" applyBorder="1" applyAlignment="1">
      <alignment vertical="center" wrapText="1"/>
    </xf>
    <xf numFmtId="0" fontId="81" fillId="3" borderId="20" xfId="16" applyFont="1" applyFill="1" applyBorder="1" applyAlignment="1">
      <alignment vertical="center" wrapText="1"/>
    </xf>
    <xf numFmtId="0" fontId="118" fillId="2" borderId="20" xfId="16" applyFont="1" applyFill="1" applyBorder="1" applyAlignment="1">
      <alignment vertical="center" wrapText="1"/>
    </xf>
    <xf numFmtId="0" fontId="16" fillId="0" borderId="17" xfId="18" applyFont="1" applyFill="1" applyBorder="1" applyAlignment="1">
      <alignment horizontal="right" vertical="center"/>
    </xf>
    <xf numFmtId="0" fontId="16" fillId="0" borderId="0" xfId="18" applyFont="1" applyBorder="1" applyAlignment="1">
      <alignment horizontal="center" vertical="center" wrapText="1"/>
    </xf>
    <xf numFmtId="0" fontId="81" fillId="15" borderId="20" xfId="16" applyFont="1" applyFill="1" applyBorder="1" applyAlignment="1">
      <alignment vertical="center" wrapText="1"/>
    </xf>
    <xf numFmtId="0" fontId="119" fillId="2" borderId="20" xfId="16" applyFont="1" applyFill="1" applyBorder="1" applyAlignment="1">
      <alignment vertical="center" wrapText="1"/>
    </xf>
    <xf numFmtId="0" fontId="81" fillId="16" borderId="20" xfId="16" applyFont="1" applyFill="1" applyBorder="1" applyAlignment="1">
      <alignment vertical="center" wrapText="1"/>
    </xf>
    <xf numFmtId="0" fontId="26" fillId="2" borderId="20" xfId="16" applyFont="1" applyFill="1" applyBorder="1" applyAlignment="1">
      <alignment vertical="center" wrapText="1"/>
    </xf>
    <xf numFmtId="0" fontId="81" fillId="43" borderId="20" xfId="16" applyFont="1" applyFill="1" applyBorder="1" applyAlignment="1">
      <alignment vertical="center" wrapText="1"/>
    </xf>
    <xf numFmtId="0" fontId="120" fillId="2" borderId="20" xfId="16" applyFont="1" applyFill="1" applyBorder="1" applyAlignment="1">
      <alignment vertical="center" wrapText="1"/>
    </xf>
    <xf numFmtId="0" fontId="81" fillId="56" borderId="20" xfId="16" applyFont="1" applyFill="1" applyBorder="1" applyAlignment="1">
      <alignment vertical="center" wrapText="1"/>
    </xf>
    <xf numFmtId="0" fontId="121" fillId="2" borderId="20" xfId="16" applyFont="1" applyFill="1" applyBorder="1" applyAlignment="1">
      <alignment vertical="center" wrapText="1"/>
    </xf>
    <xf numFmtId="0" fontId="5" fillId="0" borderId="6" xfId="18" applyFont="1" applyFill="1" applyBorder="1" applyAlignment="1">
      <alignment horizontal="center" vertical="center" wrapText="1"/>
    </xf>
    <xf numFmtId="0" fontId="81" fillId="44" borderId="20" xfId="16" applyFont="1" applyFill="1" applyBorder="1" applyAlignment="1">
      <alignment vertical="center" wrapText="1"/>
    </xf>
    <xf numFmtId="0" fontId="122" fillId="2" borderId="20" xfId="16" applyFont="1" applyFill="1" applyBorder="1" applyAlignment="1">
      <alignment vertical="center" wrapText="1"/>
    </xf>
    <xf numFmtId="0" fontId="81" fillId="57" borderId="20" xfId="16" applyFont="1" applyFill="1" applyBorder="1" applyAlignment="1">
      <alignment vertical="center" wrapText="1"/>
    </xf>
    <xf numFmtId="0" fontId="123" fillId="2" borderId="20" xfId="16" applyFont="1" applyFill="1" applyBorder="1" applyAlignment="1">
      <alignment vertical="center" wrapText="1"/>
    </xf>
    <xf numFmtId="0" fontId="5" fillId="0" borderId="8" xfId="18" applyFont="1" applyFill="1" applyBorder="1" applyAlignment="1">
      <alignment horizontal="center" vertical="center" wrapText="1"/>
    </xf>
    <xf numFmtId="0" fontId="21" fillId="0" borderId="0" xfId="18" applyFont="1" applyBorder="1" applyAlignment="1">
      <alignment horizontal="center" vertical="center" wrapText="1"/>
    </xf>
    <xf numFmtId="0" fontId="81" fillId="17" borderId="20" xfId="16" applyFont="1" applyFill="1" applyBorder="1" applyAlignment="1">
      <alignment vertical="center" wrapText="1"/>
    </xf>
    <xf numFmtId="0" fontId="124" fillId="2" borderId="20" xfId="16" applyFont="1" applyFill="1" applyBorder="1" applyAlignment="1">
      <alignment vertical="center" wrapText="1"/>
    </xf>
    <xf numFmtId="0" fontId="81" fillId="45" borderId="20" xfId="16" applyFont="1" applyFill="1" applyBorder="1" applyAlignment="1">
      <alignment vertical="center" wrapText="1"/>
    </xf>
    <xf numFmtId="0" fontId="125" fillId="2" borderId="20" xfId="16" applyFont="1" applyFill="1" applyBorder="1" applyAlignment="1">
      <alignment vertical="center" wrapText="1"/>
    </xf>
    <xf numFmtId="0" fontId="22" fillId="0" borderId="18" xfId="18" applyFont="1" applyFill="1" applyBorder="1" applyAlignment="1">
      <alignment horizontal="right" vertical="center"/>
    </xf>
    <xf numFmtId="0" fontId="81" fillId="18" borderId="20" xfId="16" applyFont="1" applyFill="1" applyBorder="1" applyAlignment="1">
      <alignment vertical="center" wrapText="1"/>
    </xf>
    <xf numFmtId="0" fontId="126" fillId="2" borderId="20" xfId="16" applyFont="1" applyFill="1" applyBorder="1" applyAlignment="1">
      <alignment vertical="center" wrapText="1"/>
    </xf>
    <xf numFmtId="0" fontId="81" fillId="46" borderId="20" xfId="16" applyFont="1" applyFill="1" applyBorder="1" applyAlignment="1">
      <alignment vertical="center" wrapText="1"/>
    </xf>
    <xf numFmtId="0" fontId="127" fillId="2" borderId="20" xfId="16" applyFont="1" applyFill="1" applyBorder="1" applyAlignment="1">
      <alignment vertical="center" wrapText="1"/>
    </xf>
    <xf numFmtId="0" fontId="22" fillId="0" borderId="17" xfId="18" applyFont="1" applyFill="1" applyBorder="1" applyAlignment="1">
      <alignment horizontal="right" vertical="center"/>
    </xf>
    <xf numFmtId="0" fontId="50" fillId="0" borderId="0" xfId="18" applyFont="1" applyBorder="1" applyAlignment="1">
      <alignment horizontal="center" vertical="center" wrapText="1"/>
    </xf>
    <xf numFmtId="0" fontId="81" fillId="4" borderId="20" xfId="16" applyFont="1" applyFill="1" applyBorder="1" applyAlignment="1">
      <alignment vertical="center" wrapText="1"/>
    </xf>
    <xf numFmtId="0" fontId="128" fillId="2" borderId="20" xfId="16" applyFont="1" applyFill="1" applyBorder="1" applyAlignment="1">
      <alignment vertical="center" wrapText="1"/>
    </xf>
    <xf numFmtId="0" fontId="42" fillId="2" borderId="21" xfId="16" applyFill="1" applyBorder="1" applyAlignment="1">
      <alignment vertical="center"/>
    </xf>
    <xf numFmtId="0" fontId="23" fillId="0" borderId="18" xfId="18" applyFont="1" applyFill="1" applyBorder="1" applyAlignment="1">
      <alignment horizontal="right" vertical="center"/>
    </xf>
    <xf numFmtId="0" fontId="23" fillId="0" borderId="17" xfId="18" applyFont="1" applyFill="1" applyBorder="1" applyAlignment="1">
      <alignment horizontal="right" vertical="center"/>
    </xf>
    <xf numFmtId="0" fontId="129" fillId="0" borderId="0" xfId="18" applyFont="1" applyBorder="1" applyAlignment="1">
      <alignment horizontal="center" vertical="center" wrapText="1"/>
    </xf>
    <xf numFmtId="0" fontId="130" fillId="2" borderId="20" xfId="16" applyFont="1" applyFill="1" applyBorder="1" applyAlignment="1">
      <alignment vertical="center" wrapText="1"/>
    </xf>
    <xf numFmtId="0" fontId="131" fillId="2" borderId="20" xfId="16" applyFont="1" applyFill="1" applyBorder="1" applyAlignment="1">
      <alignment horizontal="center" vertical="center" wrapText="1"/>
    </xf>
    <xf numFmtId="0" fontId="132" fillId="2" borderId="20" xfId="16" applyFont="1" applyFill="1" applyBorder="1" applyAlignment="1">
      <alignment horizontal="center" vertical="center" wrapText="1"/>
    </xf>
    <xf numFmtId="0" fontId="133" fillId="2" borderId="20" xfId="16" applyFont="1" applyFill="1" applyBorder="1" applyAlignment="1">
      <alignment horizontal="center" vertical="center" wrapText="1"/>
    </xf>
    <xf numFmtId="0" fontId="134" fillId="2" borderId="20" xfId="16" applyFont="1" applyFill="1" applyBorder="1" applyAlignment="1">
      <alignment vertical="center" wrapText="1"/>
    </xf>
    <xf numFmtId="0" fontId="24" fillId="0" borderId="19" xfId="18" applyFont="1" applyFill="1" applyBorder="1" applyAlignment="1">
      <alignment horizontal="right" vertical="center"/>
    </xf>
    <xf numFmtId="0" fontId="88" fillId="9" borderId="20" xfId="16" applyFont="1" applyFill="1" applyBorder="1" applyAlignment="1">
      <alignment vertical="center" wrapText="1"/>
    </xf>
    <xf numFmtId="0" fontId="81" fillId="2" borderId="20" xfId="16" applyFont="1" applyFill="1" applyBorder="1" applyAlignment="1">
      <alignment horizontal="right" vertical="center" wrapText="1"/>
    </xf>
    <xf numFmtId="0" fontId="24" fillId="0" borderId="18" xfId="18" applyFont="1" applyFill="1" applyBorder="1" applyAlignment="1">
      <alignment horizontal="right" vertical="center"/>
    </xf>
    <xf numFmtId="0" fontId="135" fillId="0" borderId="0" xfId="18" applyFont="1" applyBorder="1" applyAlignment="1">
      <alignment horizontal="center" vertical="center" wrapText="1"/>
    </xf>
    <xf numFmtId="0" fontId="5" fillId="0" borderId="19" xfId="18" applyFont="1" applyFill="1" applyBorder="1" applyAlignment="1">
      <alignment horizontal="right" vertical="center"/>
    </xf>
    <xf numFmtId="0" fontId="25" fillId="0" borderId="17" xfId="18" applyFont="1" applyFill="1" applyBorder="1" applyAlignment="1">
      <alignment horizontal="right" vertical="center"/>
    </xf>
    <xf numFmtId="0" fontId="136" fillId="0" borderId="0" xfId="18" applyFont="1" applyBorder="1" applyAlignment="1">
      <alignment horizontal="center" vertical="center" wrapText="1"/>
    </xf>
    <xf numFmtId="0" fontId="5" fillId="6" borderId="18" xfId="18" applyFont="1" applyFill="1" applyBorder="1" applyAlignment="1">
      <alignment horizontal="right" vertical="center"/>
    </xf>
    <xf numFmtId="0" fontId="5" fillId="6" borderId="17" xfId="18" applyFont="1" applyFill="1" applyBorder="1" applyAlignment="1">
      <alignment horizontal="right" vertical="center"/>
    </xf>
    <xf numFmtId="0" fontId="5" fillId="7" borderId="18" xfId="18" applyFont="1" applyFill="1" applyBorder="1" applyAlignment="1">
      <alignment horizontal="right" vertical="center"/>
    </xf>
    <xf numFmtId="0" fontId="5" fillId="7" borderId="17" xfId="18" applyFont="1" applyFill="1" applyBorder="1" applyAlignment="1">
      <alignment horizontal="right" vertical="center"/>
    </xf>
    <xf numFmtId="0" fontId="28" fillId="0" borderId="0" xfId="18" applyFont="1"/>
    <xf numFmtId="0" fontId="81" fillId="18" borderId="20" xfId="16" applyFont="1" applyFill="1" applyBorder="1" applyAlignment="1">
      <alignment wrapText="1"/>
    </xf>
    <xf numFmtId="0" fontId="126" fillId="2" borderId="20" xfId="16" applyFont="1" applyFill="1" applyBorder="1" applyAlignment="1">
      <alignment wrapText="1"/>
    </xf>
    <xf numFmtId="0" fontId="81" fillId="2" borderId="20" xfId="16" applyFont="1" applyFill="1" applyBorder="1" applyAlignment="1">
      <alignment wrapText="1"/>
    </xf>
    <xf numFmtId="0" fontId="81" fillId="2" borderId="20" xfId="16" applyFont="1" applyFill="1" applyBorder="1" applyAlignment="1">
      <alignment horizontal="right" wrapText="1"/>
    </xf>
    <xf numFmtId="0" fontId="81" fillId="19" borderId="20" xfId="16" applyFont="1" applyFill="1" applyBorder="1" applyAlignment="1">
      <alignment wrapText="1"/>
    </xf>
    <xf numFmtId="0" fontId="86" fillId="2" borderId="20" xfId="16" applyFont="1" applyFill="1" applyBorder="1" applyAlignment="1">
      <alignment wrapText="1"/>
    </xf>
    <xf numFmtId="0" fontId="81" fillId="20" borderId="20" xfId="16" applyFont="1" applyFill="1" applyBorder="1" applyAlignment="1">
      <alignment wrapText="1"/>
    </xf>
    <xf numFmtId="0" fontId="82" fillId="2" borderId="20" xfId="16" applyFont="1" applyFill="1" applyBorder="1" applyAlignment="1">
      <alignment wrapText="1"/>
    </xf>
    <xf numFmtId="0" fontId="81" fillId="21" borderId="20" xfId="16" applyFont="1" applyFill="1" applyBorder="1" applyAlignment="1">
      <alignment wrapText="1"/>
    </xf>
    <xf numFmtId="0" fontId="85" fillId="2" borderId="20" xfId="16" applyFont="1" applyFill="1" applyBorder="1" applyAlignment="1">
      <alignment wrapText="1"/>
    </xf>
    <xf numFmtId="0" fontId="81" fillId="22" borderId="20" xfId="16" applyFont="1" applyFill="1" applyBorder="1" applyAlignment="1">
      <alignment wrapText="1"/>
    </xf>
    <xf numFmtId="0" fontId="89" fillId="2" borderId="20" xfId="16" applyFont="1" applyFill="1" applyBorder="1" applyAlignment="1">
      <alignment wrapText="1"/>
    </xf>
    <xf numFmtId="0" fontId="81" fillId="23" borderId="20" xfId="16" applyFont="1" applyFill="1" applyBorder="1" applyAlignment="1">
      <alignment wrapText="1"/>
    </xf>
    <xf numFmtId="0" fontId="93" fillId="2" borderId="20" xfId="16" applyFont="1" applyFill="1" applyBorder="1" applyAlignment="1">
      <alignment wrapText="1"/>
    </xf>
    <xf numFmtId="0" fontId="81" fillId="25" borderId="20" xfId="16" applyFont="1" applyFill="1" applyBorder="1" applyAlignment="1">
      <alignment wrapText="1"/>
    </xf>
    <xf numFmtId="0" fontId="99" fillId="2" borderId="20" xfId="16" applyFont="1" applyFill="1" applyBorder="1" applyAlignment="1">
      <alignment wrapText="1"/>
    </xf>
    <xf numFmtId="0" fontId="81" fillId="26" borderId="20" xfId="16" applyFont="1" applyFill="1" applyBorder="1" applyAlignment="1">
      <alignment wrapText="1"/>
    </xf>
    <xf numFmtId="0" fontId="105" fillId="2" borderId="20" xfId="16" applyFont="1" applyFill="1" applyBorder="1" applyAlignment="1">
      <alignment wrapText="1"/>
    </xf>
    <xf numFmtId="0" fontId="81" fillId="27" borderId="20" xfId="16" applyFont="1" applyFill="1" applyBorder="1" applyAlignment="1">
      <alignment wrapText="1"/>
    </xf>
    <xf numFmtId="0" fontId="109" fillId="2" borderId="20" xfId="16" applyFont="1" applyFill="1" applyBorder="1" applyAlignment="1">
      <alignment wrapText="1"/>
    </xf>
    <xf numFmtId="0" fontId="81" fillId="28" borderId="20" xfId="16" applyFont="1" applyFill="1" applyBorder="1" applyAlignment="1">
      <alignment wrapText="1"/>
    </xf>
    <xf numFmtId="0" fontId="114" fillId="2" borderId="20" xfId="16" applyFont="1" applyFill="1" applyBorder="1" applyAlignment="1">
      <alignment wrapText="1"/>
    </xf>
    <xf numFmtId="0" fontId="81" fillId="29" borderId="20" xfId="16" applyFont="1" applyFill="1" applyBorder="1" applyAlignment="1">
      <alignment wrapText="1"/>
    </xf>
    <xf numFmtId="0" fontId="117" fillId="2" borderId="20" xfId="16" applyFont="1" applyFill="1" applyBorder="1" applyAlignment="1">
      <alignment wrapText="1"/>
    </xf>
    <xf numFmtId="0" fontId="81" fillId="16" borderId="20" xfId="16" applyFont="1" applyFill="1" applyBorder="1" applyAlignment="1">
      <alignment wrapText="1"/>
    </xf>
    <xf numFmtId="0" fontId="26" fillId="2" borderId="20" xfId="16" applyFont="1" applyFill="1" applyBorder="1" applyAlignment="1">
      <alignment wrapText="1"/>
    </xf>
    <xf numFmtId="0" fontId="81" fillId="6" borderId="20" xfId="16" applyFont="1" applyFill="1" applyBorder="1" applyAlignment="1">
      <alignment wrapText="1"/>
    </xf>
    <xf numFmtId="0" fontId="108" fillId="2" borderId="20" xfId="16" applyFont="1" applyFill="1" applyBorder="1" applyAlignment="1">
      <alignment wrapText="1"/>
    </xf>
    <xf numFmtId="0" fontId="81" fillId="5" borderId="20" xfId="16" applyFont="1" applyFill="1" applyBorder="1" applyAlignment="1">
      <alignment wrapText="1"/>
    </xf>
    <xf numFmtId="0" fontId="104" fillId="2" borderId="20" xfId="16" applyFont="1" applyFill="1" applyBorder="1" applyAlignment="1">
      <alignment wrapText="1"/>
    </xf>
    <xf numFmtId="0" fontId="81" fillId="13" borderId="20" xfId="16" applyFont="1" applyFill="1" applyBorder="1" applyAlignment="1">
      <alignment wrapText="1"/>
    </xf>
    <xf numFmtId="0" fontId="113" fillId="2" borderId="20" xfId="16" applyFont="1" applyFill="1" applyBorder="1" applyAlignment="1">
      <alignment wrapText="1"/>
    </xf>
    <xf numFmtId="0" fontId="81" fillId="14" borderId="20" xfId="16" applyFont="1" applyFill="1" applyBorder="1" applyAlignment="1">
      <alignment wrapText="1"/>
    </xf>
    <xf numFmtId="0" fontId="83" fillId="2" borderId="20" xfId="16" applyFont="1" applyFill="1" applyBorder="1" applyAlignment="1">
      <alignment wrapText="1"/>
    </xf>
    <xf numFmtId="0" fontId="81" fillId="12" borderId="20" xfId="16" applyFont="1" applyFill="1" applyBorder="1" applyAlignment="1">
      <alignment wrapText="1"/>
    </xf>
    <xf numFmtId="0" fontId="90" fillId="2" borderId="20" xfId="16" applyFont="1" applyFill="1" applyBorder="1" applyAlignment="1">
      <alignment wrapText="1"/>
    </xf>
    <xf numFmtId="0" fontId="81" fillId="38" borderId="20" xfId="16" applyFont="1" applyFill="1" applyBorder="1" applyAlignment="1">
      <alignment wrapText="1"/>
    </xf>
    <xf numFmtId="0" fontId="94" fillId="2" borderId="20" xfId="16" applyFont="1" applyFill="1" applyBorder="1" applyAlignment="1">
      <alignment wrapText="1"/>
    </xf>
    <xf numFmtId="0" fontId="81" fillId="40" borderId="20" xfId="16" applyFont="1" applyFill="1" applyBorder="1" applyAlignment="1">
      <alignment wrapText="1"/>
    </xf>
    <xf numFmtId="0" fontId="102" fillId="2" borderId="20" xfId="16" applyFont="1" applyFill="1" applyBorder="1" applyAlignment="1">
      <alignment wrapText="1"/>
    </xf>
    <xf numFmtId="0" fontId="81" fillId="41" borderId="20" xfId="16" applyFont="1" applyFill="1" applyBorder="1" applyAlignment="1">
      <alignment wrapText="1"/>
    </xf>
    <xf numFmtId="0" fontId="106" fillId="2" borderId="20" xfId="16" applyFont="1" applyFill="1" applyBorder="1" applyAlignment="1">
      <alignment wrapText="1"/>
    </xf>
    <xf numFmtId="0" fontId="81" fillId="42" borderId="20" xfId="16" applyFont="1" applyFill="1" applyBorder="1" applyAlignment="1">
      <alignment wrapText="1"/>
    </xf>
    <xf numFmtId="0" fontId="110" fillId="2" borderId="20" xfId="16" applyFont="1" applyFill="1" applyBorder="1" applyAlignment="1">
      <alignment wrapText="1"/>
    </xf>
    <xf numFmtId="0" fontId="26" fillId="0" borderId="0" xfId="18" applyFont="1"/>
    <xf numFmtId="0" fontId="81" fillId="7" borderId="20" xfId="16" applyFont="1" applyFill="1" applyBorder="1" applyAlignment="1">
      <alignment wrapText="1"/>
    </xf>
    <xf numFmtId="0" fontId="115" fillId="2" borderId="20" xfId="16" applyFont="1" applyFill="1" applyBorder="1" applyAlignment="1">
      <alignment wrapText="1"/>
    </xf>
    <xf numFmtId="0" fontId="81" fillId="3" borderId="20" xfId="16" applyFont="1" applyFill="1" applyBorder="1" applyAlignment="1">
      <alignment wrapText="1"/>
    </xf>
    <xf numFmtId="0" fontId="118" fillId="2" borderId="20" xfId="16" applyFont="1" applyFill="1" applyBorder="1" applyAlignment="1">
      <alignment wrapText="1"/>
    </xf>
    <xf numFmtId="0" fontId="81" fillId="43" borderId="20" xfId="16" applyFont="1" applyFill="1" applyBorder="1" applyAlignment="1">
      <alignment wrapText="1"/>
    </xf>
    <xf numFmtId="0" fontId="120" fillId="2" borderId="20" xfId="16" applyFont="1" applyFill="1" applyBorder="1" applyAlignment="1">
      <alignment wrapText="1"/>
    </xf>
    <xf numFmtId="0" fontId="81" fillId="44" borderId="20" xfId="16" applyFont="1" applyFill="1" applyBorder="1" applyAlignment="1">
      <alignment wrapText="1"/>
    </xf>
    <xf numFmtId="0" fontId="122" fillId="2" borderId="20" xfId="16" applyFont="1" applyFill="1" applyBorder="1" applyAlignment="1">
      <alignment wrapText="1"/>
    </xf>
    <xf numFmtId="0" fontId="81" fillId="45" borderId="20" xfId="16" applyFont="1" applyFill="1" applyBorder="1" applyAlignment="1">
      <alignment wrapText="1"/>
    </xf>
    <xf numFmtId="0" fontId="125" fillId="2" borderId="20" xfId="16" applyFont="1" applyFill="1" applyBorder="1" applyAlignment="1">
      <alignment wrapText="1"/>
    </xf>
    <xf numFmtId="0" fontId="81" fillId="46" borderId="20" xfId="16" applyFont="1" applyFill="1" applyBorder="1" applyAlignment="1">
      <alignment wrapText="1"/>
    </xf>
    <xf numFmtId="0" fontId="127" fillId="2" borderId="20" xfId="16" applyFont="1" applyFill="1" applyBorder="1" applyAlignment="1">
      <alignment wrapText="1"/>
    </xf>
    <xf numFmtId="0" fontId="81" fillId="4" borderId="20" xfId="16" applyFont="1" applyFill="1" applyBorder="1" applyAlignment="1">
      <alignment wrapText="1"/>
    </xf>
    <xf numFmtId="0" fontId="128" fillId="2" borderId="20" xfId="16" applyFont="1" applyFill="1" applyBorder="1" applyAlignment="1">
      <alignment wrapText="1"/>
    </xf>
    <xf numFmtId="0" fontId="81" fillId="8" borderId="20" xfId="16" applyFont="1" applyFill="1" applyBorder="1" applyAlignment="1">
      <alignment wrapText="1"/>
    </xf>
    <xf numFmtId="0" fontId="84" fillId="2" borderId="20" xfId="16" applyFont="1" applyFill="1" applyBorder="1" applyAlignment="1">
      <alignment wrapText="1"/>
    </xf>
    <xf numFmtId="0" fontId="81" fillId="47" borderId="20" xfId="16" applyFont="1" applyFill="1" applyBorder="1" applyAlignment="1">
      <alignment wrapText="1"/>
    </xf>
    <xf numFmtId="0" fontId="87" fillId="2" borderId="20" xfId="16" applyFont="1" applyFill="1" applyBorder="1" applyAlignment="1">
      <alignment wrapText="1"/>
    </xf>
    <xf numFmtId="0" fontId="81" fillId="48" borderId="20" xfId="16" applyFont="1" applyFill="1" applyBorder="1" applyAlignment="1">
      <alignment wrapText="1"/>
    </xf>
    <xf numFmtId="0" fontId="91" fillId="2" borderId="20" xfId="16" applyFont="1" applyFill="1" applyBorder="1" applyAlignment="1">
      <alignment wrapText="1"/>
    </xf>
    <xf numFmtId="0" fontId="81" fillId="49" borderId="20" xfId="16" applyFont="1" applyFill="1" applyBorder="1" applyAlignment="1">
      <alignment wrapText="1"/>
    </xf>
    <xf numFmtId="0" fontId="95" fillId="2" borderId="20" xfId="16" applyFont="1" applyFill="1" applyBorder="1" applyAlignment="1">
      <alignment wrapText="1"/>
    </xf>
    <xf numFmtId="0" fontId="81" fillId="50" borderId="20" xfId="16" applyFont="1" applyFill="1" applyBorder="1" applyAlignment="1">
      <alignment wrapText="1"/>
    </xf>
    <xf numFmtId="0" fontId="100" fillId="2" borderId="20" xfId="16" applyFont="1" applyFill="1" applyBorder="1" applyAlignment="1">
      <alignment wrapText="1"/>
    </xf>
    <xf numFmtId="0" fontId="81" fillId="51" borderId="20" xfId="16" applyFont="1" applyFill="1" applyBorder="1" applyAlignment="1">
      <alignment wrapText="1"/>
    </xf>
    <xf numFmtId="0" fontId="103" fillId="2" borderId="20" xfId="16" applyFont="1" applyFill="1" applyBorder="1" applyAlignment="1">
      <alignment wrapText="1"/>
    </xf>
    <xf numFmtId="0" fontId="81" fillId="52" borderId="20" xfId="16" applyFont="1" applyFill="1" applyBorder="1" applyAlignment="1">
      <alignment wrapText="1"/>
    </xf>
    <xf numFmtId="0" fontId="107" fillId="2" borderId="20" xfId="16" applyFont="1" applyFill="1" applyBorder="1" applyAlignment="1">
      <alignment wrapText="1"/>
    </xf>
    <xf numFmtId="0" fontId="81" fillId="53" borderId="20" xfId="16" applyFont="1" applyFill="1" applyBorder="1" applyAlignment="1">
      <alignment wrapText="1"/>
    </xf>
    <xf numFmtId="0" fontId="111" fillId="2" borderId="20" xfId="16" applyFont="1" applyFill="1" applyBorder="1" applyAlignment="1">
      <alignment wrapText="1"/>
    </xf>
    <xf numFmtId="0" fontId="81" fillId="54" borderId="20" xfId="16" applyFont="1" applyFill="1" applyBorder="1" applyAlignment="1">
      <alignment wrapText="1"/>
    </xf>
    <xf numFmtId="0" fontId="116" fillId="2" borderId="20" xfId="16" applyFont="1" applyFill="1" applyBorder="1" applyAlignment="1">
      <alignment wrapText="1"/>
    </xf>
    <xf numFmtId="0" fontId="81" fillId="56" borderId="20" xfId="16" applyFont="1" applyFill="1" applyBorder="1" applyAlignment="1">
      <alignment wrapText="1"/>
    </xf>
    <xf numFmtId="0" fontId="121" fillId="2" borderId="20" xfId="16" applyFont="1" applyFill="1" applyBorder="1" applyAlignment="1">
      <alignment wrapText="1"/>
    </xf>
    <xf numFmtId="0" fontId="81" fillId="57" borderId="20" xfId="16" applyFont="1" applyFill="1" applyBorder="1" applyAlignment="1">
      <alignment wrapText="1"/>
    </xf>
    <xf numFmtId="0" fontId="123" fillId="2" borderId="20" xfId="16" applyFont="1" applyFill="1" applyBorder="1" applyAlignment="1">
      <alignment wrapText="1"/>
    </xf>
    <xf numFmtId="0" fontId="137" fillId="0" borderId="0" xfId="16" applyFont="1" applyAlignment="1"/>
    <xf numFmtId="0" fontId="3" fillId="0" borderId="0" xfId="2" applyAlignment="1" applyProtection="1">
      <alignment vertical="center"/>
    </xf>
    <xf numFmtId="0" fontId="138" fillId="38" borderId="1" xfId="16" applyFont="1" applyFill="1" applyBorder="1" applyAlignment="1">
      <alignment horizontal="center" textRotation="90" wrapText="1"/>
    </xf>
    <xf numFmtId="0" fontId="138" fillId="38" borderId="22" xfId="16" applyFont="1" applyFill="1" applyBorder="1" applyAlignment="1">
      <alignment horizontal="center" vertical="center" wrapText="1"/>
    </xf>
    <xf numFmtId="0" fontId="138" fillId="38" borderId="22" xfId="16" applyFont="1" applyFill="1" applyBorder="1" applyAlignment="1">
      <alignment horizontal="center" vertical="center" wrapText="1" shrinkToFit="1"/>
    </xf>
    <xf numFmtId="0" fontId="138" fillId="38" borderId="1" xfId="16" applyFont="1" applyFill="1" applyBorder="1" applyAlignment="1">
      <alignment horizontal="center" vertical="center" wrapText="1" shrinkToFit="1"/>
    </xf>
    <xf numFmtId="0" fontId="139" fillId="38" borderId="22" xfId="16" applyFont="1" applyFill="1" applyBorder="1" applyAlignment="1">
      <alignment horizontal="center" vertical="center" wrapText="1" shrinkToFit="1"/>
    </xf>
    <xf numFmtId="0" fontId="140" fillId="0" borderId="0" xfId="16" applyFont="1" applyAlignment="1">
      <alignment vertical="top"/>
    </xf>
    <xf numFmtId="0" fontId="81" fillId="2" borderId="1" xfId="16" applyFont="1" applyFill="1" applyBorder="1" applyAlignment="1">
      <alignment horizontal="center" wrapText="1" shrinkToFit="1"/>
    </xf>
    <xf numFmtId="0" fontId="73" fillId="2" borderId="1" xfId="16" applyFont="1" applyFill="1" applyBorder="1" applyAlignment="1">
      <alignment horizontal="center" wrapText="1" shrinkToFit="1"/>
    </xf>
    <xf numFmtId="0" fontId="138" fillId="0" borderId="22" xfId="16" applyFont="1" applyBorder="1" applyAlignment="1">
      <alignment horizontal="center" vertical="center" wrapText="1"/>
    </xf>
    <xf numFmtId="0" fontId="81" fillId="2" borderId="4" xfId="16" applyFont="1" applyFill="1" applyBorder="1" applyAlignment="1">
      <alignment horizontal="center" vertical="center" wrapText="1" shrinkToFit="1"/>
    </xf>
    <xf numFmtId="0" fontId="73" fillId="2" borderId="4" xfId="16" applyFont="1" applyFill="1" applyBorder="1" applyAlignment="1">
      <alignment horizontal="center" vertical="top" wrapText="1" shrinkToFit="1"/>
    </xf>
    <xf numFmtId="0" fontId="73" fillId="2" borderId="13" xfId="16" applyFont="1" applyFill="1" applyBorder="1" applyAlignment="1">
      <alignment horizontal="center" vertical="top" wrapText="1" shrinkToFit="1"/>
    </xf>
    <xf numFmtId="0" fontId="81" fillId="2" borderId="13" xfId="16" applyFont="1" applyFill="1" applyBorder="1" applyAlignment="1">
      <alignment horizontal="center" vertical="center" wrapText="1" shrinkToFit="1"/>
    </xf>
    <xf numFmtId="0" fontId="73" fillId="0" borderId="15" xfId="16" applyFont="1" applyBorder="1" applyAlignment="1">
      <alignment horizontal="center" vertical="center" wrapText="1" shrinkToFit="1"/>
    </xf>
    <xf numFmtId="0" fontId="81" fillId="0" borderId="13" xfId="16" applyFont="1" applyBorder="1" applyAlignment="1">
      <alignment horizontal="center" vertical="top" wrapText="1" shrinkToFit="1"/>
    </xf>
    <xf numFmtId="0" fontId="143" fillId="2" borderId="1" xfId="16" applyFont="1" applyFill="1" applyBorder="1" applyAlignment="1">
      <alignment horizontal="center" vertical="center" wrapText="1" shrinkToFit="1"/>
    </xf>
    <xf numFmtId="0" fontId="143" fillId="2" borderId="13" xfId="16" applyFont="1" applyFill="1" applyBorder="1" applyAlignment="1">
      <alignment horizontal="center" vertical="center" wrapText="1" shrinkToFit="1"/>
    </xf>
    <xf numFmtId="0" fontId="138" fillId="0" borderId="13" xfId="16" applyFont="1" applyBorder="1" applyAlignment="1">
      <alignment horizontal="center" vertical="center" wrapText="1"/>
    </xf>
    <xf numFmtId="0" fontId="81" fillId="2" borderId="1" xfId="16" applyFont="1" applyFill="1" applyBorder="1" applyAlignment="1">
      <alignment horizontal="center" vertical="center" wrapText="1" shrinkToFit="1"/>
    </xf>
    <xf numFmtId="0" fontId="81" fillId="0" borderId="15" xfId="16" applyFont="1" applyBorder="1" applyAlignment="1">
      <alignment horizontal="center" vertical="center" wrapText="1" shrinkToFit="1"/>
    </xf>
    <xf numFmtId="0" fontId="134" fillId="2" borderId="4" xfId="16" applyFont="1" applyFill="1" applyBorder="1" applyAlignment="1">
      <alignment horizontal="center" vertical="center" wrapText="1" shrinkToFit="1"/>
    </xf>
    <xf numFmtId="0" fontId="144" fillId="0" borderId="23" xfId="16" applyFont="1" applyBorder="1" applyAlignment="1">
      <alignment horizontal="center" vertical="center" shrinkToFit="1"/>
    </xf>
    <xf numFmtId="0" fontId="138" fillId="0" borderId="23" xfId="16" applyFont="1" applyBorder="1" applyAlignment="1">
      <alignment horizontal="center" vertical="center" wrapText="1"/>
    </xf>
    <xf numFmtId="0" fontId="81" fillId="0" borderId="8" xfId="16" applyFont="1" applyBorder="1" applyAlignment="1">
      <alignment horizontal="center" vertical="center" wrapText="1" shrinkToFit="1"/>
    </xf>
    <xf numFmtId="0" fontId="81" fillId="2" borderId="24" xfId="16" applyFont="1" applyFill="1" applyBorder="1" applyAlignment="1">
      <alignment horizontal="center" vertical="top" wrapText="1" shrinkToFit="1"/>
    </xf>
    <xf numFmtId="0" fontId="81" fillId="2" borderId="13" xfId="16" applyFont="1" applyFill="1" applyBorder="1" applyAlignment="1">
      <alignment horizontal="center" vertical="top" wrapText="1" shrinkToFit="1"/>
    </xf>
    <xf numFmtId="0" fontId="130" fillId="2" borderId="25" xfId="16" applyFont="1" applyFill="1" applyBorder="1" applyAlignment="1">
      <alignment horizontal="center" vertical="center" wrapText="1" shrinkToFit="1"/>
    </xf>
    <xf numFmtId="0" fontId="81" fillId="2" borderId="4" xfId="16" applyFont="1" applyFill="1" applyBorder="1" applyAlignment="1">
      <alignment horizontal="center" vertical="top" wrapText="1" shrinkToFit="1"/>
    </xf>
    <xf numFmtId="0" fontId="81" fillId="0" borderId="22" xfId="16" applyFont="1" applyBorder="1" applyAlignment="1">
      <alignment horizontal="center" vertical="center" wrapText="1" shrinkToFit="1"/>
    </xf>
    <xf numFmtId="0" fontId="81" fillId="0" borderId="1" xfId="16" applyFont="1" applyBorder="1" applyAlignment="1">
      <alignment horizontal="center" wrapText="1" shrinkToFit="1"/>
    </xf>
    <xf numFmtId="0" fontId="81" fillId="0" borderId="26" xfId="16" applyFont="1" applyBorder="1" applyAlignment="1">
      <alignment horizontal="center" vertical="center" wrapText="1" shrinkToFit="1"/>
    </xf>
    <xf numFmtId="0" fontId="138" fillId="0" borderId="15" xfId="16" applyFont="1" applyBorder="1" applyAlignment="1">
      <alignment horizontal="center" vertical="center" wrapText="1"/>
    </xf>
    <xf numFmtId="0" fontId="81" fillId="0" borderId="25" xfId="16" applyFont="1" applyBorder="1" applyAlignment="1">
      <alignment horizontal="center" vertical="center" wrapText="1" shrinkToFit="1"/>
    </xf>
    <xf numFmtId="0" fontId="140" fillId="0" borderId="0" xfId="16" applyFont="1" applyAlignment="1">
      <alignment horizontal="center" vertical="center" wrapText="1" shrinkToFit="1"/>
    </xf>
    <xf numFmtId="0" fontId="140" fillId="0" borderId="0" xfId="16" applyFont="1" applyAlignment="1">
      <alignment horizontal="center" vertical="center" wrapText="1"/>
    </xf>
    <xf numFmtId="0" fontId="140" fillId="0" borderId="0" xfId="16" applyFont="1" applyAlignment="1">
      <alignment horizontal="center" vertical="center"/>
    </xf>
    <xf numFmtId="0" fontId="143" fillId="2" borderId="4" xfId="16" applyFont="1" applyFill="1" applyBorder="1" applyAlignment="1">
      <alignment horizontal="center" vertical="center" wrapText="1" shrinkToFit="1"/>
    </xf>
    <xf numFmtId="0" fontId="81" fillId="2" borderId="4" xfId="16" applyFont="1" applyFill="1" applyBorder="1" applyAlignment="1">
      <alignment horizontal="center" wrapText="1" shrinkToFit="1"/>
    </xf>
    <xf numFmtId="0" fontId="138" fillId="38" borderId="27" xfId="16" applyFont="1" applyFill="1" applyBorder="1" applyAlignment="1">
      <alignment horizontal="center" vertical="center" wrapText="1"/>
    </xf>
    <xf numFmtId="0" fontId="138" fillId="38" borderId="15" xfId="16" applyFont="1" applyFill="1" applyBorder="1" applyAlignment="1">
      <alignment horizontal="center" vertical="center" wrapText="1" shrinkToFit="1"/>
    </xf>
    <xf numFmtId="0" fontId="100" fillId="2" borderId="6" xfId="16" applyFont="1" applyFill="1" applyBorder="1" applyAlignment="1">
      <alignment horizontal="center" vertical="center" wrapText="1" shrinkToFit="1"/>
    </xf>
    <xf numFmtId="0" fontId="100" fillId="2" borderId="3" xfId="16" applyFont="1" applyFill="1" applyBorder="1" applyAlignment="1">
      <alignment horizontal="center" vertical="center" wrapText="1" shrinkToFit="1"/>
    </xf>
    <xf numFmtId="0" fontId="142" fillId="0" borderId="28" xfId="16" applyFont="1" applyBorder="1" applyAlignment="1">
      <alignment horizontal="center" vertical="center" shrinkToFit="1"/>
    </xf>
    <xf numFmtId="0" fontId="81" fillId="2" borderId="6" xfId="16" applyFont="1" applyFill="1" applyBorder="1" applyAlignment="1">
      <alignment horizontal="center" vertical="center" wrapText="1" shrinkToFit="1"/>
    </xf>
    <xf numFmtId="0" fontId="81" fillId="2" borderId="8" xfId="16" applyFont="1" applyFill="1" applyBorder="1" applyAlignment="1">
      <alignment horizontal="center" vertical="top" wrapText="1" shrinkToFit="1"/>
    </xf>
    <xf numFmtId="0" fontId="81" fillId="2" borderId="6" xfId="16" applyFont="1" applyFill="1" applyBorder="1" applyAlignment="1">
      <alignment horizontal="center" wrapText="1" shrinkToFit="1"/>
    </xf>
    <xf numFmtId="0" fontId="81" fillId="2" borderId="8" xfId="16" applyFont="1" applyFill="1" applyBorder="1" applyAlignment="1">
      <alignment horizontal="center" vertical="center" wrapText="1" shrinkToFit="1"/>
    </xf>
    <xf numFmtId="0" fontId="42" fillId="0" borderId="0" xfId="17" applyProtection="1"/>
    <xf numFmtId="0" fontId="66" fillId="2" borderId="9" xfId="16" applyFont="1" applyFill="1" applyBorder="1" applyAlignment="1" applyProtection="1">
      <alignment horizontal="center" vertical="center" wrapText="1"/>
    </xf>
    <xf numFmtId="0" fontId="147" fillId="2" borderId="29" xfId="17" applyFont="1" applyFill="1" applyBorder="1" applyAlignment="1" applyProtection="1">
      <alignment horizontal="left" vertical="center" wrapText="1"/>
    </xf>
    <xf numFmtId="0" fontId="149" fillId="0" borderId="30" xfId="17" applyFont="1" applyFill="1" applyBorder="1" applyAlignment="1" applyProtection="1">
      <alignment horizontal="center" vertical="center" wrapText="1"/>
    </xf>
    <xf numFmtId="0" fontId="147" fillId="2" borderId="31" xfId="17" applyFont="1" applyFill="1" applyBorder="1" applyAlignment="1" applyProtection="1">
      <alignment horizontal="left" vertical="center" wrapText="1"/>
    </xf>
    <xf numFmtId="0" fontId="5" fillId="2" borderId="5" xfId="17" applyFont="1" applyFill="1" applyBorder="1" applyAlignment="1" applyProtection="1">
      <alignment vertical="top"/>
      <protection locked="0"/>
    </xf>
    <xf numFmtId="0" fontId="42" fillId="2" borderId="0" xfId="17" applyFill="1" applyAlignment="1" applyProtection="1">
      <alignment vertical="center"/>
    </xf>
    <xf numFmtId="0" fontId="42" fillId="2" borderId="0" xfId="17" applyFill="1" applyProtection="1"/>
    <xf numFmtId="0" fontId="158" fillId="2" borderId="10" xfId="17" applyFont="1" applyFill="1" applyBorder="1" applyAlignment="1" applyProtection="1">
      <alignment vertical="center"/>
      <protection locked="0"/>
    </xf>
    <xf numFmtId="0" fontId="158" fillId="2" borderId="9" xfId="17" applyFont="1" applyFill="1" applyBorder="1" applyAlignment="1" applyProtection="1">
      <alignment vertical="center"/>
      <protection locked="0"/>
    </xf>
    <xf numFmtId="0" fontId="158" fillId="2" borderId="8" xfId="17" applyFont="1" applyFill="1" applyBorder="1" applyAlignment="1" applyProtection="1">
      <alignment vertical="center"/>
      <protection locked="0"/>
    </xf>
    <xf numFmtId="0" fontId="158" fillId="2" borderId="7" xfId="17" applyFont="1" applyFill="1" applyBorder="1" applyAlignment="1" applyProtection="1">
      <alignment vertical="center"/>
      <protection locked="0"/>
    </xf>
    <xf numFmtId="0" fontId="158" fillId="2" borderId="6" xfId="17" applyFont="1" applyFill="1" applyBorder="1" applyAlignment="1" applyProtection="1">
      <alignment vertical="center"/>
      <protection locked="0"/>
    </xf>
    <xf numFmtId="0" fontId="5" fillId="66" borderId="4" xfId="6" applyFont="1" applyFill="1" applyBorder="1" applyAlignment="1">
      <alignment horizontal="center" vertical="center" wrapText="1"/>
    </xf>
    <xf numFmtId="0" fontId="138" fillId="0" borderId="1" xfId="16" applyFont="1" applyBorder="1" applyAlignment="1">
      <alignment horizontal="center" vertical="center" wrapText="1"/>
    </xf>
    <xf numFmtId="0" fontId="81" fillId="0" borderId="6" xfId="16" applyFont="1" applyBorder="1" applyAlignment="1">
      <alignment horizontal="center" vertical="center" wrapText="1" shrinkToFit="1"/>
    </xf>
    <xf numFmtId="0" fontId="73" fillId="2" borderId="1" xfId="16" applyFont="1" applyFill="1" applyBorder="1" applyAlignment="1">
      <alignment horizontal="center" vertical="center" wrapText="1" shrinkToFit="1"/>
    </xf>
    <xf numFmtId="0" fontId="73" fillId="2" borderId="4" xfId="16" applyFont="1" applyFill="1" applyBorder="1" applyAlignment="1">
      <alignment horizontal="center" vertical="center" wrapText="1" shrinkToFit="1"/>
    </xf>
    <xf numFmtId="0" fontId="81" fillId="2" borderId="3" xfId="16" applyFont="1" applyFill="1" applyBorder="1" applyAlignment="1">
      <alignment horizontal="center" vertical="center" wrapText="1" shrinkToFit="1"/>
    </xf>
    <xf numFmtId="0" fontId="100" fillId="2" borderId="8" xfId="16" applyFont="1" applyFill="1" applyBorder="1" applyAlignment="1">
      <alignment horizontal="center" vertical="center" wrapText="1" shrinkToFit="1"/>
    </xf>
    <xf numFmtId="0" fontId="73" fillId="2" borderId="13" xfId="16" applyFont="1" applyFill="1" applyBorder="1" applyAlignment="1">
      <alignment horizontal="center" vertical="center" wrapText="1" shrinkToFit="1"/>
    </xf>
    <xf numFmtId="0" fontId="134" fillId="41" borderId="22" xfId="16" applyFont="1" applyFill="1" applyBorder="1" applyAlignment="1">
      <alignment horizontal="center" vertical="center" wrapText="1" shrinkToFit="1"/>
    </xf>
    <xf numFmtId="0" fontId="162" fillId="46" borderId="32" xfId="17" applyFont="1" applyFill="1" applyBorder="1" applyAlignment="1" applyProtection="1">
      <alignment horizontal="center" vertical="center" wrapText="1"/>
    </xf>
    <xf numFmtId="0" fontId="172" fillId="68" borderId="33" xfId="6" applyFont="1" applyFill="1" applyBorder="1" applyAlignment="1" applyProtection="1">
      <alignment horizontal="center" vertical="center"/>
    </xf>
    <xf numFmtId="0" fontId="172" fillId="60" borderId="32" xfId="6" applyFont="1" applyFill="1" applyBorder="1" applyAlignment="1" applyProtection="1">
      <alignment horizontal="center" vertical="center"/>
    </xf>
    <xf numFmtId="0" fontId="15" fillId="69" borderId="33" xfId="6" applyFont="1" applyFill="1" applyBorder="1" applyAlignment="1" applyProtection="1">
      <alignment horizontal="right" vertical="center"/>
    </xf>
    <xf numFmtId="0" fontId="172" fillId="68" borderId="34" xfId="6" applyFont="1" applyFill="1" applyBorder="1" applyAlignment="1" applyProtection="1">
      <alignment horizontal="center" vertical="center"/>
    </xf>
    <xf numFmtId="0" fontId="162" fillId="5" borderId="35" xfId="17" applyFont="1" applyFill="1" applyBorder="1" applyAlignment="1" applyProtection="1">
      <alignment horizontal="center" vertical="center" wrapText="1"/>
    </xf>
    <xf numFmtId="0" fontId="162" fillId="70" borderId="36" xfId="6" applyFont="1" applyFill="1" applyBorder="1" applyAlignment="1" applyProtection="1">
      <alignment horizontal="center" vertical="center"/>
    </xf>
    <xf numFmtId="0" fontId="174" fillId="61" borderId="32" xfId="6" applyFont="1" applyFill="1" applyBorder="1" applyAlignment="1" applyProtection="1">
      <alignment horizontal="center" vertical="center"/>
    </xf>
    <xf numFmtId="0" fontId="162" fillId="62" borderId="32" xfId="6" applyFont="1" applyFill="1" applyBorder="1" applyAlignment="1" applyProtection="1">
      <alignment horizontal="center" vertical="center"/>
    </xf>
    <xf numFmtId="0" fontId="175" fillId="62" borderId="32" xfId="6" applyFont="1" applyFill="1" applyBorder="1" applyAlignment="1" applyProtection="1">
      <alignment horizontal="center" vertical="center"/>
    </xf>
    <xf numFmtId="0" fontId="175" fillId="71" borderId="32" xfId="6" applyFont="1" applyFill="1" applyBorder="1" applyAlignment="1" applyProtection="1">
      <alignment horizontal="center" vertical="center"/>
    </xf>
    <xf numFmtId="0" fontId="162" fillId="63" borderId="32" xfId="6" applyFont="1" applyFill="1" applyBorder="1" applyAlignment="1" applyProtection="1">
      <alignment horizontal="center" vertical="center"/>
    </xf>
    <xf numFmtId="0" fontId="172" fillId="72" borderId="32" xfId="6" applyFont="1" applyFill="1" applyBorder="1" applyAlignment="1" applyProtection="1">
      <alignment horizontal="center" vertical="center"/>
    </xf>
    <xf numFmtId="0" fontId="162" fillId="73" borderId="32" xfId="6" applyFont="1" applyFill="1" applyBorder="1" applyAlignment="1" applyProtection="1">
      <alignment horizontal="center" vertical="center"/>
    </xf>
    <xf numFmtId="0" fontId="162" fillId="45" borderId="32" xfId="18" applyFont="1" applyFill="1" applyBorder="1" applyAlignment="1" applyProtection="1">
      <alignment horizontal="center" vertical="center"/>
    </xf>
    <xf numFmtId="0" fontId="176" fillId="65" borderId="32" xfId="6" applyFont="1" applyFill="1" applyBorder="1" applyAlignment="1" applyProtection="1">
      <alignment horizontal="center" vertical="center"/>
    </xf>
    <xf numFmtId="0" fontId="162" fillId="46" borderId="33" xfId="17" applyFont="1" applyFill="1" applyBorder="1" applyAlignment="1" applyProtection="1">
      <alignment horizontal="center" vertical="center" wrapText="1"/>
    </xf>
    <xf numFmtId="0" fontId="42" fillId="0" borderId="0" xfId="17" applyFill="1" applyProtection="1"/>
    <xf numFmtId="0" fontId="42" fillId="0" borderId="0" xfId="17" applyFill="1" applyAlignment="1" applyProtection="1">
      <alignment vertical="center"/>
    </xf>
    <xf numFmtId="0" fontId="42" fillId="11" borderId="0" xfId="17" applyFill="1" applyProtection="1"/>
    <xf numFmtId="0" fontId="66" fillId="2" borderId="10" xfId="16" applyFont="1" applyFill="1" applyBorder="1" applyAlignment="1" applyProtection="1">
      <alignment horizontal="right" vertical="center" wrapText="1"/>
    </xf>
    <xf numFmtId="0" fontId="178" fillId="15" borderId="31" xfId="17" applyFont="1" applyFill="1" applyBorder="1" applyAlignment="1" applyProtection="1">
      <alignment horizontal="center" vertical="center"/>
    </xf>
    <xf numFmtId="0" fontId="179" fillId="24" borderId="37" xfId="17" applyFont="1" applyFill="1" applyBorder="1" applyAlignment="1" applyProtection="1">
      <alignment horizontal="center" vertical="center"/>
      <protection locked="0"/>
    </xf>
    <xf numFmtId="0" fontId="180" fillId="15" borderId="38" xfId="17" applyFont="1" applyFill="1" applyBorder="1" applyAlignment="1" applyProtection="1">
      <alignment horizontal="right" vertical="center"/>
    </xf>
    <xf numFmtId="0" fontId="181" fillId="65" borderId="39" xfId="6" applyFont="1" applyFill="1" applyBorder="1" applyAlignment="1" applyProtection="1">
      <alignment vertical="center" wrapText="1"/>
    </xf>
    <xf numFmtId="0" fontId="182" fillId="58" borderId="40" xfId="6" applyFont="1" applyFill="1" applyBorder="1" applyAlignment="1" applyProtection="1">
      <alignment vertical="center" wrapText="1"/>
    </xf>
    <xf numFmtId="0" fontId="183" fillId="74" borderId="41" xfId="6" applyFont="1" applyFill="1" applyBorder="1" applyAlignment="1" applyProtection="1">
      <alignment vertical="center" wrapText="1"/>
    </xf>
    <xf numFmtId="0" fontId="184" fillId="65" borderId="41" xfId="6" applyFont="1" applyFill="1" applyBorder="1" applyAlignment="1" applyProtection="1">
      <alignment vertical="center" wrapText="1"/>
    </xf>
    <xf numFmtId="0" fontId="185" fillId="61" borderId="42" xfId="6" applyFont="1" applyFill="1" applyBorder="1" applyAlignment="1" applyProtection="1">
      <alignment vertical="center" wrapText="1"/>
    </xf>
    <xf numFmtId="0" fontId="185" fillId="75" borderId="42" xfId="6" applyFont="1" applyFill="1" applyBorder="1" applyAlignment="1" applyProtection="1">
      <alignment vertical="center" wrapText="1"/>
    </xf>
    <xf numFmtId="0" fontId="186" fillId="75" borderId="42" xfId="6" applyFont="1" applyFill="1" applyBorder="1" applyAlignment="1" applyProtection="1">
      <alignment vertical="center" wrapText="1"/>
    </xf>
    <xf numFmtId="0" fontId="187" fillId="76" borderId="42" xfId="6" applyFont="1" applyFill="1" applyBorder="1" applyAlignment="1" applyProtection="1">
      <alignment vertical="center" wrapText="1"/>
    </xf>
    <xf numFmtId="0" fontId="188" fillId="77" borderId="41" xfId="6" applyFont="1" applyFill="1" applyBorder="1" applyAlignment="1" applyProtection="1">
      <alignment vertical="center" wrapText="1"/>
    </xf>
    <xf numFmtId="0" fontId="189" fillId="78" borderId="42" xfId="6" applyFont="1" applyFill="1" applyBorder="1" applyAlignment="1" applyProtection="1">
      <alignment vertical="center" wrapText="1"/>
    </xf>
    <xf numFmtId="0" fontId="190" fillId="0" borderId="42" xfId="18" applyFont="1" applyBorder="1" applyAlignment="1" applyProtection="1">
      <alignment vertical="center" wrapText="1"/>
    </xf>
    <xf numFmtId="0" fontId="191" fillId="0" borderId="42" xfId="18" applyFont="1" applyBorder="1" applyAlignment="1" applyProtection="1">
      <alignment vertical="center" wrapText="1"/>
    </xf>
    <xf numFmtId="0" fontId="181" fillId="65" borderId="42" xfId="6" applyFont="1" applyFill="1" applyBorder="1" applyAlignment="1" applyProtection="1">
      <alignment vertical="center" wrapText="1"/>
    </xf>
    <xf numFmtId="0" fontId="192" fillId="58" borderId="40" xfId="6" applyFont="1" applyFill="1" applyBorder="1" applyAlignment="1" applyProtection="1">
      <alignment vertical="center" wrapText="1"/>
    </xf>
    <xf numFmtId="0" fontId="183" fillId="74" borderId="43" xfId="6" applyFont="1" applyFill="1" applyBorder="1" applyAlignment="1" applyProtection="1">
      <alignment vertical="center" wrapText="1"/>
    </xf>
    <xf numFmtId="0" fontId="192" fillId="58" borderId="44" xfId="6" applyFont="1" applyFill="1" applyBorder="1" applyAlignment="1" applyProtection="1">
      <alignment vertical="center" wrapText="1"/>
    </xf>
    <xf numFmtId="1" fontId="193" fillId="15" borderId="45" xfId="17" applyNumberFormat="1" applyFont="1" applyFill="1" applyBorder="1" applyAlignment="1" applyProtection="1">
      <alignment horizontal="center" vertical="center"/>
    </xf>
    <xf numFmtId="1" fontId="193" fillId="15" borderId="46" xfId="17" applyNumberFormat="1" applyFont="1" applyFill="1" applyBorder="1" applyAlignment="1" applyProtection="1">
      <alignment horizontal="center" vertical="center"/>
    </xf>
    <xf numFmtId="0" fontId="195" fillId="0" borderId="47" xfId="17" applyFont="1" applyBorder="1" applyAlignment="1" applyProtection="1">
      <alignment horizontal="center" vertical="center"/>
      <protection locked="0"/>
    </xf>
    <xf numFmtId="0" fontId="196" fillId="20" borderId="48" xfId="17" applyFont="1" applyFill="1" applyBorder="1" applyAlignment="1" applyProtection="1">
      <alignment horizontal="center" vertical="center"/>
    </xf>
    <xf numFmtId="0" fontId="196" fillId="20" borderId="47" xfId="17" applyFont="1" applyFill="1" applyBorder="1" applyAlignment="1" applyProtection="1">
      <alignment horizontal="center" vertical="center"/>
    </xf>
    <xf numFmtId="0" fontId="195" fillId="0" borderId="46" xfId="17" applyFont="1" applyBorder="1" applyAlignment="1" applyProtection="1">
      <alignment horizontal="center" vertical="center"/>
      <protection locked="0"/>
    </xf>
    <xf numFmtId="0" fontId="195" fillId="0" borderId="48" xfId="17" applyFont="1" applyBorder="1" applyAlignment="1" applyProtection="1">
      <alignment horizontal="center" vertical="center"/>
      <protection locked="0"/>
    </xf>
    <xf numFmtId="0" fontId="196" fillId="79" borderId="49" xfId="17" applyFont="1" applyFill="1" applyBorder="1" applyAlignment="1" applyProtection="1">
      <alignment horizontal="center" vertical="center"/>
    </xf>
    <xf numFmtId="0" fontId="195" fillId="0" borderId="45" xfId="17" applyFont="1" applyBorder="1" applyAlignment="1" applyProtection="1">
      <alignment horizontal="center" vertical="center"/>
      <protection locked="0"/>
    </xf>
    <xf numFmtId="0" fontId="196" fillId="20" borderId="45" xfId="17" applyFont="1" applyFill="1" applyBorder="1" applyAlignment="1" applyProtection="1">
      <alignment horizontal="center" vertical="center"/>
    </xf>
    <xf numFmtId="0" fontId="196" fillId="20" borderId="49" xfId="17" applyFont="1" applyFill="1" applyBorder="1" applyAlignment="1" applyProtection="1">
      <alignment horizontal="center" vertical="center"/>
    </xf>
    <xf numFmtId="0" fontId="195" fillId="0" borderId="49" xfId="17" applyFont="1" applyBorder="1" applyAlignment="1" applyProtection="1">
      <alignment horizontal="center" vertical="center"/>
      <protection locked="0"/>
    </xf>
    <xf numFmtId="0" fontId="196" fillId="20" borderId="50" xfId="17" applyFont="1" applyFill="1" applyBorder="1" applyAlignment="1" applyProtection="1">
      <alignment horizontal="center" vertical="center"/>
    </xf>
    <xf numFmtId="0" fontId="196" fillId="20" borderId="51" xfId="17" applyFont="1" applyFill="1" applyBorder="1" applyAlignment="1" applyProtection="1">
      <alignment horizontal="center" vertical="center"/>
    </xf>
    <xf numFmtId="0" fontId="194" fillId="0" borderId="52" xfId="17" applyFont="1" applyBorder="1" applyAlignment="1" applyProtection="1">
      <alignment horizontal="center" vertical="center" wrapText="1"/>
    </xf>
    <xf numFmtId="0" fontId="194" fillId="0" borderId="53" xfId="17" applyFont="1" applyBorder="1" applyAlignment="1" applyProtection="1">
      <alignment horizontal="center" vertical="center" wrapText="1"/>
    </xf>
    <xf numFmtId="0" fontId="184" fillId="80" borderId="42" xfId="6" applyFont="1" applyFill="1" applyBorder="1" applyAlignment="1" applyProtection="1">
      <alignment vertical="center" wrapText="1"/>
    </xf>
    <xf numFmtId="0" fontId="83" fillId="65" borderId="54" xfId="6" applyFont="1" applyFill="1" applyBorder="1" applyAlignment="1" applyProtection="1">
      <alignment horizontal="right" vertical="center" wrapText="1"/>
    </xf>
    <xf numFmtId="0" fontId="119" fillId="65" borderId="41" xfId="6" applyFont="1" applyFill="1" applyBorder="1" applyAlignment="1" applyProtection="1">
      <alignment horizontal="right" vertical="center" wrapText="1"/>
    </xf>
    <xf numFmtId="0" fontId="88" fillId="81" borderId="40" xfId="6" applyFont="1" applyFill="1" applyBorder="1" applyAlignment="1" applyProtection="1">
      <alignment horizontal="right" vertical="center" wrapText="1"/>
    </xf>
    <xf numFmtId="0" fontId="119" fillId="58" borderId="41" xfId="6" applyFont="1" applyFill="1" applyBorder="1" applyAlignment="1" applyProtection="1">
      <alignment horizontal="right" vertical="center" wrapText="1"/>
    </xf>
    <xf numFmtId="0" fontId="127" fillId="74" borderId="41" xfId="6" applyFont="1" applyFill="1" applyBorder="1" applyAlignment="1" applyProtection="1">
      <alignment horizontal="right" vertical="center" wrapText="1"/>
    </xf>
    <xf numFmtId="0" fontId="73" fillId="65" borderId="41" xfId="6" applyFont="1" applyFill="1" applyBorder="1" applyAlignment="1" applyProtection="1">
      <alignment horizontal="right" vertical="center" wrapText="1"/>
    </xf>
    <xf numFmtId="0" fontId="92" fillId="61" borderId="40" xfId="6" applyFont="1" applyFill="1" applyBorder="1" applyAlignment="1" applyProtection="1">
      <alignment horizontal="right" vertical="center" wrapText="1"/>
    </xf>
    <xf numFmtId="0" fontId="119" fillId="61" borderId="55" xfId="6" applyFont="1" applyFill="1" applyBorder="1" applyAlignment="1" applyProtection="1">
      <alignment horizontal="right" vertical="center" wrapText="1"/>
    </xf>
    <xf numFmtId="0" fontId="199" fillId="0" borderId="55" xfId="18" applyFont="1" applyBorder="1" applyAlignment="1">
      <alignment horizontal="right" vertical="center" wrapText="1"/>
    </xf>
    <xf numFmtId="0" fontId="73" fillId="80" borderId="42" xfId="6" applyFont="1" applyFill="1" applyBorder="1" applyAlignment="1" applyProtection="1">
      <alignment horizontal="right" vertical="center" wrapText="1"/>
    </xf>
    <xf numFmtId="0" fontId="118" fillId="0" borderId="42" xfId="6" applyFont="1" applyFill="1" applyBorder="1" applyAlignment="1" applyProtection="1">
      <alignment horizontal="right" vertical="center" wrapText="1"/>
    </xf>
    <xf numFmtId="0" fontId="73" fillId="0" borderId="6" xfId="18" applyFont="1" applyBorder="1" applyAlignment="1">
      <alignment horizontal="center" vertical="center" wrapText="1"/>
    </xf>
    <xf numFmtId="0" fontId="73" fillId="0" borderId="8" xfId="18" applyFont="1" applyBorder="1" applyAlignment="1">
      <alignment horizontal="center" vertical="center" wrapText="1"/>
    </xf>
    <xf numFmtId="0" fontId="73" fillId="0" borderId="56" xfId="18" applyFont="1" applyBorder="1" applyAlignment="1">
      <alignment horizontal="center" vertical="center" wrapText="1"/>
    </xf>
    <xf numFmtId="0" fontId="119" fillId="0" borderId="57" xfId="18" applyFont="1" applyBorder="1" applyAlignment="1">
      <alignment horizontal="center" vertical="center" wrapText="1"/>
    </xf>
    <xf numFmtId="0" fontId="127" fillId="0" borderId="3" xfId="18" applyFont="1" applyBorder="1" applyAlignment="1">
      <alignment horizontal="center" vertical="center" wrapText="1"/>
    </xf>
    <xf numFmtId="0" fontId="92" fillId="0" borderId="57" xfId="18" applyFont="1" applyBorder="1" applyAlignment="1">
      <alignment horizontal="center" vertical="center" wrapText="1"/>
    </xf>
    <xf numFmtId="0" fontId="200" fillId="0" borderId="58" xfId="18" applyFont="1" applyBorder="1" applyAlignment="1">
      <alignment horizontal="center" vertical="center" wrapText="1"/>
    </xf>
    <xf numFmtId="0" fontId="73" fillId="0" borderId="59" xfId="18" applyFont="1" applyBorder="1" applyAlignment="1">
      <alignment horizontal="center" vertical="center" wrapText="1"/>
    </xf>
    <xf numFmtId="0" fontId="73" fillId="0" borderId="58" xfId="18" applyFont="1" applyBorder="1" applyAlignment="1">
      <alignment horizontal="center" vertical="center" wrapText="1"/>
    </xf>
    <xf numFmtId="0" fontId="90" fillId="0" borderId="21" xfId="18" applyFont="1" applyBorder="1" applyAlignment="1">
      <alignment horizontal="center" vertical="center" wrapText="1"/>
    </xf>
    <xf numFmtId="0" fontId="73" fillId="46" borderId="32" xfId="17" applyFont="1" applyFill="1" applyBorder="1" applyAlignment="1" applyProtection="1">
      <alignment horizontal="right" vertical="center" wrapText="1"/>
    </xf>
    <xf numFmtId="0" fontId="73" fillId="62" borderId="43" xfId="6" applyFont="1" applyFill="1" applyBorder="1" applyAlignment="1">
      <alignment horizontal="right" vertical="center" wrapText="1"/>
    </xf>
    <xf numFmtId="0" fontId="92" fillId="75" borderId="55" xfId="6" applyFont="1" applyFill="1" applyBorder="1" applyAlignment="1">
      <alignment horizontal="right" vertical="center" wrapText="1"/>
    </xf>
    <xf numFmtId="0" fontId="201" fillId="71" borderId="43" xfId="6" applyFont="1" applyFill="1" applyBorder="1" applyAlignment="1">
      <alignment horizontal="right" vertical="center" wrapText="1"/>
    </xf>
    <xf numFmtId="0" fontId="202" fillId="76" borderId="55" xfId="6" applyFont="1" applyFill="1" applyBorder="1" applyAlignment="1">
      <alignment horizontal="right" vertical="center" wrapText="1"/>
    </xf>
    <xf numFmtId="0" fontId="73" fillId="59" borderId="43" xfId="6" applyFont="1" applyFill="1" applyBorder="1" applyAlignment="1">
      <alignment horizontal="right" vertical="center" wrapText="1"/>
    </xf>
    <xf numFmtId="0" fontId="127" fillId="74" borderId="43" xfId="6" applyFont="1" applyFill="1" applyBorder="1" applyAlignment="1">
      <alignment horizontal="right" vertical="center" wrapText="1"/>
    </xf>
    <xf numFmtId="0" fontId="73" fillId="63" borderId="40" xfId="6" applyFont="1" applyFill="1" applyBorder="1" applyAlignment="1">
      <alignment horizontal="right" vertical="center" wrapText="1"/>
    </xf>
    <xf numFmtId="0" fontId="116" fillId="77" borderId="43" xfId="6" applyFont="1" applyFill="1" applyBorder="1" applyAlignment="1">
      <alignment horizontal="right" vertical="center" wrapText="1"/>
    </xf>
    <xf numFmtId="0" fontId="116" fillId="77" borderId="41" xfId="6" applyFont="1" applyFill="1" applyBorder="1" applyAlignment="1">
      <alignment horizontal="right" vertical="center" wrapText="1"/>
    </xf>
    <xf numFmtId="0" fontId="121" fillId="0" borderId="55" xfId="18" applyFont="1" applyBorder="1" applyAlignment="1">
      <alignment horizontal="right" vertical="center" wrapText="1"/>
    </xf>
    <xf numFmtId="0" fontId="125" fillId="0" borderId="55" xfId="18" applyFont="1" applyBorder="1" applyAlignment="1">
      <alignment horizontal="right" vertical="center" wrapText="1"/>
    </xf>
    <xf numFmtId="0" fontId="88" fillId="68" borderId="60" xfId="6" applyFont="1" applyFill="1" applyBorder="1" applyAlignment="1">
      <alignment horizontal="right" vertical="center" wrapText="1"/>
    </xf>
    <xf numFmtId="0" fontId="103" fillId="58" borderId="55" xfId="6" applyFont="1" applyFill="1" applyBorder="1" applyAlignment="1">
      <alignment horizontal="right" vertical="center" wrapText="1"/>
    </xf>
    <xf numFmtId="0" fontId="88" fillId="67" borderId="60" xfId="6" applyFont="1" applyFill="1" applyBorder="1" applyAlignment="1">
      <alignment horizontal="right" vertical="center" wrapText="1"/>
    </xf>
    <xf numFmtId="0" fontId="201" fillId="62" borderId="43" xfId="6" applyFont="1" applyFill="1" applyBorder="1" applyAlignment="1">
      <alignment horizontal="right" vertical="center" wrapText="1"/>
    </xf>
    <xf numFmtId="0" fontId="200" fillId="75" borderId="43" xfId="6" applyFont="1" applyFill="1" applyBorder="1" applyAlignment="1">
      <alignment horizontal="right" vertical="center" wrapText="1"/>
    </xf>
    <xf numFmtId="0" fontId="73" fillId="61" borderId="42" xfId="6" applyFont="1" applyFill="1" applyBorder="1" applyAlignment="1">
      <alignment horizontal="right" vertical="center" wrapText="1"/>
    </xf>
    <xf numFmtId="0" fontId="88" fillId="72" borderId="43" xfId="6" applyFont="1" applyFill="1" applyBorder="1" applyAlignment="1">
      <alignment horizontal="right" vertical="center" wrapText="1"/>
    </xf>
    <xf numFmtId="0" fontId="90" fillId="78" borderId="55" xfId="6" applyFont="1" applyFill="1" applyBorder="1" applyAlignment="1">
      <alignment horizontal="right" vertical="center" wrapText="1"/>
    </xf>
    <xf numFmtId="0" fontId="73" fillId="73" borderId="43" xfId="6" applyFont="1" applyFill="1" applyBorder="1" applyAlignment="1">
      <alignment horizontal="right" vertical="center" wrapText="1"/>
    </xf>
    <xf numFmtId="0" fontId="73" fillId="45" borderId="61" xfId="18" applyFont="1" applyFill="1" applyBorder="1" applyAlignment="1">
      <alignment horizontal="right" vertical="center" wrapText="1"/>
    </xf>
    <xf numFmtId="0" fontId="83" fillId="65" borderId="60" xfId="6" applyFont="1" applyFill="1" applyBorder="1" applyAlignment="1">
      <alignment horizontal="right" vertical="center" wrapText="1"/>
    </xf>
    <xf numFmtId="0" fontId="119" fillId="65" borderId="55" xfId="6" applyFont="1" applyFill="1" applyBorder="1" applyAlignment="1">
      <alignment horizontal="right" vertical="center" wrapText="1"/>
    </xf>
    <xf numFmtId="0" fontId="88" fillId="60" borderId="60" xfId="6" applyFont="1" applyFill="1" applyBorder="1" applyAlignment="1">
      <alignment horizontal="right" vertical="center" wrapText="1"/>
    </xf>
    <xf numFmtId="0" fontId="119" fillId="58" borderId="55" xfId="6" applyFont="1" applyFill="1" applyBorder="1" applyAlignment="1">
      <alignment horizontal="right" vertical="center" wrapText="1"/>
    </xf>
    <xf numFmtId="0" fontId="199" fillId="0" borderId="21" xfId="18" applyFont="1" applyBorder="1" applyAlignment="1">
      <alignment horizontal="center" vertical="center" wrapText="1"/>
    </xf>
    <xf numFmtId="0" fontId="202" fillId="0" borderId="21" xfId="18" applyFont="1" applyFill="1" applyBorder="1" applyAlignment="1">
      <alignment horizontal="center" vertical="center" wrapText="1"/>
    </xf>
    <xf numFmtId="0" fontId="121" fillId="0" borderId="21" xfId="18" applyFont="1" applyBorder="1" applyAlignment="1">
      <alignment horizontal="center" vertical="center" wrapText="1"/>
    </xf>
    <xf numFmtId="0" fontId="125" fillId="0" borderId="21" xfId="18" applyFont="1" applyBorder="1" applyAlignment="1">
      <alignment horizontal="center" vertical="center" wrapText="1"/>
    </xf>
    <xf numFmtId="0" fontId="103" fillId="0" borderId="57" xfId="18" applyFont="1" applyBorder="1" applyAlignment="1">
      <alignment horizontal="center" vertical="center" wrapText="1"/>
    </xf>
    <xf numFmtId="0" fontId="154" fillId="0" borderId="62" xfId="0" applyFont="1" applyBorder="1" applyAlignment="1">
      <alignment vertical="center"/>
    </xf>
    <xf numFmtId="0" fontId="170" fillId="3" borderId="63" xfId="0" applyFont="1" applyFill="1" applyBorder="1" applyAlignment="1">
      <alignment horizontal="right" vertical="center"/>
    </xf>
    <xf numFmtId="0" fontId="145" fillId="81" borderId="64" xfId="6" applyFont="1" applyFill="1" applyBorder="1" applyAlignment="1" applyProtection="1">
      <alignment horizontal="center" vertical="center" wrapText="1"/>
    </xf>
    <xf numFmtId="0" fontId="144" fillId="46" borderId="13" xfId="16" applyFont="1" applyFill="1" applyBorder="1" applyAlignment="1">
      <alignment horizontal="center" vertical="center" wrapText="1" shrinkToFit="1"/>
    </xf>
    <xf numFmtId="0" fontId="204" fillId="62" borderId="43" xfId="6" applyFont="1" applyFill="1" applyBorder="1" applyAlignment="1">
      <alignment horizontal="right" vertical="center" wrapText="1"/>
    </xf>
    <xf numFmtId="0" fontId="145" fillId="72" borderId="43" xfId="6" applyFont="1" applyFill="1" applyBorder="1" applyAlignment="1">
      <alignment horizontal="center" vertical="center" wrapText="1"/>
    </xf>
    <xf numFmtId="0" fontId="144" fillId="45" borderId="61" xfId="18" applyFont="1" applyFill="1" applyBorder="1" applyAlignment="1">
      <alignment horizontal="center" vertical="center" wrapText="1"/>
    </xf>
    <xf numFmtId="0" fontId="148" fillId="0" borderId="0" xfId="0" applyFont="1" applyAlignment="1">
      <alignment wrapText="1"/>
    </xf>
    <xf numFmtId="0" fontId="5" fillId="2" borderId="0" xfId="0" applyFont="1" applyFill="1"/>
    <xf numFmtId="0" fontId="0" fillId="2" borderId="0" xfId="0" applyFill="1"/>
    <xf numFmtId="0" fontId="6" fillId="2" borderId="0" xfId="0" applyFont="1" applyFill="1" applyAlignment="1">
      <alignment horizontal="center"/>
    </xf>
    <xf numFmtId="0" fontId="5" fillId="2" borderId="9" xfId="0" applyFont="1" applyFill="1" applyBorder="1"/>
    <xf numFmtId="0" fontId="208" fillId="5" borderId="0" xfId="0" applyFont="1" applyFill="1" applyAlignment="1">
      <alignment horizontal="center"/>
    </xf>
    <xf numFmtId="0" fontId="210" fillId="44" borderId="0" xfId="0" applyFont="1" applyFill="1" applyAlignment="1">
      <alignment horizontal="center"/>
    </xf>
    <xf numFmtId="0" fontId="147" fillId="0" borderId="46" xfId="17" applyFont="1" applyFill="1" applyBorder="1" applyAlignment="1" applyProtection="1">
      <alignment horizontal="center" vertical="center" wrapText="1"/>
    </xf>
    <xf numFmtId="0" fontId="147" fillId="0" borderId="31" xfId="17" applyFont="1" applyFill="1" applyBorder="1" applyAlignment="1" applyProtection="1">
      <alignment horizontal="center" vertical="center" wrapText="1"/>
    </xf>
    <xf numFmtId="0" fontId="151" fillId="0" borderId="48" xfId="17" applyFont="1" applyBorder="1" applyAlignment="1" applyProtection="1">
      <alignment horizontal="center" vertical="center"/>
    </xf>
    <xf numFmtId="0" fontId="151" fillId="0" borderId="46" xfId="17" applyFont="1" applyBorder="1" applyAlignment="1" applyProtection="1">
      <alignment horizontal="center" vertical="center"/>
    </xf>
    <xf numFmtId="0" fontId="147" fillId="0" borderId="65" xfId="17" applyFont="1" applyFill="1" applyBorder="1" applyAlignment="1" applyProtection="1">
      <alignment horizontal="center" vertical="center" wrapText="1"/>
    </xf>
    <xf numFmtId="0" fontId="151" fillId="0" borderId="45" xfId="17" applyFont="1" applyBorder="1" applyAlignment="1" applyProtection="1">
      <alignment horizontal="center" vertical="center"/>
    </xf>
    <xf numFmtId="0" fontId="173" fillId="2" borderId="5" xfId="0" applyFont="1" applyFill="1" applyBorder="1" applyAlignment="1" applyProtection="1">
      <alignment horizontal="left" vertical="center"/>
    </xf>
    <xf numFmtId="0" fontId="147" fillId="2" borderId="7" xfId="0" applyFont="1" applyFill="1" applyBorder="1" applyAlignment="1" applyProtection="1">
      <alignment horizontal="left" vertical="center"/>
    </xf>
    <xf numFmtId="0" fontId="173" fillId="2" borderId="2"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7" fillId="2" borderId="3" xfId="0" applyFont="1" applyFill="1" applyBorder="1" applyAlignment="1" applyProtection="1">
      <alignment horizontal="left" vertical="center"/>
    </xf>
    <xf numFmtId="0" fontId="147" fillId="0" borderId="31" xfId="17" quotePrefix="1" applyFont="1" applyFill="1" applyBorder="1" applyAlignment="1" applyProtection="1">
      <alignment horizontal="center" vertical="center" wrapText="1"/>
    </xf>
    <xf numFmtId="0" fontId="197" fillId="0" borderId="55" xfId="18" applyFont="1" applyBorder="1" applyAlignment="1" applyProtection="1">
      <alignment horizontal="left" vertical="center" wrapText="1"/>
    </xf>
    <xf numFmtId="0" fontId="96" fillId="67" borderId="60" xfId="6" applyFont="1" applyFill="1" applyBorder="1" applyAlignment="1" applyProtection="1">
      <alignment horizontal="right" vertical="center"/>
    </xf>
    <xf numFmtId="0" fontId="185" fillId="61" borderId="43" xfId="6" applyFont="1" applyFill="1" applyBorder="1" applyAlignment="1" applyProtection="1">
      <alignment horizontal="left" vertical="center"/>
    </xf>
    <xf numFmtId="0" fontId="157" fillId="61" borderId="43" xfId="6" applyFont="1" applyFill="1" applyBorder="1" applyAlignment="1" applyProtection="1">
      <alignment horizontal="left" vertical="center"/>
    </xf>
    <xf numFmtId="0" fontId="147" fillId="0" borderId="50" xfId="0" applyFont="1" applyBorder="1" applyAlignment="1" applyProtection="1">
      <alignment horizontal="center" vertical="center" wrapText="1"/>
    </xf>
    <xf numFmtId="0" fontId="12" fillId="0" borderId="46" xfId="17" applyFont="1" applyBorder="1" applyAlignment="1" applyProtection="1">
      <alignment horizontal="center" vertical="center"/>
    </xf>
    <xf numFmtId="0" fontId="30" fillId="0" borderId="0" xfId="0" applyFont="1" applyProtection="1">
      <protection locked="0"/>
    </xf>
    <xf numFmtId="0" fontId="43" fillId="0" borderId="0" xfId="16" applyFont="1" applyFill="1" applyAlignment="1" applyProtection="1">
      <alignment textRotation="180"/>
      <protection locked="0"/>
    </xf>
    <xf numFmtId="0" fontId="42" fillId="0" borderId="0" xfId="16" applyProtection="1">
      <protection locked="0"/>
    </xf>
    <xf numFmtId="0" fontId="32" fillId="0" borderId="0" xfId="0" applyFont="1" applyProtection="1">
      <protection locked="0"/>
    </xf>
    <xf numFmtId="0" fontId="36" fillId="0" borderId="0" xfId="0" applyFont="1" applyProtection="1">
      <protection locked="0"/>
    </xf>
    <xf numFmtId="0" fontId="39" fillId="0" borderId="0" xfId="0" applyFont="1" applyProtection="1">
      <protection locked="0"/>
    </xf>
    <xf numFmtId="0" fontId="41" fillId="0" borderId="0" xfId="0" applyFont="1" applyProtection="1">
      <protection locked="0"/>
    </xf>
    <xf numFmtId="0" fontId="0" fillId="0" borderId="0" xfId="0" applyBorder="1" applyProtection="1">
      <protection locked="0"/>
    </xf>
    <xf numFmtId="0" fontId="0" fillId="0" borderId="7" xfId="0" applyBorder="1" applyProtection="1">
      <protection locked="0"/>
    </xf>
    <xf numFmtId="0" fontId="4" fillId="0" borderId="7" xfId="0" applyFont="1" applyBorder="1" applyProtection="1">
      <protection locked="0"/>
    </xf>
    <xf numFmtId="0" fontId="0" fillId="0" borderId="0" xfId="0" applyProtection="1">
      <protection locked="0"/>
    </xf>
    <xf numFmtId="164" fontId="48" fillId="3" borderId="1" xfId="16" quotePrefix="1" applyNumberFormat="1" applyFont="1" applyFill="1" applyBorder="1" applyAlignment="1" applyProtection="1">
      <alignment horizontal="center"/>
    </xf>
    <xf numFmtId="164" fontId="48" fillId="46" borderId="1" xfId="16" quotePrefix="1" applyNumberFormat="1" applyFont="1" applyFill="1" applyBorder="1" applyAlignment="1" applyProtection="1">
      <alignment horizontal="center"/>
    </xf>
    <xf numFmtId="164" fontId="48" fillId="82" borderId="1" xfId="16" quotePrefix="1" applyNumberFormat="1" applyFont="1" applyFill="1" applyBorder="1" applyAlignment="1" applyProtection="1">
      <alignment horizontal="center"/>
    </xf>
    <xf numFmtId="164" fontId="48" fillId="55" borderId="1" xfId="16" quotePrefix="1" applyNumberFormat="1" applyFont="1" applyFill="1" applyBorder="1" applyAlignment="1" applyProtection="1">
      <alignment horizontal="center"/>
    </xf>
    <xf numFmtId="0" fontId="61" fillId="9" borderId="15" xfId="0" applyFont="1" applyFill="1" applyBorder="1" applyAlignment="1" applyProtection="1">
      <alignment horizontal="center" vertical="center"/>
    </xf>
    <xf numFmtId="164" fontId="48" fillId="3" borderId="4" xfId="16" quotePrefix="1" applyNumberFormat="1" applyFont="1" applyFill="1" applyBorder="1" applyAlignment="1" applyProtection="1">
      <alignment horizontal="center"/>
    </xf>
    <xf numFmtId="164" fontId="48" fillId="46" borderId="4" xfId="16" quotePrefix="1" applyNumberFormat="1" applyFont="1" applyFill="1" applyBorder="1" applyAlignment="1" applyProtection="1">
      <alignment horizontal="center"/>
    </xf>
    <xf numFmtId="164" fontId="48" fillId="82" borderId="4" xfId="16" quotePrefix="1" applyNumberFormat="1" applyFont="1" applyFill="1" applyBorder="1" applyAlignment="1" applyProtection="1">
      <alignment horizontal="center"/>
    </xf>
    <xf numFmtId="164" fontId="48" fillId="55" borderId="4" xfId="16" quotePrefix="1" applyNumberFormat="1" applyFont="1" applyFill="1" applyBorder="1" applyAlignment="1" applyProtection="1">
      <alignment horizontal="center"/>
    </xf>
    <xf numFmtId="0" fontId="61" fillId="9" borderId="22" xfId="0" applyFont="1" applyFill="1" applyBorder="1" applyAlignment="1" applyProtection="1">
      <alignment horizontal="center" vertical="center"/>
    </xf>
    <xf numFmtId="0" fontId="159" fillId="2" borderId="9" xfId="17" applyFont="1" applyFill="1" applyBorder="1" applyAlignment="1" applyProtection="1">
      <alignment horizontal="center" vertical="center" wrapText="1"/>
      <protection locked="0"/>
    </xf>
    <xf numFmtId="164" fontId="46" fillId="2" borderId="0" xfId="16" applyNumberFormat="1" applyFont="1" applyFill="1" applyBorder="1" applyAlignment="1" applyProtection="1">
      <alignment horizontal="center" vertical="center" textRotation="90" wrapText="1"/>
    </xf>
    <xf numFmtId="164" fontId="46" fillId="2" borderId="0" xfId="16" applyNumberFormat="1" applyFont="1" applyFill="1" applyBorder="1" applyAlignment="1">
      <alignment horizontal="center" vertical="center" textRotation="90" wrapText="1"/>
    </xf>
    <xf numFmtId="0" fontId="46" fillId="2" borderId="0" xfId="16" applyFont="1" applyFill="1" applyBorder="1" applyAlignment="1">
      <alignment horizontal="center" vertical="top" textRotation="90" wrapText="1"/>
    </xf>
    <xf numFmtId="0" fontId="30" fillId="2" borderId="0" xfId="0" applyFont="1" applyFill="1" applyBorder="1" applyProtection="1">
      <protection locked="0"/>
    </xf>
    <xf numFmtId="0" fontId="30" fillId="2" borderId="3" xfId="0" applyFont="1" applyFill="1" applyBorder="1" applyProtection="1">
      <protection locked="0"/>
    </xf>
    <xf numFmtId="0" fontId="32" fillId="2" borderId="3" xfId="0" applyFont="1" applyFill="1" applyBorder="1" applyProtection="1">
      <protection locked="0"/>
    </xf>
    <xf numFmtId="0" fontId="30" fillId="0" borderId="0" xfId="0" applyFont="1" applyBorder="1" applyProtection="1">
      <protection locked="0"/>
    </xf>
    <xf numFmtId="164" fontId="44" fillId="20" borderId="0" xfId="16" applyNumberFormat="1" applyFont="1" applyFill="1" applyBorder="1" applyAlignment="1" applyProtection="1">
      <alignment horizontal="center" vertical="center"/>
      <protection locked="0"/>
    </xf>
    <xf numFmtId="167" fontId="194" fillId="0" borderId="37" xfId="17" applyNumberFormat="1" applyFont="1" applyFill="1" applyBorder="1" applyAlignment="1" applyProtection="1">
      <alignment horizontal="center" vertical="center"/>
      <protection locked="0"/>
    </xf>
    <xf numFmtId="0" fontId="219" fillId="2" borderId="7" xfId="0" applyFont="1" applyFill="1" applyBorder="1" applyAlignment="1" applyProtection="1">
      <alignment horizontal="center" vertical="center" wrapText="1"/>
      <protection locked="0"/>
    </xf>
    <xf numFmtId="0" fontId="219" fillId="2" borderId="0" xfId="0" applyFont="1" applyFill="1" applyBorder="1" applyAlignment="1" applyProtection="1">
      <alignment horizontal="center" vertical="center" wrapText="1"/>
      <protection locked="0"/>
    </xf>
    <xf numFmtId="0" fontId="222" fillId="2" borderId="10" xfId="16" applyFont="1" applyFill="1" applyBorder="1" applyAlignment="1" applyProtection="1">
      <alignment horizontal="right" vertical="center" wrapText="1"/>
    </xf>
    <xf numFmtId="0" fontId="222" fillId="2" borderId="9" xfId="16" applyFont="1" applyFill="1" applyBorder="1" applyAlignment="1" applyProtection="1">
      <alignment horizontal="center" vertical="center" wrapText="1"/>
    </xf>
    <xf numFmtId="0" fontId="223" fillId="0" borderId="3" xfId="0" applyFont="1" applyBorder="1" applyAlignment="1">
      <alignment horizontal="center" vertical="center"/>
    </xf>
    <xf numFmtId="0" fontId="161" fillId="0" borderId="3" xfId="0" applyFont="1" applyBorder="1" applyAlignment="1" applyProtection="1">
      <alignment horizontal="center" vertical="center"/>
      <protection locked="0"/>
    </xf>
    <xf numFmtId="0" fontId="150" fillId="0" borderId="2" xfId="0" applyFont="1" applyBorder="1" applyAlignment="1">
      <alignment horizontal="right" vertical="center"/>
    </xf>
    <xf numFmtId="0" fontId="224" fillId="0" borderId="8" xfId="0" applyFont="1" applyBorder="1"/>
    <xf numFmtId="0" fontId="225" fillId="0" borderId="2" xfId="0" applyFont="1" applyBorder="1" applyAlignment="1">
      <alignment horizontal="center" vertical="center"/>
    </xf>
    <xf numFmtId="0" fontId="226" fillId="0" borderId="10" xfId="0" applyFont="1" applyBorder="1" applyAlignment="1">
      <alignment horizontal="center"/>
    </xf>
    <xf numFmtId="0" fontId="227" fillId="0" borderId="3" xfId="0" applyFont="1" applyBorder="1" applyAlignment="1" applyProtection="1">
      <alignment horizontal="center" vertical="center"/>
      <protection locked="0"/>
    </xf>
    <xf numFmtId="0" fontId="228" fillId="0" borderId="3" xfId="0" applyFont="1" applyBorder="1" applyAlignment="1">
      <alignment horizontal="center" vertical="center"/>
    </xf>
    <xf numFmtId="0" fontId="218" fillId="0" borderId="10" xfId="0" applyFont="1" applyBorder="1" applyAlignment="1">
      <alignment horizontal="right"/>
    </xf>
    <xf numFmtId="0" fontId="217" fillId="0" borderId="10" xfId="0" applyFont="1" applyBorder="1" applyAlignment="1">
      <alignment horizontal="right"/>
    </xf>
    <xf numFmtId="0" fontId="160" fillId="0" borderId="0" xfId="0" applyFont="1" applyBorder="1" applyAlignment="1" applyProtection="1">
      <alignment horizontal="left" vertical="center"/>
      <protection locked="0"/>
    </xf>
    <xf numFmtId="0" fontId="72" fillId="0" borderId="4" xfId="0" applyFont="1" applyBorder="1" applyAlignment="1" applyProtection="1">
      <alignment horizontal="center" vertical="center"/>
      <protection locked="0"/>
    </xf>
    <xf numFmtId="0" fontId="92" fillId="0" borderId="3" xfId="18" applyFont="1" applyBorder="1" applyAlignment="1">
      <alignment horizontal="center" vertical="center" wrapText="1"/>
    </xf>
    <xf numFmtId="0" fontId="164" fillId="5" borderId="66" xfId="0" applyFont="1" applyFill="1" applyBorder="1" applyAlignment="1">
      <alignment horizontal="center" vertical="center" wrapText="1"/>
    </xf>
    <xf numFmtId="0" fontId="92" fillId="5" borderId="3" xfId="18" applyFont="1" applyFill="1" applyBorder="1" applyAlignment="1">
      <alignment horizontal="center" vertical="center" wrapText="1"/>
    </xf>
    <xf numFmtId="0" fontId="83" fillId="5" borderId="3" xfId="18" applyFont="1" applyFill="1" applyBorder="1" applyAlignment="1">
      <alignment horizontal="center" vertical="center" wrapText="1"/>
    </xf>
    <xf numFmtId="164" fontId="46" fillId="2" borderId="2" xfId="16" applyNumberFormat="1" applyFont="1" applyFill="1" applyBorder="1" applyAlignment="1" applyProtection="1">
      <alignment horizontal="center" vertical="center" textRotation="90" wrapText="1"/>
    </xf>
    <xf numFmtId="0" fontId="54" fillId="0" borderId="0" xfId="0" applyFont="1" applyBorder="1" applyAlignment="1">
      <alignment horizontal="left" vertical="center"/>
    </xf>
    <xf numFmtId="0" fontId="144" fillId="20" borderId="6" xfId="0" applyFont="1" applyFill="1" applyBorder="1" applyAlignment="1" applyProtection="1">
      <alignment horizontal="center" vertical="center"/>
      <protection locked="0"/>
    </xf>
    <xf numFmtId="166" fontId="155" fillId="20" borderId="3" xfId="15" applyNumberFormat="1" applyFont="1" applyFill="1" applyBorder="1" applyAlignment="1" applyProtection="1">
      <alignment horizontal="center" vertical="center"/>
    </xf>
    <xf numFmtId="0" fontId="237" fillId="20" borderId="7" xfId="16" applyNumberFormat="1" applyFont="1" applyFill="1" applyBorder="1" applyAlignment="1" applyProtection="1">
      <alignment horizontal="center" vertical="center"/>
      <protection locked="0"/>
    </xf>
    <xf numFmtId="167" fontId="214" fillId="41" borderId="0" xfId="16" applyNumberFormat="1" applyFont="1" applyFill="1" applyBorder="1" applyAlignment="1" applyProtection="1">
      <alignment horizontal="center" vertical="center"/>
      <protection locked="0"/>
    </xf>
    <xf numFmtId="167" fontId="233" fillId="41" borderId="0" xfId="16" applyNumberFormat="1" applyFont="1" applyFill="1" applyBorder="1" applyAlignment="1" applyProtection="1">
      <alignment horizontal="center" vertical="center"/>
      <protection locked="0"/>
    </xf>
    <xf numFmtId="164" fontId="44" fillId="20" borderId="67" xfId="16" applyNumberFormat="1" applyFont="1" applyFill="1" applyBorder="1" applyAlignment="1" applyProtection="1">
      <alignment horizontal="center" vertical="center"/>
      <protection locked="0"/>
    </xf>
    <xf numFmtId="164" fontId="239" fillId="41" borderId="68" xfId="16" applyNumberFormat="1" applyFont="1" applyFill="1" applyBorder="1" applyAlignment="1" applyProtection="1">
      <alignment horizontal="center" vertical="center"/>
      <protection locked="0"/>
    </xf>
    <xf numFmtId="164" fontId="240" fillId="41" borderId="68" xfId="16" applyNumberFormat="1" applyFont="1" applyFill="1" applyBorder="1" applyAlignment="1" applyProtection="1">
      <alignment horizontal="center" vertical="center"/>
      <protection locked="0"/>
    </xf>
    <xf numFmtId="164" fontId="241" fillId="41" borderId="68" xfId="16" applyNumberFormat="1" applyFont="1" applyFill="1" applyBorder="1" applyAlignment="1" applyProtection="1">
      <alignment horizontal="center" vertical="center"/>
      <protection locked="0"/>
    </xf>
    <xf numFmtId="167" fontId="234" fillId="41" borderId="0" xfId="16" applyNumberFormat="1" applyFont="1" applyFill="1" applyBorder="1" applyAlignment="1" applyProtection="1">
      <alignment horizontal="center" vertical="center"/>
      <protection locked="0"/>
    </xf>
    <xf numFmtId="166" fontId="155" fillId="2" borderId="8" xfId="15" applyNumberFormat="1" applyFont="1" applyFill="1" applyBorder="1" applyAlignment="1" applyProtection="1">
      <alignment horizontal="center" vertical="center"/>
    </xf>
    <xf numFmtId="0" fontId="148" fillId="2" borderId="0" xfId="17" applyFont="1" applyFill="1" applyBorder="1" applyAlignment="1" applyProtection="1">
      <alignment horizontal="left" vertical="center" wrapText="1"/>
    </xf>
    <xf numFmtId="0" fontId="165" fillId="2" borderId="0" xfId="17" applyFont="1" applyFill="1" applyBorder="1" applyAlignment="1" applyProtection="1">
      <alignment horizontal="left" vertical="center" wrapText="1"/>
    </xf>
    <xf numFmtId="0" fontId="219" fillId="20" borderId="7" xfId="0" applyFont="1" applyFill="1" applyBorder="1" applyAlignment="1" applyProtection="1">
      <alignment horizontal="center" vertical="center" wrapText="1"/>
      <protection locked="0"/>
    </xf>
    <xf numFmtId="0" fontId="144" fillId="20" borderId="0" xfId="0" applyFont="1" applyFill="1" applyBorder="1" applyAlignment="1" applyProtection="1">
      <alignment horizontal="center" vertical="center" wrapText="1"/>
      <protection locked="0"/>
    </xf>
    <xf numFmtId="0" fontId="144" fillId="20" borderId="0" xfId="0" applyFont="1" applyFill="1" applyBorder="1" applyAlignment="1" applyProtection="1">
      <alignment horizontal="center" vertical="center"/>
      <protection locked="0"/>
    </xf>
    <xf numFmtId="0" fontId="216" fillId="20" borderId="0" xfId="16" applyNumberFormat="1" applyFont="1" applyFill="1" applyBorder="1" applyAlignment="1" applyProtection="1">
      <alignment horizontal="center" vertical="center"/>
      <protection locked="0"/>
    </xf>
    <xf numFmtId="164" fontId="238" fillId="5" borderId="5" xfId="16" applyNumberFormat="1" applyFont="1" applyFill="1" applyBorder="1" applyAlignment="1" applyProtection="1">
      <alignment horizontal="center" vertical="center"/>
      <protection locked="0"/>
    </xf>
    <xf numFmtId="164" fontId="239" fillId="41" borderId="2" xfId="16" applyNumberFormat="1" applyFont="1" applyFill="1" applyBorder="1" applyAlignment="1" applyProtection="1">
      <alignment horizontal="center" vertical="center"/>
      <protection locked="0"/>
    </xf>
    <xf numFmtId="164" fontId="240" fillId="41" borderId="2" xfId="16" applyNumberFormat="1" applyFont="1" applyFill="1" applyBorder="1" applyAlignment="1" applyProtection="1">
      <alignment horizontal="center" vertical="center"/>
      <protection locked="0"/>
    </xf>
    <xf numFmtId="164" fontId="241" fillId="41" borderId="2" xfId="16" applyNumberFormat="1" applyFont="1" applyFill="1" applyBorder="1" applyAlignment="1" applyProtection="1">
      <alignment horizontal="center" vertical="center"/>
      <protection locked="0"/>
    </xf>
    <xf numFmtId="164" fontId="241" fillId="2" borderId="10" xfId="16" applyNumberFormat="1" applyFont="1" applyFill="1" applyBorder="1" applyAlignment="1" applyProtection="1">
      <alignment horizontal="center" vertical="center"/>
      <protection locked="0"/>
    </xf>
    <xf numFmtId="164" fontId="241" fillId="2" borderId="69" xfId="16" applyNumberFormat="1" applyFont="1" applyFill="1" applyBorder="1" applyAlignment="1" applyProtection="1">
      <alignment horizontal="center" vertical="center"/>
      <protection locked="0"/>
    </xf>
    <xf numFmtId="167" fontId="234" fillId="2" borderId="9" xfId="16" applyNumberFormat="1" applyFont="1" applyFill="1" applyBorder="1" applyAlignment="1" applyProtection="1">
      <alignment horizontal="center" vertical="center"/>
      <protection locked="0"/>
    </xf>
    <xf numFmtId="164" fontId="46" fillId="2" borderId="10" xfId="16" applyNumberFormat="1" applyFont="1" applyFill="1" applyBorder="1" applyAlignment="1" applyProtection="1">
      <alignment horizontal="center" vertical="center" textRotation="90" wrapText="1"/>
    </xf>
    <xf numFmtId="0" fontId="217" fillId="2" borderId="0" xfId="0" applyFont="1" applyFill="1" applyBorder="1" applyAlignment="1" applyProtection="1">
      <alignment horizontal="right" vertical="center"/>
      <protection locked="0"/>
    </xf>
    <xf numFmtId="0" fontId="220" fillId="2" borderId="0" xfId="0" applyFont="1" applyFill="1" applyBorder="1" applyAlignment="1" applyProtection="1">
      <alignment horizontal="right" vertical="center"/>
      <protection locked="0"/>
    </xf>
    <xf numFmtId="0" fontId="32" fillId="0" borderId="0" xfId="0" applyFont="1" applyBorder="1" applyProtection="1">
      <protection locked="0"/>
    </xf>
    <xf numFmtId="0" fontId="231" fillId="2" borderId="0" xfId="0" applyFont="1" applyFill="1" applyBorder="1" applyAlignment="1" applyProtection="1">
      <alignment horizontal="right" vertical="center"/>
      <protection locked="0"/>
    </xf>
    <xf numFmtId="0" fontId="232" fillId="2" borderId="0" xfId="0" applyFont="1" applyFill="1" applyBorder="1" applyAlignment="1" applyProtection="1">
      <alignment horizontal="right" vertical="center"/>
      <protection locked="0"/>
    </xf>
    <xf numFmtId="0" fontId="30" fillId="2" borderId="9" xfId="0" applyFont="1" applyFill="1" applyBorder="1" applyProtection="1">
      <protection locked="0"/>
    </xf>
    <xf numFmtId="0" fontId="30" fillId="2" borderId="6" xfId="0" applyFont="1" applyFill="1" applyBorder="1" applyProtection="1">
      <protection locked="0"/>
    </xf>
    <xf numFmtId="0" fontId="30" fillId="2" borderId="8" xfId="0" applyFont="1" applyFill="1" applyBorder="1" applyProtection="1">
      <protection locked="0"/>
    </xf>
    <xf numFmtId="0" fontId="30" fillId="2" borderId="7" xfId="0" applyFont="1" applyFill="1" applyBorder="1" applyProtection="1">
      <protection locked="0"/>
    </xf>
    <xf numFmtId="0" fontId="30" fillId="0" borderId="0" xfId="0" applyFont="1" applyFill="1" applyAlignment="1" applyProtection="1">
      <alignment horizontal="center"/>
      <protection locked="0"/>
    </xf>
    <xf numFmtId="0" fontId="116" fillId="0" borderId="70" xfId="18" applyFont="1" applyBorder="1" applyAlignment="1">
      <alignment horizontal="center" vertical="center" wrapText="1"/>
    </xf>
    <xf numFmtId="0" fontId="73" fillId="45" borderId="3" xfId="18" applyFont="1" applyFill="1" applyBorder="1" applyAlignment="1">
      <alignment horizontal="center" vertical="center" wrapText="1"/>
    </xf>
    <xf numFmtId="0" fontId="252" fillId="5" borderId="0" xfId="0" applyFont="1" applyFill="1" applyBorder="1" applyAlignment="1">
      <alignment horizontal="center" vertical="center" wrapText="1"/>
    </xf>
    <xf numFmtId="0" fontId="73" fillId="46" borderId="3" xfId="18" applyFont="1" applyFill="1" applyBorder="1" applyAlignment="1">
      <alignment horizontal="center" vertical="center" wrapText="1"/>
    </xf>
    <xf numFmtId="0" fontId="88" fillId="15" borderId="3" xfId="18" applyFont="1" applyFill="1" applyBorder="1" applyAlignment="1">
      <alignment horizontal="center" vertical="center" wrapText="1"/>
    </xf>
    <xf numFmtId="0" fontId="137" fillId="46" borderId="3" xfId="0" applyFont="1" applyFill="1" applyBorder="1" applyAlignment="1">
      <alignment horizontal="center" vertical="center" wrapText="1"/>
    </xf>
    <xf numFmtId="0" fontId="73" fillId="43" borderId="3" xfId="18" applyFont="1" applyFill="1" applyBorder="1" applyAlignment="1">
      <alignment horizontal="center" vertical="center" wrapText="1"/>
    </xf>
    <xf numFmtId="0" fontId="137" fillId="3" borderId="66" xfId="0" applyFont="1" applyFill="1" applyBorder="1" applyAlignment="1">
      <alignment horizontal="center" vertical="center" wrapText="1"/>
    </xf>
    <xf numFmtId="0" fontId="73" fillId="0" borderId="71" xfId="18" applyFont="1" applyBorder="1" applyAlignment="1">
      <alignment horizontal="center" vertical="center" wrapText="1"/>
    </xf>
    <xf numFmtId="0" fontId="73" fillId="0" borderId="72" xfId="18" applyFont="1" applyBorder="1" applyAlignment="1">
      <alignment horizontal="center" vertical="center" wrapText="1"/>
    </xf>
    <xf numFmtId="0" fontId="73" fillId="3" borderId="3" xfId="18" applyFont="1" applyFill="1" applyBorder="1" applyAlignment="1">
      <alignment horizontal="center" vertical="center" wrapText="1"/>
    </xf>
    <xf numFmtId="0" fontId="73" fillId="0" borderId="3" xfId="18" applyFont="1" applyBorder="1" applyAlignment="1">
      <alignment horizontal="center" vertical="center" wrapText="1"/>
    </xf>
    <xf numFmtId="0" fontId="90" fillId="0" borderId="58" xfId="18" applyFont="1" applyBorder="1" applyAlignment="1">
      <alignment horizontal="center" vertical="center" wrapText="1"/>
    </xf>
    <xf numFmtId="0" fontId="255" fillId="44" borderId="73" xfId="0" applyFont="1" applyFill="1" applyBorder="1" applyAlignment="1">
      <alignment horizontal="center" vertical="center" wrapText="1"/>
    </xf>
    <xf numFmtId="0" fontId="184" fillId="45" borderId="73" xfId="18" applyFont="1" applyFill="1" applyBorder="1" applyAlignment="1">
      <alignment horizontal="center" vertical="center" wrapText="1"/>
    </xf>
    <xf numFmtId="0" fontId="125" fillId="2" borderId="3" xfId="18" applyFont="1" applyFill="1" applyBorder="1" applyAlignment="1">
      <alignment horizontal="center" vertical="center" wrapText="1"/>
    </xf>
    <xf numFmtId="0" fontId="137" fillId="27" borderId="66" xfId="0" applyFont="1" applyFill="1" applyBorder="1" applyAlignment="1">
      <alignment horizontal="center" vertical="center" wrapText="1"/>
    </xf>
    <xf numFmtId="0" fontId="73" fillId="27" borderId="3" xfId="18" applyFont="1" applyFill="1" applyBorder="1" applyAlignment="1">
      <alignment horizontal="center" vertical="center" wrapText="1"/>
    </xf>
    <xf numFmtId="0" fontId="202" fillId="0" borderId="3" xfId="18" applyFont="1" applyFill="1" applyBorder="1" applyAlignment="1">
      <alignment horizontal="center" vertical="center" wrapText="1"/>
    </xf>
    <xf numFmtId="0" fontId="88" fillId="83" borderId="3" xfId="18" applyFont="1" applyFill="1" applyBorder="1" applyAlignment="1">
      <alignment horizontal="center" vertical="center" wrapText="1"/>
    </xf>
    <xf numFmtId="0" fontId="164" fillId="7" borderId="66" xfId="0" applyFont="1" applyFill="1" applyBorder="1" applyAlignment="1">
      <alignment horizontal="center" vertical="center" wrapText="1"/>
    </xf>
    <xf numFmtId="0" fontId="73" fillId="7" borderId="3" xfId="18" applyFont="1" applyFill="1" applyBorder="1" applyAlignment="1">
      <alignment horizontal="center" vertical="center" wrapText="1"/>
    </xf>
    <xf numFmtId="0" fontId="73" fillId="65" borderId="73" xfId="6" applyFont="1" applyFill="1" applyBorder="1" applyAlignment="1" applyProtection="1">
      <alignment horizontal="right" vertical="center" wrapText="1"/>
    </xf>
    <xf numFmtId="0" fontId="184" fillId="65" borderId="3" xfId="6" applyFont="1" applyFill="1" applyBorder="1" applyAlignment="1" applyProtection="1">
      <alignment horizontal="center" vertical="center" wrapText="1"/>
    </xf>
    <xf numFmtId="0" fontId="144" fillId="0" borderId="0" xfId="0" applyFont="1" applyBorder="1" applyAlignment="1">
      <alignment horizontal="right" vertical="center"/>
    </xf>
    <xf numFmtId="0" fontId="169" fillId="2" borderId="0" xfId="17" applyFont="1" applyFill="1" applyBorder="1" applyAlignment="1" applyProtection="1">
      <alignment horizontal="left" vertical="center"/>
    </xf>
    <xf numFmtId="0" fontId="162" fillId="2" borderId="4" xfId="0" applyFont="1" applyFill="1" applyBorder="1" applyAlignment="1">
      <alignment horizontal="center" vertical="center" wrapText="1"/>
    </xf>
    <xf numFmtId="0" fontId="162" fillId="2" borderId="74" xfId="0" applyFont="1" applyFill="1" applyBorder="1" applyAlignment="1">
      <alignment horizontal="center" vertical="center" wrapText="1"/>
    </xf>
    <xf numFmtId="0" fontId="154" fillId="2" borderId="1" xfId="0" applyFont="1" applyFill="1" applyBorder="1" applyAlignment="1">
      <alignment horizontal="center" vertical="center" wrapText="1"/>
    </xf>
    <xf numFmtId="0" fontId="154" fillId="2" borderId="4" xfId="0" applyFont="1" applyFill="1" applyBorder="1" applyAlignment="1">
      <alignment horizontal="center" vertical="center" wrapText="1"/>
    </xf>
    <xf numFmtId="0" fontId="154" fillId="2" borderId="74" xfId="0" applyFont="1" applyFill="1" applyBorder="1" applyAlignment="1">
      <alignment horizontal="center" vertical="center" wrapText="1"/>
    </xf>
    <xf numFmtId="0" fontId="162" fillId="2" borderId="75" xfId="0" applyFont="1" applyFill="1" applyBorder="1" applyAlignment="1">
      <alignment horizontal="center" vertical="center" wrapText="1"/>
    </xf>
    <xf numFmtId="0" fontId="162" fillId="2" borderId="13" xfId="0" applyFont="1" applyFill="1" applyBorder="1" applyAlignment="1">
      <alignment horizontal="center" vertical="center" wrapText="1"/>
    </xf>
    <xf numFmtId="0" fontId="172" fillId="44" borderId="76" xfId="0" applyFont="1" applyFill="1" applyBorder="1" applyAlignment="1">
      <alignment horizontal="center" vertical="center" wrapText="1"/>
    </xf>
    <xf numFmtId="0" fontId="172" fillId="44" borderId="77" xfId="0" applyFont="1" applyFill="1" applyBorder="1" applyAlignment="1">
      <alignment horizontal="center" vertical="center" wrapText="1"/>
    </xf>
    <xf numFmtId="0" fontId="166" fillId="5" borderId="78" xfId="0" applyFont="1" applyFill="1" applyBorder="1" applyAlignment="1">
      <alignment horizontal="center" vertical="center" wrapText="1"/>
    </xf>
    <xf numFmtId="0" fontId="229" fillId="2" borderId="79" xfId="0" applyFont="1" applyFill="1" applyBorder="1" applyAlignment="1">
      <alignment horizontal="center" vertical="center" wrapText="1"/>
    </xf>
    <xf numFmtId="0" fontId="211" fillId="5" borderId="78" xfId="0" applyFont="1" applyFill="1" applyBorder="1" applyAlignment="1">
      <alignment vertical="center" wrapText="1"/>
    </xf>
    <xf numFmtId="0" fontId="211" fillId="5" borderId="80" xfId="0" applyFont="1" applyFill="1" applyBorder="1" applyAlignment="1">
      <alignment vertical="center" wrapText="1"/>
    </xf>
    <xf numFmtId="0" fontId="229" fillId="2" borderId="81" xfId="0" applyFont="1" applyFill="1" applyBorder="1" applyAlignment="1">
      <alignment horizontal="center" vertical="center" wrapText="1"/>
    </xf>
    <xf numFmtId="0" fontId="73" fillId="65" borderId="82" xfId="6" applyFont="1" applyFill="1" applyBorder="1" applyAlignment="1" applyProtection="1">
      <alignment horizontal="right" vertical="center" wrapText="1"/>
    </xf>
    <xf numFmtId="0" fontId="154" fillId="2" borderId="83" xfId="0" applyFont="1" applyFill="1" applyBorder="1" applyAlignment="1">
      <alignment horizontal="center" vertical="center" wrapText="1"/>
    </xf>
    <xf numFmtId="0" fontId="73" fillId="65" borderId="78" xfId="6" applyFont="1" applyFill="1" applyBorder="1" applyAlignment="1" applyProtection="1">
      <alignment horizontal="right" vertical="center" wrapText="1"/>
    </xf>
    <xf numFmtId="0" fontId="154" fillId="2" borderId="79" xfId="0" applyFont="1" applyFill="1" applyBorder="1" applyAlignment="1">
      <alignment horizontal="center" vertical="center" wrapText="1"/>
    </xf>
    <xf numFmtId="0" fontId="73" fillId="65" borderId="80" xfId="6" applyFont="1" applyFill="1" applyBorder="1" applyAlignment="1" applyProtection="1">
      <alignment horizontal="right" vertical="center" wrapText="1"/>
    </xf>
    <xf numFmtId="0" fontId="154" fillId="2" borderId="81" xfId="0" applyFont="1" applyFill="1" applyBorder="1" applyAlignment="1">
      <alignment horizontal="center" vertical="center" wrapText="1"/>
    </xf>
    <xf numFmtId="0" fontId="166" fillId="2" borderId="83" xfId="0" applyFont="1" applyFill="1" applyBorder="1" applyAlignment="1">
      <alignment horizontal="center" vertical="center" wrapText="1"/>
    </xf>
    <xf numFmtId="0" fontId="166" fillId="2" borderId="79" xfId="0" applyFont="1" applyFill="1" applyBorder="1" applyAlignment="1">
      <alignment horizontal="center" vertical="center" wrapText="1"/>
    </xf>
    <xf numFmtId="0" fontId="166" fillId="2" borderId="81" xfId="0" applyFont="1" applyFill="1" applyBorder="1" applyAlignment="1">
      <alignment horizontal="center" vertical="center" wrapText="1"/>
    </xf>
    <xf numFmtId="0" fontId="164" fillId="5" borderId="82" xfId="0" applyFont="1" applyFill="1" applyBorder="1" applyAlignment="1">
      <alignment horizontal="left" vertical="center" wrapText="1"/>
    </xf>
    <xf numFmtId="0" fontId="164" fillId="5" borderId="78" xfId="0" applyFont="1" applyFill="1" applyBorder="1" applyAlignment="1">
      <alignment horizontal="left" vertical="center" wrapText="1"/>
    </xf>
    <xf numFmtId="0" fontId="0" fillId="5" borderId="78" xfId="0" applyFill="1" applyBorder="1" applyAlignment="1">
      <alignment vertical="center" wrapText="1"/>
    </xf>
    <xf numFmtId="0" fontId="0" fillId="5" borderId="80" xfId="0" applyFill="1" applyBorder="1" applyAlignment="1">
      <alignment vertical="center" wrapText="1"/>
    </xf>
    <xf numFmtId="0" fontId="164" fillId="46" borderId="82" xfId="0" applyFont="1" applyFill="1" applyBorder="1" applyAlignment="1">
      <alignment horizontal="left" vertical="center" wrapText="1"/>
    </xf>
    <xf numFmtId="0" fontId="260" fillId="2" borderId="83" xfId="0" applyFont="1" applyFill="1" applyBorder="1" applyAlignment="1">
      <alignment horizontal="center" vertical="center" wrapText="1"/>
    </xf>
    <xf numFmtId="0" fontId="164" fillId="46" borderId="78" xfId="0" applyFont="1" applyFill="1" applyBorder="1" applyAlignment="1">
      <alignment horizontal="left" vertical="center" wrapText="1"/>
    </xf>
    <xf numFmtId="0" fontId="260" fillId="2" borderId="79" xfId="0" applyFont="1" applyFill="1" applyBorder="1" applyAlignment="1">
      <alignment horizontal="center" vertical="center" wrapText="1"/>
    </xf>
    <xf numFmtId="0" fontId="0" fillId="46" borderId="78" xfId="0" applyFill="1" applyBorder="1" applyAlignment="1">
      <alignment vertical="center" wrapText="1"/>
    </xf>
    <xf numFmtId="0" fontId="164" fillId="46" borderId="80" xfId="0" applyFont="1" applyFill="1" applyBorder="1" applyAlignment="1">
      <alignment horizontal="left" vertical="center" wrapText="1"/>
    </xf>
    <xf numFmtId="0" fontId="260" fillId="2" borderId="81" xfId="0" applyFont="1" applyFill="1" applyBorder="1" applyAlignment="1">
      <alignment horizontal="center" vertical="center" wrapText="1"/>
    </xf>
    <xf numFmtId="0" fontId="212" fillId="15" borderId="82" xfId="0" applyFont="1" applyFill="1" applyBorder="1" applyAlignment="1">
      <alignment horizontal="left" vertical="center" wrapText="1"/>
    </xf>
    <xf numFmtId="0" fontId="212" fillId="15" borderId="78" xfId="0" applyFont="1" applyFill="1" applyBorder="1" applyAlignment="1">
      <alignment horizontal="left" vertical="center" wrapText="1"/>
    </xf>
    <xf numFmtId="0" fontId="209" fillId="15" borderId="78" xfId="0" applyFont="1" applyFill="1" applyBorder="1" applyAlignment="1">
      <alignment vertical="center" wrapText="1"/>
    </xf>
    <xf numFmtId="0" fontId="209" fillId="15" borderId="80" xfId="0" applyFont="1" applyFill="1" applyBorder="1" applyAlignment="1">
      <alignment vertical="center" wrapText="1"/>
    </xf>
    <xf numFmtId="0" fontId="164" fillId="3" borderId="82" xfId="0" applyFont="1" applyFill="1" applyBorder="1" applyAlignment="1">
      <alignment horizontal="left" vertical="center" wrapText="1"/>
    </xf>
    <xf numFmtId="0" fontId="164" fillId="3" borderId="78" xfId="0" applyFont="1" applyFill="1" applyBorder="1" applyAlignment="1">
      <alignment horizontal="left" vertical="center" wrapText="1"/>
    </xf>
    <xf numFmtId="0" fontId="0" fillId="3" borderId="78" xfId="0" applyFill="1" applyBorder="1" applyAlignment="1">
      <alignment vertical="center" wrapText="1"/>
    </xf>
    <xf numFmtId="0" fontId="0" fillId="3" borderId="80" xfId="0" applyFill="1" applyBorder="1" applyAlignment="1">
      <alignment vertical="center" wrapText="1"/>
    </xf>
    <xf numFmtId="0" fontId="167" fillId="2" borderId="83" xfId="0" applyFont="1" applyFill="1" applyBorder="1" applyAlignment="1">
      <alignment horizontal="center" vertical="center" wrapText="1"/>
    </xf>
    <xf numFmtId="0" fontId="167" fillId="2" borderId="79" xfId="0" applyFont="1" applyFill="1" applyBorder="1" applyAlignment="1">
      <alignment horizontal="center" vertical="center" wrapText="1"/>
    </xf>
    <xf numFmtId="0" fontId="167" fillId="2" borderId="81" xfId="0" applyFont="1" applyFill="1" applyBorder="1" applyAlignment="1">
      <alignment horizontal="center" vertical="center" wrapText="1"/>
    </xf>
    <xf numFmtId="0" fontId="184" fillId="73" borderId="82" xfId="6" applyFont="1" applyFill="1" applyBorder="1" applyAlignment="1">
      <alignment horizontal="center" vertical="center" wrapText="1"/>
    </xf>
    <xf numFmtId="0" fontId="184" fillId="73" borderId="78" xfId="6" applyFont="1" applyFill="1" applyBorder="1" applyAlignment="1">
      <alignment horizontal="center" vertical="center" wrapText="1"/>
    </xf>
    <xf numFmtId="0" fontId="184" fillId="73" borderId="84" xfId="6" applyFont="1" applyFill="1" applyBorder="1" applyAlignment="1">
      <alignment horizontal="center" vertical="center" wrapText="1"/>
    </xf>
    <xf numFmtId="0" fontId="250" fillId="0" borderId="85" xfId="18" applyFont="1" applyBorder="1" applyAlignment="1">
      <alignment horizontal="center" vertical="center" wrapText="1"/>
    </xf>
    <xf numFmtId="0" fontId="250" fillId="0" borderId="86" xfId="18" applyFont="1" applyBorder="1" applyAlignment="1">
      <alignment horizontal="center" vertical="center" wrapText="1"/>
    </xf>
    <xf numFmtId="0" fontId="249" fillId="0" borderId="83" xfId="0" applyFont="1" applyBorder="1" applyAlignment="1">
      <alignment horizontal="left" vertical="center" wrapText="1"/>
    </xf>
    <xf numFmtId="0" fontId="249" fillId="0" borderId="79" xfId="0" applyFont="1" applyBorder="1" applyAlignment="1">
      <alignment horizontal="left" vertical="center" wrapText="1"/>
    </xf>
    <xf numFmtId="0" fontId="249" fillId="0" borderId="81" xfId="0" applyFont="1" applyBorder="1" applyAlignment="1">
      <alignment horizontal="left" vertical="center" wrapText="1"/>
    </xf>
    <xf numFmtId="0" fontId="207" fillId="7" borderId="82" xfId="0" applyFont="1" applyFill="1" applyBorder="1" applyAlignment="1">
      <alignment vertical="center" wrapText="1"/>
    </xf>
    <xf numFmtId="0" fontId="229" fillId="0" borderId="83" xfId="0" applyFont="1" applyBorder="1" applyAlignment="1">
      <alignment horizontal="left" vertical="center" wrapText="1"/>
    </xf>
    <xf numFmtId="0" fontId="207" fillId="7" borderId="78" xfId="0" applyFont="1" applyFill="1" applyBorder="1" applyAlignment="1">
      <alignment horizontal="left" vertical="center" wrapText="1"/>
    </xf>
    <xf numFmtId="0" fontId="229" fillId="0" borderId="79" xfId="0" applyFont="1" applyBorder="1" applyAlignment="1">
      <alignment horizontal="left" vertical="center" wrapText="1"/>
    </xf>
    <xf numFmtId="0" fontId="164" fillId="7" borderId="78" xfId="0" applyFont="1" applyFill="1" applyBorder="1" applyAlignment="1">
      <alignment horizontal="left" vertical="center" wrapText="1"/>
    </xf>
    <xf numFmtId="0" fontId="0" fillId="7" borderId="78" xfId="0" applyFill="1" applyBorder="1" applyAlignment="1">
      <alignment vertical="center" wrapText="1"/>
    </xf>
    <xf numFmtId="0" fontId="0" fillId="7" borderId="80" xfId="0" applyFill="1" applyBorder="1" applyAlignment="1">
      <alignment vertical="center" wrapText="1"/>
    </xf>
    <xf numFmtId="0" fontId="229" fillId="0" borderId="81" xfId="0" applyFont="1" applyBorder="1" applyAlignment="1">
      <alignment horizontal="left" vertical="center" wrapText="1"/>
    </xf>
    <xf numFmtId="0" fontId="247" fillId="7" borderId="82" xfId="0" applyFont="1" applyFill="1" applyBorder="1" applyAlignment="1">
      <alignment horizontal="left" vertical="center" wrapText="1"/>
    </xf>
    <xf numFmtId="0" fontId="248" fillId="0" borderId="83" xfId="0" applyFont="1" applyBorder="1" applyAlignment="1">
      <alignment horizontal="left" vertical="center" wrapText="1"/>
    </xf>
    <xf numFmtId="0" fontId="247" fillId="7" borderId="78" xfId="0" applyFont="1" applyFill="1" applyBorder="1" applyAlignment="1">
      <alignment horizontal="left" vertical="center" wrapText="1"/>
    </xf>
    <xf numFmtId="0" fontId="248" fillId="0" borderId="79" xfId="0" applyFont="1" applyBorder="1" applyAlignment="1">
      <alignment horizontal="left" vertical="center" wrapText="1"/>
    </xf>
    <xf numFmtId="0" fontId="247" fillId="7" borderId="80" xfId="0" applyFont="1" applyFill="1" applyBorder="1" applyAlignment="1">
      <alignment horizontal="left" vertical="center" wrapText="1"/>
    </xf>
    <xf numFmtId="0" fontId="248" fillId="0" borderId="81" xfId="0" applyFont="1" applyBorder="1" applyAlignment="1">
      <alignment horizontal="left" vertical="center" wrapText="1"/>
    </xf>
    <xf numFmtId="0" fontId="260" fillId="2" borderId="87" xfId="0" applyFont="1" applyFill="1" applyBorder="1" applyAlignment="1">
      <alignment horizontal="center" vertical="center" wrapText="1"/>
    </xf>
    <xf numFmtId="0" fontId="166" fillId="5" borderId="85" xfId="0" applyFont="1" applyFill="1" applyBorder="1" applyAlignment="1">
      <alignment horizontal="center" vertical="center" wrapText="1"/>
    </xf>
    <xf numFmtId="0" fontId="116" fillId="0" borderId="3" xfId="18" applyFont="1" applyBorder="1" applyAlignment="1">
      <alignment horizontal="center" vertical="center" wrapText="1"/>
    </xf>
    <xf numFmtId="0" fontId="116" fillId="43" borderId="73" xfId="18" applyFont="1" applyFill="1" applyBorder="1" applyAlignment="1">
      <alignment horizontal="center" vertical="center" wrapText="1"/>
    </xf>
    <xf numFmtId="0" fontId="3" fillId="0" borderId="0" xfId="2" applyAlignment="1" applyProtection="1"/>
    <xf numFmtId="0" fontId="0" fillId="0" borderId="0" xfId="0" applyBorder="1" applyAlignment="1">
      <alignment vertical="center"/>
    </xf>
    <xf numFmtId="0" fontId="2" fillId="0" borderId="0" xfId="14" applyAlignment="1">
      <alignment vertical="center"/>
    </xf>
    <xf numFmtId="0" fontId="153" fillId="0" borderId="0" xfId="14" applyFont="1" applyAlignment="1">
      <alignment horizontal="center" vertical="center" wrapText="1"/>
    </xf>
    <xf numFmtId="0" fontId="262" fillId="0" borderId="0" xfId="0" applyFont="1" applyBorder="1" applyAlignment="1" applyProtection="1">
      <alignment horizontal="left" vertical="center"/>
    </xf>
    <xf numFmtId="0" fontId="263" fillId="0" borderId="0" xfId="0" applyFont="1" applyAlignment="1" applyProtection="1">
      <alignment vertical="center"/>
    </xf>
    <xf numFmtId="0" fontId="265" fillId="0" borderId="0" xfId="0" applyFont="1" applyBorder="1" applyAlignment="1" applyProtection="1">
      <alignment horizontal="center" vertical="center"/>
    </xf>
    <xf numFmtId="0" fontId="265" fillId="0" borderId="0" xfId="0" applyFont="1" applyBorder="1" applyAlignment="1">
      <alignment horizontal="center"/>
    </xf>
    <xf numFmtId="0" fontId="263" fillId="0" borderId="0" xfId="0" applyFont="1" applyBorder="1" applyAlignment="1" applyProtection="1">
      <alignment vertical="center"/>
    </xf>
    <xf numFmtId="0" fontId="263" fillId="0" borderId="0" xfId="0" applyFont="1" applyBorder="1"/>
    <xf numFmtId="0" fontId="266" fillId="24" borderId="0" xfId="0" applyFont="1" applyFill="1" applyBorder="1" applyAlignment="1">
      <alignment horizontal="center" vertical="center" wrapText="1"/>
    </xf>
    <xf numFmtId="0" fontId="268" fillId="0" borderId="0" xfId="14" applyFont="1" applyAlignment="1">
      <alignment horizontal="center" vertical="center"/>
    </xf>
    <xf numFmtId="2" fontId="168" fillId="43" borderId="88" xfId="0" applyNumberFormat="1" applyFont="1" applyFill="1" applyBorder="1" applyAlignment="1" applyProtection="1">
      <alignment horizontal="center" vertical="center"/>
      <protection locked="0"/>
    </xf>
    <xf numFmtId="0" fontId="270" fillId="0" borderId="0" xfId="0" applyFont="1" applyBorder="1" applyAlignment="1">
      <alignment horizontal="right" vertical="center"/>
    </xf>
    <xf numFmtId="168" fontId="144" fillId="40" borderId="45" xfId="0" applyNumberFormat="1" applyFont="1" applyFill="1" applyBorder="1" applyAlignment="1">
      <alignment horizontal="center" vertical="center"/>
    </xf>
    <xf numFmtId="0" fontId="271" fillId="0" borderId="0" xfId="0" applyFont="1" applyBorder="1" applyAlignment="1" applyProtection="1">
      <alignment horizontal="center" vertical="center"/>
    </xf>
    <xf numFmtId="0" fontId="273" fillId="0" borderId="0" xfId="0" applyFont="1" applyBorder="1" applyAlignment="1" applyProtection="1">
      <alignment vertical="center"/>
    </xf>
    <xf numFmtId="0" fontId="273" fillId="0" borderId="0" xfId="0" applyFont="1" applyBorder="1"/>
    <xf numFmtId="0" fontId="219" fillId="0" borderId="0" xfId="0" applyFont="1" applyBorder="1" applyAlignment="1">
      <alignment horizontal="center" vertical="center"/>
    </xf>
    <xf numFmtId="0" fontId="0" fillId="0" borderId="0" xfId="0" applyBorder="1" applyAlignment="1">
      <alignment horizontal="left" vertical="center"/>
    </xf>
    <xf numFmtId="0" fontId="263" fillId="0" borderId="66" xfId="0" applyFont="1" applyBorder="1" applyAlignment="1" applyProtection="1">
      <alignment vertical="center"/>
    </xf>
    <xf numFmtId="0" fontId="0" fillId="0" borderId="0" xfId="0" applyBorder="1" applyAlignment="1">
      <alignment horizontal="center" vertical="center"/>
    </xf>
    <xf numFmtId="0" fontId="144" fillId="0" borderId="89" xfId="0" applyFont="1" applyBorder="1" applyAlignment="1">
      <alignment horizontal="center" vertical="center"/>
    </xf>
    <xf numFmtId="0" fontId="0" fillId="9" borderId="0" xfId="0" applyFill="1" applyBorder="1" applyAlignment="1">
      <alignment horizontal="center" vertical="center"/>
    </xf>
    <xf numFmtId="0" fontId="144" fillId="0" borderId="90" xfId="0" applyFont="1" applyBorder="1" applyAlignment="1">
      <alignment horizontal="center" vertical="center"/>
    </xf>
    <xf numFmtId="0" fontId="263" fillId="0" borderId="0" xfId="0" applyFont="1" applyBorder="1" applyAlignment="1">
      <alignment vertical="center"/>
    </xf>
    <xf numFmtId="0" fontId="263" fillId="0" borderId="66" xfId="0" applyFont="1" applyBorder="1" applyAlignment="1">
      <alignment vertical="center"/>
    </xf>
    <xf numFmtId="0" fontId="5" fillId="43" borderId="4" xfId="0" applyFont="1" applyFill="1" applyBorder="1" applyAlignment="1" applyProtection="1">
      <alignment horizontal="center" vertical="center"/>
      <protection locked="0"/>
    </xf>
    <xf numFmtId="0" fontId="5" fillId="43" borderId="1" xfId="0" applyFont="1" applyFill="1" applyBorder="1" applyAlignment="1" applyProtection="1">
      <alignment horizontal="center" vertical="center"/>
      <protection locked="0"/>
    </xf>
    <xf numFmtId="2" fontId="145" fillId="46" borderId="4" xfId="0" applyNumberFormat="1" applyFont="1" applyFill="1" applyBorder="1" applyAlignment="1" applyProtection="1">
      <alignment horizontal="center" vertical="center"/>
      <protection locked="0"/>
    </xf>
    <xf numFmtId="0" fontId="0" fillId="2" borderId="0" xfId="0" applyFill="1" applyBorder="1"/>
    <xf numFmtId="2" fontId="145" fillId="46" borderId="1" xfId="0" applyNumberFormat="1" applyFont="1" applyFill="1" applyBorder="1" applyAlignment="1" applyProtection="1">
      <alignment horizontal="center" vertical="center"/>
      <protection locked="0"/>
    </xf>
    <xf numFmtId="2" fontId="145" fillId="15" borderId="1" xfId="0" applyNumberFormat="1" applyFont="1" applyFill="1" applyBorder="1" applyAlignment="1" applyProtection="1">
      <alignment horizontal="center" vertical="center"/>
      <protection locked="0"/>
    </xf>
    <xf numFmtId="2" fontId="145" fillId="15" borderId="4" xfId="0" applyNumberFormat="1" applyFont="1" applyFill="1" applyBorder="1" applyAlignment="1" applyProtection="1">
      <alignment horizontal="center" vertical="center"/>
      <protection locked="0"/>
    </xf>
    <xf numFmtId="0" fontId="73" fillId="62" borderId="43" xfId="6" applyFont="1" applyFill="1" applyBorder="1" applyAlignment="1">
      <alignment horizontal="center" vertical="center" wrapText="1"/>
    </xf>
    <xf numFmtId="0" fontId="201" fillId="62" borderId="43" xfId="6" applyFont="1" applyFill="1" applyBorder="1" applyAlignment="1">
      <alignment horizontal="center" vertical="center" wrapText="1"/>
    </xf>
    <xf numFmtId="0" fontId="83" fillId="65" borderId="54" xfId="6" applyFont="1" applyFill="1" applyBorder="1" applyAlignment="1" applyProtection="1">
      <alignment horizontal="center" vertical="center" wrapText="1"/>
    </xf>
    <xf numFmtId="0" fontId="119" fillId="65" borderId="41" xfId="6" applyFont="1" applyFill="1" applyBorder="1" applyAlignment="1" applyProtection="1">
      <alignment horizontal="center" vertical="center" wrapText="1"/>
    </xf>
    <xf numFmtId="0" fontId="119" fillId="58" borderId="41" xfId="6" applyFont="1" applyFill="1" applyBorder="1" applyAlignment="1" applyProtection="1">
      <alignment horizontal="center" vertical="center" wrapText="1"/>
    </xf>
    <xf numFmtId="0" fontId="73" fillId="46" borderId="32" xfId="17" applyFont="1" applyFill="1" applyBorder="1" applyAlignment="1" applyProtection="1">
      <alignment horizontal="center" vertical="center" wrapText="1"/>
    </xf>
    <xf numFmtId="0" fontId="127" fillId="74" borderId="41" xfId="6" applyFont="1" applyFill="1" applyBorder="1" applyAlignment="1" applyProtection="1">
      <alignment horizontal="center" vertical="center" wrapText="1"/>
    </xf>
    <xf numFmtId="0" fontId="73" fillId="65" borderId="41" xfId="6" applyFont="1" applyFill="1" applyBorder="1" applyAlignment="1" applyProtection="1">
      <alignment horizontal="center" vertical="center" wrapText="1"/>
    </xf>
    <xf numFmtId="0" fontId="92" fillId="61" borderId="40" xfId="6" applyFont="1" applyFill="1" applyBorder="1" applyAlignment="1" applyProtection="1">
      <alignment horizontal="center" vertical="center" wrapText="1"/>
    </xf>
    <xf numFmtId="0" fontId="119" fillId="61" borderId="55" xfId="6" applyFont="1" applyFill="1" applyBorder="1" applyAlignment="1" applyProtection="1">
      <alignment horizontal="center" vertical="center" wrapText="1"/>
    </xf>
    <xf numFmtId="0" fontId="88" fillId="67" borderId="60" xfId="6" applyFont="1" applyFill="1" applyBorder="1" applyAlignment="1">
      <alignment horizontal="center" vertical="center" wrapText="1"/>
    </xf>
    <xf numFmtId="0" fontId="199" fillId="0" borderId="55" xfId="18" applyFont="1" applyBorder="1" applyAlignment="1">
      <alignment horizontal="center" vertical="center" wrapText="1"/>
    </xf>
    <xf numFmtId="0" fontId="92" fillId="75" borderId="55" xfId="6" applyFont="1" applyFill="1" applyBorder="1" applyAlignment="1">
      <alignment horizontal="center" vertical="center" wrapText="1"/>
    </xf>
    <xf numFmtId="0" fontId="200" fillId="75" borderId="43" xfId="6" applyFont="1" applyFill="1" applyBorder="1" applyAlignment="1">
      <alignment horizontal="center" vertical="center" wrapText="1"/>
    </xf>
    <xf numFmtId="0" fontId="73" fillId="61" borderId="42" xfId="6" applyFont="1" applyFill="1" applyBorder="1" applyAlignment="1">
      <alignment horizontal="center" vertical="center" wrapText="1"/>
    </xf>
    <xf numFmtId="0" fontId="201" fillId="71" borderId="43" xfId="6" applyFont="1" applyFill="1" applyBorder="1" applyAlignment="1">
      <alignment horizontal="center" vertical="center" wrapText="1"/>
    </xf>
    <xf numFmtId="0" fontId="202" fillId="76" borderId="55" xfId="6" applyFont="1" applyFill="1" applyBorder="1" applyAlignment="1">
      <alignment horizontal="center" vertical="center" wrapText="1"/>
    </xf>
    <xf numFmtId="0" fontId="73" fillId="59" borderId="43" xfId="6" applyFont="1" applyFill="1" applyBorder="1" applyAlignment="1">
      <alignment horizontal="center" vertical="center" wrapText="1"/>
    </xf>
    <xf numFmtId="0" fontId="127" fillId="74" borderId="43" xfId="6" applyFont="1" applyFill="1" applyBorder="1" applyAlignment="1">
      <alignment horizontal="center" vertical="center" wrapText="1"/>
    </xf>
    <xf numFmtId="0" fontId="2" fillId="0" borderId="0" xfId="14" applyAlignment="1">
      <alignment horizontal="center" vertical="center"/>
    </xf>
    <xf numFmtId="0" fontId="88" fillId="72" borderId="43" xfId="6" applyFont="1" applyFill="1" applyBorder="1" applyAlignment="1">
      <alignment horizontal="center" vertical="center" wrapText="1"/>
    </xf>
    <xf numFmtId="0" fontId="90" fillId="78" borderId="55" xfId="6" applyFont="1" applyFill="1" applyBorder="1" applyAlignment="1">
      <alignment horizontal="center" vertical="center" wrapText="1"/>
    </xf>
    <xf numFmtId="0" fontId="73" fillId="73" borderId="43" xfId="6" applyFont="1" applyFill="1" applyBorder="1" applyAlignment="1">
      <alignment horizontal="center" vertical="center" wrapText="1"/>
    </xf>
    <xf numFmtId="0" fontId="121" fillId="0" borderId="55" xfId="18" applyFont="1" applyBorder="1" applyAlignment="1">
      <alignment horizontal="center" vertical="center" wrapText="1"/>
    </xf>
    <xf numFmtId="0" fontId="73" fillId="45" borderId="61" xfId="18" applyFont="1" applyFill="1" applyBorder="1" applyAlignment="1">
      <alignment horizontal="center" vertical="center" wrapText="1"/>
    </xf>
    <xf numFmtId="0" fontId="125" fillId="0" borderId="55" xfId="18" applyFont="1" applyBorder="1" applyAlignment="1">
      <alignment horizontal="center" vertical="center" wrapText="1"/>
    </xf>
    <xf numFmtId="0" fontId="83" fillId="65" borderId="60" xfId="6" applyFont="1" applyFill="1" applyBorder="1" applyAlignment="1">
      <alignment horizontal="center" vertical="center" wrapText="1"/>
    </xf>
    <xf numFmtId="0" fontId="119" fillId="65" borderId="55" xfId="6" applyFont="1" applyFill="1" applyBorder="1" applyAlignment="1">
      <alignment horizontal="center" vertical="center" wrapText="1"/>
    </xf>
    <xf numFmtId="0" fontId="73" fillId="80" borderId="42" xfId="6" applyFont="1" applyFill="1" applyBorder="1" applyAlignment="1" applyProtection="1">
      <alignment horizontal="center" vertical="center" wrapText="1"/>
    </xf>
    <xf numFmtId="0" fontId="118" fillId="0" borderId="42" xfId="6" applyFont="1" applyFill="1" applyBorder="1" applyAlignment="1" applyProtection="1">
      <alignment horizontal="center" vertical="center" wrapText="1"/>
    </xf>
    <xf numFmtId="0" fontId="103" fillId="58" borderId="55" xfId="6" applyFont="1" applyFill="1" applyBorder="1" applyAlignment="1">
      <alignment horizontal="center" vertical="center" wrapText="1"/>
    </xf>
    <xf numFmtId="0" fontId="119" fillId="58" borderId="55" xfId="6" applyFont="1" applyFill="1" applyBorder="1" applyAlignment="1">
      <alignment horizontal="center" vertical="center" wrapText="1"/>
    </xf>
    <xf numFmtId="2" fontId="144" fillId="11" borderId="45" xfId="0" applyNumberFormat="1" applyFont="1" applyFill="1" applyBorder="1" applyAlignment="1" applyProtection="1">
      <alignment horizontal="center" vertical="center"/>
      <protection locked="0"/>
    </xf>
    <xf numFmtId="2" fontId="144" fillId="43" borderId="45" xfId="0" applyNumberFormat="1" applyFont="1" applyFill="1" applyBorder="1" applyAlignment="1" applyProtection="1">
      <alignment horizontal="center" vertical="center"/>
      <protection locked="0"/>
    </xf>
    <xf numFmtId="2" fontId="73" fillId="11" borderId="88" xfId="0" applyNumberFormat="1" applyFont="1" applyFill="1" applyBorder="1" applyAlignment="1" applyProtection="1">
      <alignment horizontal="right" vertical="center"/>
      <protection locked="0"/>
    </xf>
    <xf numFmtId="2" fontId="73" fillId="43" borderId="88" xfId="0" applyNumberFormat="1" applyFont="1" applyFill="1" applyBorder="1" applyAlignment="1" applyProtection="1">
      <alignment horizontal="right" vertical="center"/>
      <protection locked="0"/>
    </xf>
    <xf numFmtId="0" fontId="0" fillId="0" borderId="1" xfId="0" applyBorder="1" applyAlignment="1">
      <alignment horizontal="center" vertical="center"/>
    </xf>
    <xf numFmtId="2" fontId="145" fillId="10" borderId="91" xfId="0" applyNumberFormat="1" applyFont="1" applyFill="1" applyBorder="1" applyAlignment="1" applyProtection="1">
      <alignment horizontal="center" vertical="center"/>
      <protection locked="0"/>
    </xf>
    <xf numFmtId="0" fontId="92" fillId="24" borderId="4" xfId="0" applyFont="1" applyFill="1" applyBorder="1" applyAlignment="1">
      <alignment horizontal="center" vertical="center"/>
    </xf>
    <xf numFmtId="0" fontId="2" fillId="0" borderId="66" xfId="14" applyBorder="1" applyAlignment="1">
      <alignment vertical="center"/>
    </xf>
    <xf numFmtId="0" fontId="263" fillId="2" borderId="82" xfId="0" applyFont="1" applyFill="1" applyBorder="1"/>
    <xf numFmtId="0" fontId="263" fillId="2" borderId="92" xfId="0" applyFont="1" applyFill="1" applyBorder="1"/>
    <xf numFmtId="0" fontId="263" fillId="2" borderId="92" xfId="0" applyFont="1" applyFill="1" applyBorder="1" applyAlignment="1" applyProtection="1">
      <alignment vertical="center"/>
    </xf>
    <xf numFmtId="0" fontId="263" fillId="2" borderId="92" xfId="0" applyFont="1" applyFill="1" applyBorder="1" applyAlignment="1">
      <alignment vertical="center"/>
    </xf>
    <xf numFmtId="0" fontId="264" fillId="2" borderId="92" xfId="0" applyFont="1" applyFill="1" applyBorder="1" applyAlignment="1" applyProtection="1">
      <alignment vertical="center"/>
    </xf>
    <xf numFmtId="0" fontId="264" fillId="2" borderId="83" xfId="0" applyFont="1" applyFill="1" applyBorder="1" applyAlignment="1" applyProtection="1">
      <alignment vertical="center"/>
    </xf>
    <xf numFmtId="0" fontId="265" fillId="2" borderId="78" xfId="0" applyFont="1" applyFill="1" applyBorder="1" applyAlignment="1" applyProtection="1">
      <alignment horizontal="centerContinuous" vertical="center"/>
    </xf>
    <xf numFmtId="0" fontId="263" fillId="2" borderId="0" xfId="0" applyFont="1" applyFill="1" applyBorder="1" applyAlignment="1" applyProtection="1">
      <alignment horizontal="centerContinuous" vertical="center"/>
    </xf>
    <xf numFmtId="0" fontId="264" fillId="2" borderId="79" xfId="0" applyFont="1" applyFill="1" applyBorder="1" applyAlignment="1" applyProtection="1">
      <alignment horizontal="centerContinuous" vertical="center"/>
    </xf>
    <xf numFmtId="0" fontId="263" fillId="2" borderId="78" xfId="0" applyFont="1" applyFill="1" applyBorder="1"/>
    <xf numFmtId="0" fontId="265" fillId="2" borderId="0" xfId="0" applyFont="1" applyFill="1" applyBorder="1" applyAlignment="1" applyProtection="1">
      <alignment horizontal="center" vertical="center"/>
    </xf>
    <xf numFmtId="0" fontId="263" fillId="2" borderId="0" xfId="0" applyFont="1" applyFill="1" applyBorder="1" applyAlignment="1" applyProtection="1">
      <alignment vertical="center"/>
    </xf>
    <xf numFmtId="0" fontId="263" fillId="2" borderId="0" xfId="0" applyFont="1" applyFill="1" applyBorder="1"/>
    <xf numFmtId="0" fontId="264" fillId="2" borderId="79" xfId="0" applyFont="1" applyFill="1" applyBorder="1" applyAlignment="1" applyProtection="1">
      <alignment vertical="center"/>
    </xf>
    <xf numFmtId="0" fontId="263" fillId="2" borderId="78" xfId="0" applyFont="1" applyFill="1" applyBorder="1" applyAlignment="1" applyProtection="1">
      <alignment vertical="center"/>
    </xf>
    <xf numFmtId="0" fontId="2" fillId="2" borderId="80" xfId="14" applyFill="1" applyBorder="1" applyAlignment="1">
      <alignment vertical="center"/>
    </xf>
    <xf numFmtId="0" fontId="2" fillId="2" borderId="66" xfId="14" applyFill="1" applyBorder="1" applyAlignment="1">
      <alignment vertical="center"/>
    </xf>
    <xf numFmtId="0" fontId="273" fillId="2" borderId="0" xfId="0" applyFont="1" applyFill="1" applyBorder="1" applyAlignment="1" applyProtection="1">
      <alignment vertical="center"/>
    </xf>
    <xf numFmtId="0" fontId="273" fillId="2" borderId="0" xfId="0" applyFont="1" applyFill="1" applyBorder="1"/>
    <xf numFmtId="0" fontId="272" fillId="2" borderId="0" xfId="0" applyFont="1" applyFill="1" applyBorder="1" applyAlignment="1" applyProtection="1">
      <alignment vertical="center"/>
    </xf>
    <xf numFmtId="0" fontId="2" fillId="2" borderId="81" xfId="14" applyFill="1" applyBorder="1" applyAlignment="1">
      <alignment vertical="center"/>
    </xf>
    <xf numFmtId="0" fontId="263" fillId="2" borderId="78" xfId="0" applyFont="1" applyFill="1" applyBorder="1" applyAlignment="1" applyProtection="1">
      <alignment horizontal="center" vertical="center"/>
    </xf>
    <xf numFmtId="0" fontId="265" fillId="2" borderId="0" xfId="0" applyFont="1" applyFill="1" applyBorder="1" applyAlignment="1">
      <alignment horizontal="center"/>
    </xf>
    <xf numFmtId="0" fontId="265" fillId="2" borderId="0" xfId="0" applyFont="1" applyFill="1" applyBorder="1" applyAlignment="1" applyProtection="1">
      <alignment vertical="center"/>
    </xf>
    <xf numFmtId="0" fontId="263" fillId="2" borderId="80" xfId="0" applyFont="1" applyFill="1" applyBorder="1" applyAlignment="1" applyProtection="1">
      <alignment vertical="center"/>
    </xf>
    <xf numFmtId="0" fontId="271" fillId="2" borderId="0" xfId="0" applyFont="1" applyFill="1" applyBorder="1" applyAlignment="1" applyProtection="1">
      <alignment horizontal="center" vertical="center"/>
    </xf>
    <xf numFmtId="0" fontId="263" fillId="2" borderId="66" xfId="0" applyFont="1" applyFill="1" applyBorder="1" applyAlignment="1" applyProtection="1">
      <alignment vertical="center"/>
    </xf>
    <xf numFmtId="0" fontId="263" fillId="2" borderId="0" xfId="0" applyFont="1" applyFill="1" applyBorder="1" applyAlignment="1">
      <alignment vertical="center"/>
    </xf>
    <xf numFmtId="0" fontId="264" fillId="2" borderId="66" xfId="0" applyFont="1" applyFill="1" applyBorder="1" applyAlignment="1" applyProtection="1">
      <alignment vertical="center"/>
    </xf>
    <xf numFmtId="0" fontId="264" fillId="2" borderId="81" xfId="0" applyFont="1" applyFill="1" applyBorder="1" applyAlignment="1" applyProtection="1">
      <alignment vertical="center"/>
    </xf>
    <xf numFmtId="0" fontId="2" fillId="20" borderId="0" xfId="14" applyFill="1" applyAlignment="1">
      <alignment vertical="center"/>
    </xf>
    <xf numFmtId="2" fontId="145" fillId="20" borderId="45" xfId="0" applyNumberFormat="1" applyFont="1" applyFill="1" applyBorder="1" applyAlignment="1" applyProtection="1">
      <alignment horizontal="center" vertical="center"/>
      <protection locked="0"/>
    </xf>
    <xf numFmtId="2" fontId="88" fillId="20" borderId="45" xfId="0" applyNumberFormat="1" applyFont="1" applyFill="1" applyBorder="1" applyAlignment="1" applyProtection="1">
      <alignment horizontal="center" vertical="center"/>
      <protection locked="0"/>
    </xf>
    <xf numFmtId="2" fontId="145" fillId="20" borderId="48" xfId="0" applyNumberFormat="1" applyFont="1" applyFill="1" applyBorder="1" applyAlignment="1" applyProtection="1">
      <alignment horizontal="center" vertical="center"/>
      <protection locked="0"/>
    </xf>
    <xf numFmtId="2" fontId="274" fillId="0" borderId="93" xfId="0" applyNumberFormat="1" applyFont="1" applyFill="1" applyBorder="1" applyAlignment="1" applyProtection="1">
      <alignment horizontal="center" vertical="center"/>
      <protection locked="0"/>
    </xf>
    <xf numFmtId="0" fontId="230" fillId="0" borderId="0" xfId="0" applyFont="1"/>
    <xf numFmtId="0" fontId="167" fillId="0" borderId="0" xfId="6" applyFont="1" applyFill="1" applyBorder="1" applyAlignment="1" applyProtection="1">
      <alignment horizontal="left" vertical="center"/>
    </xf>
    <xf numFmtId="0" fontId="218" fillId="0" borderId="0" xfId="0" applyFont="1" applyBorder="1"/>
    <xf numFmtId="0" fontId="226" fillId="0" borderId="0" xfId="0" applyFont="1" applyBorder="1"/>
    <xf numFmtId="0" fontId="140" fillId="2" borderId="2" xfId="16" applyFont="1" applyFill="1" applyBorder="1" applyAlignment="1">
      <alignment vertical="center"/>
    </xf>
    <xf numFmtId="0" fontId="88" fillId="87" borderId="60" xfId="6" applyFont="1" applyFill="1" applyBorder="1" applyAlignment="1">
      <alignment horizontal="right" vertical="center" wrapText="1"/>
    </xf>
    <xf numFmtId="0" fontId="88" fillId="60" borderId="60" xfId="6" applyFont="1" applyFill="1" applyBorder="1" applyAlignment="1">
      <alignment horizontal="center" vertical="center" wrapText="1"/>
    </xf>
    <xf numFmtId="0" fontId="119" fillId="74" borderId="43" xfId="6" applyFont="1" applyFill="1" applyBorder="1" applyAlignment="1">
      <alignment horizontal="right" vertical="center" wrapText="1"/>
    </xf>
    <xf numFmtId="0" fontId="127" fillId="58" borderId="55" xfId="6" applyFont="1" applyFill="1" applyBorder="1" applyAlignment="1">
      <alignment horizontal="right" vertical="center" wrapText="1"/>
    </xf>
    <xf numFmtId="0" fontId="29" fillId="0" borderId="0" xfId="0" applyFont="1" applyAlignment="1">
      <alignment horizontal="center"/>
    </xf>
    <xf numFmtId="0" fontId="11" fillId="11" borderId="0" xfId="0" applyFont="1" applyFill="1" applyAlignment="1" applyProtection="1">
      <alignment horizontal="center"/>
      <protection locked="0"/>
    </xf>
    <xf numFmtId="0" fontId="279" fillId="5" borderId="4" xfId="2" applyFont="1" applyFill="1" applyBorder="1" applyAlignment="1" applyProtection="1">
      <alignment horizontal="center" vertical="center"/>
      <protection locked="0"/>
    </xf>
    <xf numFmtId="0" fontId="279" fillId="85" borderId="4" xfId="2" applyFont="1" applyFill="1" applyBorder="1" applyAlignment="1" applyProtection="1">
      <alignment horizontal="center" vertical="center" wrapText="1"/>
    </xf>
    <xf numFmtId="0" fontId="279" fillId="2" borderId="4" xfId="2" applyFont="1" applyFill="1" applyBorder="1" applyAlignment="1" applyProtection="1">
      <alignment horizontal="center" vertical="center"/>
      <protection locked="0"/>
    </xf>
    <xf numFmtId="0" fontId="279" fillId="65" borderId="4" xfId="2" applyFont="1" applyFill="1" applyBorder="1" applyAlignment="1" applyProtection="1">
      <alignment horizontal="center" vertical="center"/>
    </xf>
    <xf numFmtId="0" fontId="279" fillId="2" borderId="0" xfId="2" applyFont="1" applyFill="1" applyBorder="1" applyAlignment="1" applyProtection="1">
      <alignment horizontal="center" vertical="center"/>
    </xf>
    <xf numFmtId="0" fontId="279" fillId="78" borderId="2" xfId="2" applyFont="1" applyFill="1" applyBorder="1" applyAlignment="1" applyProtection="1">
      <alignment horizontal="center" vertical="center"/>
    </xf>
    <xf numFmtId="0" fontId="279" fillId="74" borderId="4" xfId="2" applyFont="1" applyFill="1" applyBorder="1" applyAlignment="1" applyProtection="1">
      <alignment horizontal="center" vertical="center"/>
    </xf>
    <xf numFmtId="0" fontId="280" fillId="58" borderId="4" xfId="6" applyFont="1" applyFill="1" applyBorder="1" applyAlignment="1">
      <alignment horizontal="center" vertical="center"/>
    </xf>
    <xf numFmtId="0" fontId="279" fillId="62" borderId="4" xfId="2" applyFont="1" applyFill="1" applyBorder="1" applyAlignment="1" applyProtection="1">
      <alignment horizontal="center" vertical="center"/>
    </xf>
    <xf numFmtId="0" fontId="279" fillId="43" borderId="0" xfId="2" applyFont="1" applyFill="1" applyBorder="1" applyAlignment="1" applyProtection="1">
      <alignment horizontal="center" vertical="center"/>
    </xf>
    <xf numFmtId="0" fontId="281" fillId="2" borderId="4" xfId="0" applyFont="1" applyFill="1" applyBorder="1" applyAlignment="1" applyProtection="1">
      <alignment horizontal="center" vertical="center"/>
      <protection locked="0"/>
    </xf>
    <xf numFmtId="0" fontId="279" fillId="5" borderId="0" xfId="2" applyFont="1" applyFill="1" applyAlignment="1" applyProtection="1">
      <alignment horizontal="center" vertical="center" wrapText="1"/>
      <protection locked="0"/>
    </xf>
    <xf numFmtId="0" fontId="279" fillId="39" borderId="0" xfId="2" applyFont="1" applyFill="1" applyBorder="1" applyAlignment="1" applyProtection="1">
      <alignment horizontal="center" vertical="center" wrapText="1"/>
    </xf>
    <xf numFmtId="0" fontId="279" fillId="84" borderId="2" xfId="2" applyFont="1" applyFill="1" applyBorder="1" applyAlignment="1" applyProtection="1">
      <alignment horizontal="center" vertical="center" wrapText="1"/>
    </xf>
    <xf numFmtId="0" fontId="279" fillId="71" borderId="1" xfId="2" applyFont="1" applyFill="1" applyBorder="1" applyAlignment="1" applyProtection="1">
      <alignment horizontal="center" vertical="center" wrapText="1"/>
    </xf>
    <xf numFmtId="0" fontId="279" fillId="43" borderId="4" xfId="2" applyFont="1" applyFill="1" applyBorder="1" applyAlignment="1" applyProtection="1">
      <alignment horizontal="center" vertical="center" wrapText="1"/>
    </xf>
    <xf numFmtId="0" fontId="279" fillId="61" borderId="4" xfId="2" applyFont="1" applyFill="1" applyBorder="1" applyAlignment="1" applyProtection="1">
      <alignment horizontal="center" vertical="center" wrapText="1"/>
    </xf>
    <xf numFmtId="0" fontId="11" fillId="49" borderId="0" xfId="0" applyFont="1" applyFill="1" applyAlignment="1" applyProtection="1">
      <alignment horizontal="center"/>
      <protection locked="0"/>
    </xf>
    <xf numFmtId="0" fontId="279" fillId="0" borderId="0" xfId="2" applyFont="1" applyAlignment="1" applyProtection="1">
      <alignment horizontal="center" vertical="center"/>
      <protection locked="0"/>
    </xf>
    <xf numFmtId="0" fontId="11" fillId="49" borderId="0" xfId="0" applyFont="1" applyFill="1" applyAlignment="1" applyProtection="1">
      <alignment horizontal="center" vertical="center"/>
      <protection locked="0"/>
    </xf>
    <xf numFmtId="164" fontId="279" fillId="3" borderId="4" xfId="2" applyNumberFormat="1" applyFont="1" applyFill="1" applyBorder="1" applyAlignment="1" applyProtection="1">
      <alignment horizontal="center" vertical="center"/>
    </xf>
    <xf numFmtId="0" fontId="11" fillId="0" borderId="0" xfId="0" applyFont="1" applyAlignment="1" applyProtection="1">
      <alignment horizontal="center" vertical="center"/>
      <protection locked="0"/>
    </xf>
    <xf numFmtId="0" fontId="4" fillId="2" borderId="0" xfId="0" applyFont="1" applyFill="1" applyProtection="1">
      <protection locked="0"/>
    </xf>
    <xf numFmtId="0" fontId="0" fillId="2" borderId="0" xfId="0" applyFill="1" applyProtection="1">
      <protection locked="0"/>
    </xf>
    <xf numFmtId="0" fontId="276" fillId="2" borderId="0" xfId="0" applyFont="1" applyFill="1" applyAlignment="1">
      <alignment vertical="center"/>
    </xf>
    <xf numFmtId="0" fontId="277" fillId="2" borderId="0" xfId="0" applyFont="1" applyFill="1" applyAlignment="1">
      <alignment vertical="center"/>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center"/>
      <protection locked="0"/>
    </xf>
    <xf numFmtId="164" fontId="46" fillId="0" borderId="0" xfId="16" applyNumberFormat="1" applyFont="1" applyFill="1" applyBorder="1" applyAlignment="1" applyProtection="1">
      <alignment horizontal="center" vertical="center" textRotation="90" wrapText="1"/>
    </xf>
    <xf numFmtId="164" fontId="46" fillId="0" borderId="0" xfId="16" applyNumberFormat="1" applyFont="1" applyFill="1" applyBorder="1" applyAlignment="1">
      <alignment horizontal="center" vertical="center" textRotation="90" wrapText="1"/>
    </xf>
    <xf numFmtId="0" fontId="46" fillId="0" borderId="0" xfId="16" applyFont="1" applyFill="1" applyBorder="1" applyAlignment="1">
      <alignment horizontal="center" vertical="top" textRotation="90" wrapText="1"/>
    </xf>
    <xf numFmtId="0" fontId="0" fillId="0" borderId="0" xfId="0" applyFill="1" applyBorder="1" applyProtection="1">
      <protection locked="0"/>
    </xf>
    <xf numFmtId="0" fontId="0" fillId="0" borderId="0" xfId="0" applyFill="1" applyProtection="1">
      <protection locked="0"/>
    </xf>
    <xf numFmtId="0" fontId="29" fillId="0" borderId="0" xfId="0" applyFont="1" applyFill="1" applyAlignment="1">
      <alignment horizontal="center"/>
    </xf>
    <xf numFmtId="0" fontId="4" fillId="2" borderId="7" xfId="0" applyFont="1" applyFill="1" applyBorder="1" applyProtection="1">
      <protection locked="0"/>
    </xf>
    <xf numFmtId="0" fontId="0" fillId="2" borderId="7" xfId="0" applyFill="1" applyBorder="1" applyProtection="1">
      <protection locked="0"/>
    </xf>
    <xf numFmtId="0" fontId="29" fillId="2" borderId="0" xfId="0" applyFont="1" applyFill="1" applyAlignment="1">
      <alignment horizontal="center"/>
    </xf>
    <xf numFmtId="0" fontId="0" fillId="2" borderId="0" xfId="0" applyFill="1" applyBorder="1" applyProtection="1">
      <protection locked="0"/>
    </xf>
    <xf numFmtId="0" fontId="0" fillId="2" borderId="0" xfId="0" applyFill="1" applyAlignment="1" applyProtection="1">
      <alignment vertical="center"/>
      <protection locked="0"/>
    </xf>
    <xf numFmtId="0" fontId="278" fillId="2" borderId="0" xfId="0" applyFont="1" applyFill="1" applyProtection="1">
      <protection locked="0"/>
    </xf>
    <xf numFmtId="0" fontId="7" fillId="2" borderId="0" xfId="0" applyFont="1" applyFill="1" applyProtection="1">
      <protection locked="0"/>
    </xf>
    <xf numFmtId="0" fontId="0" fillId="2" borderId="0" xfId="0" applyFill="1" applyAlignment="1">
      <alignment vertical="center"/>
    </xf>
    <xf numFmtId="0" fontId="218" fillId="2" borderId="0" xfId="0" applyFont="1" applyFill="1" applyAlignment="1" applyProtection="1">
      <alignment vertical="center"/>
      <protection locked="0"/>
    </xf>
    <xf numFmtId="0" fontId="283" fillId="2" borderId="0" xfId="0" applyFont="1" applyFill="1" applyBorder="1" applyAlignment="1">
      <alignment horizontal="right" vertical="center"/>
    </xf>
    <xf numFmtId="0" fontId="146" fillId="2" borderId="10" xfId="16" applyFont="1" applyFill="1" applyBorder="1" applyAlignment="1">
      <alignment horizontal="center" vertical="center" textRotation="90"/>
    </xf>
    <xf numFmtId="0" fontId="283" fillId="2" borderId="9" xfId="0" applyFont="1" applyFill="1" applyBorder="1" applyAlignment="1">
      <alignment horizontal="right" vertical="center"/>
    </xf>
    <xf numFmtId="0" fontId="146" fillId="2" borderId="2" xfId="16" applyFont="1" applyFill="1" applyBorder="1" applyAlignment="1">
      <alignment horizontal="center" vertical="center" textRotation="90"/>
    </xf>
    <xf numFmtId="0" fontId="59" fillId="2" borderId="3" xfId="0" applyFont="1" applyFill="1" applyBorder="1" applyAlignment="1" applyProtection="1">
      <alignment horizontal="center" vertical="center"/>
      <protection locked="0"/>
    </xf>
    <xf numFmtId="0" fontId="225" fillId="0" borderId="13" xfId="0" applyFont="1" applyBorder="1" applyAlignment="1" applyProtection="1">
      <alignment horizontal="left" vertical="top"/>
      <protection locked="0"/>
    </xf>
    <xf numFmtId="0" fontId="9" fillId="2" borderId="2" xfId="0" applyFont="1" applyFill="1" applyBorder="1" applyAlignment="1">
      <alignment horizontal="left"/>
    </xf>
    <xf numFmtId="0" fontId="220" fillId="2" borderId="2" xfId="0" applyFont="1" applyFill="1" applyBorder="1" applyAlignment="1" applyProtection="1">
      <alignment horizontal="right" vertical="center"/>
      <protection locked="0"/>
    </xf>
    <xf numFmtId="166" fontId="155" fillId="20" borderId="0" xfId="15" applyNumberFormat="1" applyFont="1" applyFill="1" applyBorder="1" applyAlignment="1" applyProtection="1">
      <alignment horizontal="center" vertical="center"/>
    </xf>
    <xf numFmtId="167" fontId="237" fillId="20" borderId="0" xfId="16" applyNumberFormat="1" applyFont="1" applyFill="1" applyBorder="1" applyAlignment="1" applyProtection="1">
      <alignment horizontal="center" vertical="center"/>
      <protection locked="0"/>
    </xf>
    <xf numFmtId="0" fontId="231" fillId="2" borderId="2" xfId="0" applyFont="1" applyFill="1" applyBorder="1" applyAlignment="1" applyProtection="1">
      <alignment horizontal="right" vertical="center"/>
      <protection locked="0"/>
    </xf>
    <xf numFmtId="0" fontId="232" fillId="2" borderId="2" xfId="0" applyFont="1" applyFill="1" applyBorder="1" applyAlignment="1" applyProtection="1">
      <alignment horizontal="right" vertical="center"/>
      <protection locked="0"/>
    </xf>
    <xf numFmtId="0" fontId="231" fillId="2" borderId="2" xfId="0" applyFont="1" applyFill="1" applyBorder="1" applyAlignment="1" applyProtection="1">
      <alignment horizontal="right" vertical="center" wrapText="1"/>
      <protection locked="0"/>
    </xf>
    <xf numFmtId="167" fontId="194" fillId="41" borderId="37" xfId="17" applyNumberFormat="1" applyFont="1" applyFill="1" applyBorder="1" applyAlignment="1" applyProtection="1">
      <alignment horizontal="center" vertical="center"/>
      <protection locked="0"/>
    </xf>
    <xf numFmtId="0" fontId="286" fillId="41" borderId="0" xfId="19" applyFont="1" applyFill="1" applyBorder="1" applyAlignment="1">
      <alignment vertical="top"/>
    </xf>
    <xf numFmtId="0" fontId="57" fillId="41" borderId="2" xfId="19" applyFont="1" applyFill="1" applyBorder="1" applyAlignment="1">
      <alignment vertical="center"/>
    </xf>
    <xf numFmtId="0" fontId="216" fillId="20" borderId="0" xfId="16" applyNumberFormat="1" applyFont="1" applyFill="1" applyBorder="1" applyAlignment="1" applyProtection="1">
      <alignment horizontal="right" vertical="center"/>
      <protection locked="0"/>
    </xf>
    <xf numFmtId="0" fontId="307" fillId="0" borderId="0" xfId="2" applyFont="1" applyAlignment="1" applyProtection="1">
      <alignment vertical="center"/>
    </xf>
    <xf numFmtId="0" fontId="307" fillId="2" borderId="0" xfId="2" applyFont="1" applyFill="1" applyAlignment="1" applyProtection="1">
      <alignment vertical="center"/>
    </xf>
    <xf numFmtId="0" fontId="279" fillId="2" borderId="2" xfId="2" applyFont="1" applyFill="1" applyBorder="1" applyAlignment="1" applyProtection="1">
      <alignment horizontal="center" vertical="center" wrapText="1"/>
    </xf>
    <xf numFmtId="0" fontId="279" fillId="62" borderId="4" xfId="2" applyFont="1" applyFill="1" applyBorder="1" applyAlignment="1" applyProtection="1">
      <alignment horizontal="center" vertical="center" wrapText="1"/>
    </xf>
    <xf numFmtId="0" fontId="279" fillId="65" borderId="4" xfId="2" applyFont="1" applyFill="1" applyBorder="1" applyAlignment="1" applyProtection="1">
      <alignment horizontal="center" vertical="center" wrapText="1"/>
    </xf>
    <xf numFmtId="0" fontId="279" fillId="66" borderId="4" xfId="2" applyFont="1" applyFill="1" applyBorder="1" applyAlignment="1" applyProtection="1">
      <alignment horizontal="center" vertical="center" wrapText="1"/>
    </xf>
    <xf numFmtId="0" fontId="221" fillId="41" borderId="2" xfId="19" applyFont="1" applyFill="1" applyBorder="1" applyAlignment="1">
      <alignment vertical="top"/>
    </xf>
    <xf numFmtId="0" fontId="290" fillId="0" borderId="0" xfId="2" applyFont="1" applyAlignment="1" applyProtection="1"/>
    <xf numFmtId="0" fontId="184" fillId="0" borderId="0" xfId="18" applyFont="1"/>
    <xf numFmtId="0" fontId="290" fillId="0" borderId="0" xfId="2" applyFont="1" applyAlignment="1" applyProtection="1">
      <alignment horizontal="left"/>
    </xf>
    <xf numFmtId="0" fontId="309" fillId="2" borderId="0" xfId="0" applyFont="1" applyFill="1" applyAlignment="1">
      <alignment horizontal="left" vertical="center"/>
    </xf>
    <xf numFmtId="0" fontId="310" fillId="2" borderId="0" xfId="0" applyFont="1" applyFill="1" applyAlignment="1">
      <alignment horizontal="left" vertical="center"/>
    </xf>
    <xf numFmtId="0" fontId="311" fillId="2" borderId="0" xfId="0" applyFont="1" applyFill="1" applyAlignment="1">
      <alignment horizontal="left" vertical="distributed"/>
    </xf>
    <xf numFmtId="0" fontId="314" fillId="2" borderId="0" xfId="0" applyFont="1" applyFill="1" applyAlignment="1">
      <alignment horizontal="left" vertical="center"/>
    </xf>
    <xf numFmtId="0" fontId="310" fillId="0" borderId="0" xfId="0" applyFont="1" applyAlignment="1">
      <alignment vertical="center"/>
    </xf>
    <xf numFmtId="0" fontId="310" fillId="2" borderId="0" xfId="0" applyFont="1" applyFill="1"/>
    <xf numFmtId="0" fontId="315" fillId="2" borderId="0" xfId="0" applyFont="1" applyFill="1" applyAlignment="1">
      <alignment horizontal="center"/>
    </xf>
    <xf numFmtId="0" fontId="310" fillId="0" borderId="0" xfId="0" applyFont="1" applyFill="1" applyAlignment="1">
      <alignment vertical="center"/>
    </xf>
    <xf numFmtId="0" fontId="316" fillId="2" borderId="0" xfId="0" applyFont="1" applyFill="1" applyAlignment="1">
      <alignment horizontal="center"/>
    </xf>
    <xf numFmtId="0" fontId="311" fillId="0" borderId="0" xfId="0" applyFont="1" applyAlignment="1">
      <alignment vertical="center"/>
    </xf>
    <xf numFmtId="0" fontId="317" fillId="0" borderId="0" xfId="2" applyFont="1" applyAlignment="1" applyProtection="1"/>
    <xf numFmtId="0" fontId="318" fillId="2" borderId="0" xfId="0" applyFont="1" applyFill="1" applyAlignment="1">
      <alignment horizontal="left" vertical="center"/>
    </xf>
    <xf numFmtId="0" fontId="311" fillId="0" borderId="0" xfId="0" applyFont="1" applyFill="1" applyAlignment="1">
      <alignment vertical="center"/>
    </xf>
    <xf numFmtId="0" fontId="319" fillId="0" borderId="0" xfId="0" applyFont="1" applyAlignment="1">
      <alignment horizontal="left" vertical="center"/>
    </xf>
    <xf numFmtId="0" fontId="320" fillId="0" borderId="0" xfId="0" applyFont="1" applyAlignment="1">
      <alignment horizontal="left" vertical="center"/>
    </xf>
    <xf numFmtId="0" fontId="320" fillId="5" borderId="0" xfId="0" applyFont="1" applyFill="1" applyAlignment="1">
      <alignment horizontal="left" vertical="center"/>
    </xf>
    <xf numFmtId="0" fontId="321" fillId="0" borderId="0" xfId="0" applyFont="1" applyAlignment="1">
      <alignment horizontal="left" vertical="center"/>
    </xf>
    <xf numFmtId="0" fontId="322" fillId="0" borderId="0" xfId="2" applyFont="1" applyAlignment="1" applyProtection="1"/>
    <xf numFmtId="0" fontId="308" fillId="2" borderId="0" xfId="0" applyFont="1" applyFill="1" applyAlignment="1">
      <alignment horizontal="left" vertical="center"/>
    </xf>
    <xf numFmtId="0" fontId="311" fillId="0" borderId="62" xfId="0" applyFont="1" applyBorder="1" applyAlignment="1">
      <alignment vertical="center"/>
    </xf>
    <xf numFmtId="0" fontId="316" fillId="3" borderId="63" xfId="0" applyFont="1" applyFill="1" applyBorder="1" applyAlignment="1">
      <alignment horizontal="right" vertical="center"/>
    </xf>
    <xf numFmtId="0" fontId="323" fillId="0" borderId="94" xfId="16" applyFont="1" applyBorder="1" applyAlignment="1">
      <alignment horizontal="left" vertical="center" wrapText="1"/>
    </xf>
    <xf numFmtId="0" fontId="310" fillId="0" borderId="95" xfId="0" applyFont="1" applyBorder="1" applyAlignment="1">
      <alignment vertical="center"/>
    </xf>
    <xf numFmtId="0" fontId="326" fillId="2" borderId="0" xfId="0" applyFont="1" applyFill="1" applyAlignment="1">
      <alignment horizontal="left" vertical="center"/>
    </xf>
    <xf numFmtId="0" fontId="311" fillId="2" borderId="96" xfId="0" applyFont="1" applyFill="1" applyBorder="1" applyAlignment="1">
      <alignment horizontal="left" vertical="center" wrapText="1"/>
    </xf>
    <xf numFmtId="0" fontId="327" fillId="20" borderId="97" xfId="0" applyFont="1" applyFill="1" applyBorder="1" applyAlignment="1">
      <alignment horizontal="left" vertical="center" wrapText="1"/>
    </xf>
    <xf numFmtId="0" fontId="311" fillId="2" borderId="0" xfId="0" applyFont="1" applyFill="1" applyAlignment="1">
      <alignment horizontal="left" vertical="center"/>
    </xf>
    <xf numFmtId="0" fontId="328" fillId="2" borderId="0" xfId="0" applyFont="1" applyFill="1" applyAlignment="1">
      <alignment horizontal="left" vertical="center"/>
    </xf>
    <xf numFmtId="0" fontId="329" fillId="2" borderId="0" xfId="0" applyFont="1" applyFill="1" applyAlignment="1">
      <alignment horizontal="left" vertical="center"/>
    </xf>
    <xf numFmtId="0" fontId="331" fillId="0" borderId="0" xfId="0" applyFont="1" applyAlignment="1">
      <alignment horizontal="center" vertical="center"/>
    </xf>
    <xf numFmtId="0" fontId="308" fillId="5" borderId="0" xfId="0" applyFont="1" applyFill="1" applyAlignment="1">
      <alignment horizontal="left" vertical="center"/>
    </xf>
    <xf numFmtId="0" fontId="310" fillId="5" borderId="0" xfId="0" applyFont="1" applyFill="1" applyAlignment="1">
      <alignment horizontal="left" vertical="center"/>
    </xf>
    <xf numFmtId="0" fontId="339" fillId="4" borderId="0" xfId="0" applyFont="1" applyFill="1" applyAlignment="1">
      <alignment horizontal="left" vertical="center"/>
    </xf>
    <xf numFmtId="0" fontId="340" fillId="4" borderId="0" xfId="0" applyFont="1" applyFill="1" applyAlignment="1">
      <alignment horizontal="left" vertical="center"/>
    </xf>
    <xf numFmtId="0" fontId="341" fillId="5" borderId="0" xfId="0" applyFont="1" applyFill="1" applyAlignment="1">
      <alignment horizontal="left" vertical="center"/>
    </xf>
    <xf numFmtId="0" fontId="342" fillId="5" borderId="0" xfId="0" applyFont="1" applyFill="1" applyAlignment="1">
      <alignment horizontal="left" vertical="center"/>
    </xf>
    <xf numFmtId="0" fontId="308" fillId="46" borderId="0" xfId="0" applyFont="1" applyFill="1" applyAlignment="1">
      <alignment horizontal="left" vertical="center"/>
    </xf>
    <xf numFmtId="0" fontId="310" fillId="46" borderId="0" xfId="0" applyFont="1" applyFill="1" applyAlignment="1">
      <alignment horizontal="left" vertical="center"/>
    </xf>
    <xf numFmtId="0" fontId="343" fillId="15" borderId="0" xfId="0" applyFont="1" applyFill="1" applyAlignment="1">
      <alignment horizontal="left" vertical="center"/>
    </xf>
    <xf numFmtId="0" fontId="344" fillId="15" borderId="0" xfId="0" applyFont="1" applyFill="1" applyAlignment="1">
      <alignment horizontal="left" vertical="center"/>
    </xf>
    <xf numFmtId="0" fontId="308" fillId="43" borderId="0" xfId="0" applyFont="1" applyFill="1" applyAlignment="1">
      <alignment horizontal="left" vertical="center"/>
    </xf>
    <xf numFmtId="0" fontId="310" fillId="43" borderId="0" xfId="0" applyFont="1" applyFill="1" applyAlignment="1">
      <alignment horizontal="left" vertical="center"/>
    </xf>
    <xf numFmtId="0" fontId="308" fillId="7" borderId="0" xfId="0" applyFont="1" applyFill="1" applyAlignment="1">
      <alignment horizontal="left" vertical="center"/>
    </xf>
    <xf numFmtId="0" fontId="310" fillId="7" borderId="0" xfId="0" applyFont="1" applyFill="1" applyAlignment="1">
      <alignment horizontal="left" vertical="center"/>
    </xf>
    <xf numFmtId="0" fontId="346" fillId="44" borderId="0" xfId="0" applyFont="1" applyFill="1" applyAlignment="1">
      <alignment horizontal="left" vertical="center"/>
    </xf>
    <xf numFmtId="0" fontId="344" fillId="44" borderId="0" xfId="0" applyFont="1" applyFill="1" applyAlignment="1">
      <alignment horizontal="left" vertical="center"/>
    </xf>
    <xf numFmtId="0" fontId="311" fillId="89" borderId="0" xfId="0" applyFont="1" applyFill="1" applyAlignment="1">
      <alignment horizontal="left" vertical="center"/>
    </xf>
    <xf numFmtId="0" fontId="310" fillId="89" borderId="0" xfId="0" applyFont="1" applyFill="1" applyAlignment="1">
      <alignment horizontal="left" vertical="center"/>
    </xf>
    <xf numFmtId="0" fontId="311" fillId="45" borderId="0" xfId="0" applyFont="1" applyFill="1" applyAlignment="1">
      <alignment horizontal="left" vertical="center"/>
    </xf>
    <xf numFmtId="0" fontId="310" fillId="45" borderId="0" xfId="0" applyFont="1" applyFill="1" applyAlignment="1">
      <alignment horizontal="left" vertical="center"/>
    </xf>
    <xf numFmtId="0" fontId="345" fillId="5" borderId="0" xfId="0" applyFont="1" applyFill="1" applyAlignment="1">
      <alignment horizontal="left" vertical="center"/>
    </xf>
    <xf numFmtId="0" fontId="348" fillId="2" borderId="82" xfId="0" applyFont="1" applyFill="1" applyBorder="1" applyAlignment="1">
      <alignment horizontal="left" vertical="center" wrapText="1"/>
    </xf>
    <xf numFmtId="0" fontId="348" fillId="2" borderId="98" xfId="0" applyFont="1" applyFill="1" applyBorder="1" applyAlignment="1">
      <alignment horizontal="center" vertical="center" wrapText="1"/>
    </xf>
    <xf numFmtId="0" fontId="310" fillId="0" borderId="0" xfId="0" applyFont="1" applyAlignment="1">
      <alignment horizontal="left" vertical="center"/>
    </xf>
    <xf numFmtId="0" fontId="348" fillId="2" borderId="78" xfId="0" applyFont="1" applyFill="1" applyBorder="1" applyAlignment="1">
      <alignment horizontal="left" vertical="center" wrapText="1"/>
    </xf>
    <xf numFmtId="0" fontId="348" fillId="2" borderId="68" xfId="0" applyFont="1" applyFill="1" applyBorder="1" applyAlignment="1">
      <alignment horizontal="center" vertical="center" wrapText="1"/>
    </xf>
    <xf numFmtId="0" fontId="348" fillId="2" borderId="68" xfId="0" quotePrefix="1" applyFont="1" applyFill="1" applyBorder="1" applyAlignment="1">
      <alignment horizontal="center" vertical="center"/>
    </xf>
    <xf numFmtId="0" fontId="310" fillId="2" borderId="78" xfId="0" applyFont="1" applyFill="1" applyBorder="1" applyAlignment="1">
      <alignment horizontal="left" vertical="center" wrapText="1"/>
    </xf>
    <xf numFmtId="0" fontId="310" fillId="2" borderId="68" xfId="0" applyFont="1" applyFill="1" applyBorder="1" applyAlignment="1">
      <alignment horizontal="center" vertical="center" wrapText="1"/>
    </xf>
    <xf numFmtId="0" fontId="310" fillId="2" borderId="69" xfId="0" applyFont="1" applyFill="1" applyBorder="1" applyAlignment="1">
      <alignment horizontal="center" vertical="center" wrapText="1"/>
    </xf>
    <xf numFmtId="0" fontId="348" fillId="2" borderId="69" xfId="0" applyFont="1" applyFill="1" applyBorder="1" applyAlignment="1">
      <alignment horizontal="center" vertical="center" wrapText="1"/>
    </xf>
    <xf numFmtId="0" fontId="348" fillId="2" borderId="81" xfId="0" applyFont="1" applyFill="1" applyBorder="1" applyAlignment="1">
      <alignment horizontal="center" vertical="center" wrapText="1"/>
    </xf>
    <xf numFmtId="0" fontId="348" fillId="2" borderId="99" xfId="0" applyFont="1" applyFill="1" applyBorder="1" applyAlignment="1">
      <alignment horizontal="center" vertical="center" wrapText="1"/>
    </xf>
    <xf numFmtId="0" fontId="348" fillId="0" borderId="100" xfId="0" applyFont="1" applyBorder="1" applyAlignment="1">
      <alignment horizontal="left" vertical="center" wrapText="1"/>
    </xf>
    <xf numFmtId="0" fontId="349" fillId="0" borderId="48" xfId="0" applyFont="1" applyBorder="1" applyAlignment="1">
      <alignment horizontal="left" vertical="center" wrapText="1"/>
    </xf>
    <xf numFmtId="0" fontId="349" fillId="0" borderId="101" xfId="0" applyFont="1" applyBorder="1" applyAlignment="1">
      <alignment horizontal="left" vertical="center" wrapText="1"/>
    </xf>
    <xf numFmtId="0" fontId="348" fillId="0" borderId="97" xfId="0" applyFont="1" applyBorder="1" applyAlignment="1">
      <alignment horizontal="left" vertical="center" wrapText="1"/>
    </xf>
    <xf numFmtId="0" fontId="349" fillId="0" borderId="45" xfId="0" applyFont="1" applyBorder="1" applyAlignment="1">
      <alignment horizontal="center" vertical="center" wrapText="1"/>
    </xf>
    <xf numFmtId="0" fontId="349" fillId="0" borderId="102" xfId="0" applyFont="1" applyBorder="1" applyAlignment="1">
      <alignment horizontal="center" vertical="center" wrapText="1"/>
    </xf>
    <xf numFmtId="0" fontId="350" fillId="15" borderId="97" xfId="0" applyFont="1" applyFill="1" applyBorder="1" applyAlignment="1">
      <alignment horizontal="left" vertical="center" wrapText="1"/>
    </xf>
    <xf numFmtId="0" fontId="349" fillId="0" borderId="97" xfId="0" applyFont="1" applyBorder="1" applyAlignment="1">
      <alignment horizontal="left" vertical="center" wrapText="1"/>
    </xf>
    <xf numFmtId="16" fontId="349" fillId="0" borderId="45" xfId="0" applyNumberFormat="1" applyFont="1" applyBorder="1" applyAlignment="1">
      <alignment horizontal="center" vertical="center" wrapText="1"/>
    </xf>
    <xf numFmtId="16" fontId="349" fillId="0" borderId="102" xfId="0" applyNumberFormat="1" applyFont="1" applyBorder="1" applyAlignment="1">
      <alignment horizontal="center" vertical="center" wrapText="1"/>
    </xf>
    <xf numFmtId="0" fontId="348" fillId="46" borderId="97" xfId="0" applyFont="1" applyFill="1" applyBorder="1" applyAlignment="1">
      <alignment horizontal="left" vertical="center" wrapText="1"/>
    </xf>
    <xf numFmtId="0" fontId="349" fillId="0" borderId="103" xfId="0" applyFont="1" applyBorder="1" applyAlignment="1">
      <alignment horizontal="left" vertical="center" wrapText="1"/>
    </xf>
    <xf numFmtId="0" fontId="349" fillId="0" borderId="104" xfId="0" applyFont="1" applyBorder="1" applyAlignment="1">
      <alignment horizontal="center" vertical="center" wrapText="1"/>
    </xf>
    <xf numFmtId="0" fontId="349" fillId="0" borderId="105" xfId="0" applyFont="1" applyBorder="1" applyAlignment="1">
      <alignment horizontal="center" vertical="center" wrapText="1"/>
    </xf>
    <xf numFmtId="0" fontId="311" fillId="0" borderId="0" xfId="0" applyFont="1" applyAlignment="1">
      <alignment horizontal="left" vertical="center"/>
    </xf>
    <xf numFmtId="0" fontId="348" fillId="2" borderId="82" xfId="0" applyFont="1" applyFill="1" applyBorder="1" applyAlignment="1">
      <alignment horizontal="center" vertical="center" wrapText="1"/>
    </xf>
    <xf numFmtId="0" fontId="348" fillId="2" borderId="78" xfId="0" applyFont="1" applyFill="1" applyBorder="1" applyAlignment="1">
      <alignment horizontal="center" vertical="center" wrapText="1"/>
    </xf>
    <xf numFmtId="0" fontId="348" fillId="2" borderId="68" xfId="0" quotePrefix="1" applyFont="1" applyFill="1" applyBorder="1" applyAlignment="1">
      <alignment horizontal="center" vertical="center" wrapText="1"/>
    </xf>
    <xf numFmtId="0" fontId="310" fillId="2" borderId="78" xfId="0" applyFont="1" applyFill="1" applyBorder="1" applyAlignment="1">
      <alignment horizontal="center" vertical="center" wrapText="1"/>
    </xf>
    <xf numFmtId="0" fontId="310" fillId="0" borderId="78" xfId="0" applyFont="1" applyBorder="1" applyAlignment="1">
      <alignment horizontal="left" vertical="center" wrapText="1"/>
    </xf>
    <xf numFmtId="0" fontId="310" fillId="0" borderId="48" xfId="0" applyFont="1" applyBorder="1" applyAlignment="1">
      <alignment horizontal="left" vertical="center" wrapText="1"/>
    </xf>
    <xf numFmtId="0" fontId="348" fillId="0" borderId="48" xfId="0" applyFont="1" applyBorder="1" applyAlignment="1">
      <alignment horizontal="center" vertical="center" wrapText="1"/>
    </xf>
    <xf numFmtId="0" fontId="348" fillId="43" borderId="97" xfId="0" applyFont="1" applyFill="1" applyBorder="1" applyAlignment="1">
      <alignment horizontal="left" vertical="center" wrapText="1"/>
    </xf>
    <xf numFmtId="0" fontId="348" fillId="7" borderId="97" xfId="0" applyFont="1" applyFill="1" applyBorder="1" applyAlignment="1">
      <alignment horizontal="left" vertical="center" wrapText="1"/>
    </xf>
    <xf numFmtId="0" fontId="348" fillId="5" borderId="106" xfId="0" applyFont="1" applyFill="1" applyBorder="1" applyAlignment="1">
      <alignment horizontal="left" vertical="center" wrapText="1"/>
    </xf>
    <xf numFmtId="0" fontId="348" fillId="5" borderId="107" xfId="0" applyFont="1" applyFill="1" applyBorder="1" applyAlignment="1">
      <alignment horizontal="left" vertical="center" wrapText="1"/>
    </xf>
    <xf numFmtId="0" fontId="310" fillId="2" borderId="84" xfId="0" applyFont="1" applyFill="1" applyBorder="1" applyAlignment="1">
      <alignment horizontal="left" vertical="center" wrapText="1"/>
    </xf>
    <xf numFmtId="0" fontId="348" fillId="2" borderId="108" xfId="0" applyFont="1" applyFill="1" applyBorder="1" applyAlignment="1">
      <alignment horizontal="center" vertical="center" wrapText="1"/>
    </xf>
    <xf numFmtId="0" fontId="348" fillId="2" borderId="77" xfId="0" applyFont="1" applyFill="1" applyBorder="1" applyAlignment="1">
      <alignment horizontal="center" vertical="center" wrapText="1"/>
    </xf>
    <xf numFmtId="0" fontId="349" fillId="0" borderId="100" xfId="0" applyFont="1" applyBorder="1" applyAlignment="1">
      <alignment horizontal="left" vertical="center" wrapText="1"/>
    </xf>
    <xf numFmtId="0" fontId="349" fillId="0" borderId="109" xfId="0" applyFont="1" applyBorder="1" applyAlignment="1">
      <alignment horizontal="center" vertical="center" wrapText="1"/>
    </xf>
    <xf numFmtId="0" fontId="349" fillId="0" borderId="110" xfId="0" applyFont="1" applyBorder="1" applyAlignment="1">
      <alignment horizontal="center" vertical="center" wrapText="1"/>
    </xf>
    <xf numFmtId="0" fontId="348" fillId="0" borderId="106" xfId="0" applyFont="1" applyBorder="1" applyAlignment="1">
      <alignment horizontal="right" vertical="center" wrapText="1"/>
    </xf>
    <xf numFmtId="0" fontId="349" fillId="0" borderId="107" xfId="0" applyFont="1" applyBorder="1" applyAlignment="1">
      <alignment horizontal="right" vertical="center" wrapText="1"/>
    </xf>
    <xf numFmtId="0" fontId="353" fillId="10" borderId="111" xfId="0" applyFont="1" applyFill="1" applyBorder="1" applyAlignment="1">
      <alignment horizontal="center" vertical="center" wrapText="1"/>
    </xf>
    <xf numFmtId="0" fontId="349" fillId="0" borderId="112" xfId="0" applyFont="1" applyBorder="1" applyAlignment="1">
      <alignment horizontal="center" vertical="center" wrapText="1"/>
    </xf>
    <xf numFmtId="0" fontId="349" fillId="0" borderId="113" xfId="0" applyFont="1" applyBorder="1" applyAlignment="1">
      <alignment horizontal="center" vertical="center" wrapText="1"/>
    </xf>
    <xf numFmtId="0" fontId="348" fillId="0" borderId="114" xfId="0" applyFont="1" applyBorder="1" applyAlignment="1">
      <alignment horizontal="left" vertical="center" wrapText="1"/>
    </xf>
    <xf numFmtId="0" fontId="349" fillId="0" borderId="38" xfId="0" applyFont="1" applyBorder="1" applyAlignment="1">
      <alignment horizontal="center" vertical="center" wrapText="1"/>
    </xf>
    <xf numFmtId="0" fontId="349" fillId="0" borderId="115" xfId="0" applyFont="1" applyBorder="1" applyAlignment="1">
      <alignment horizontal="center" vertical="center" wrapText="1"/>
    </xf>
    <xf numFmtId="0" fontId="349" fillId="0" borderId="116" xfId="0" applyFont="1" applyBorder="1" applyAlignment="1">
      <alignment horizontal="center" vertical="center" wrapText="1"/>
    </xf>
    <xf numFmtId="0" fontId="349" fillId="0" borderId="117" xfId="0" applyFont="1" applyBorder="1" applyAlignment="1">
      <alignment horizontal="center" vertical="center" wrapText="1"/>
    </xf>
    <xf numFmtId="0" fontId="349" fillId="0" borderId="97" xfId="0" applyFont="1" applyBorder="1" applyAlignment="1">
      <alignment horizontal="center" vertical="center" wrapText="1"/>
    </xf>
    <xf numFmtId="0" fontId="349" fillId="0" borderId="106" xfId="0" applyFont="1" applyBorder="1" applyAlignment="1">
      <alignment horizontal="left" vertical="center" wrapText="1"/>
    </xf>
    <xf numFmtId="0" fontId="349" fillId="0" borderId="46" xfId="0" applyFont="1" applyBorder="1" applyAlignment="1">
      <alignment horizontal="center" vertical="center" wrapText="1"/>
    </xf>
    <xf numFmtId="0" fontId="349" fillId="0" borderId="118" xfId="0" applyFont="1" applyBorder="1" applyAlignment="1">
      <alignment horizontal="center" vertical="center" wrapText="1"/>
    </xf>
    <xf numFmtId="0" fontId="349" fillId="0" borderId="107" xfId="0" applyFont="1" applyBorder="1" applyAlignment="1">
      <alignment horizontal="left" vertical="center" wrapText="1"/>
    </xf>
    <xf numFmtId="0" fontId="349" fillId="0" borderId="48" xfId="0" applyFont="1" applyBorder="1" applyAlignment="1">
      <alignment horizontal="center" vertical="center" wrapText="1"/>
    </xf>
    <xf numFmtId="0" fontId="349" fillId="0" borderId="101" xfId="0" applyFont="1" applyBorder="1" applyAlignment="1">
      <alignment horizontal="center" vertical="center" wrapText="1"/>
    </xf>
    <xf numFmtId="0" fontId="349" fillId="0" borderId="107" xfId="0" applyFont="1" applyBorder="1" applyAlignment="1">
      <alignment horizontal="center" vertical="center" wrapText="1"/>
    </xf>
    <xf numFmtId="0" fontId="349" fillId="0" borderId="119" xfId="0" applyFont="1" applyBorder="1" applyAlignment="1">
      <alignment horizontal="center" vertical="center" wrapText="1"/>
    </xf>
    <xf numFmtId="0" fontId="349" fillId="0" borderId="120" xfId="0" applyFont="1" applyBorder="1" applyAlignment="1">
      <alignment horizontal="center" vertical="center" wrapText="1"/>
    </xf>
    <xf numFmtId="0" fontId="310" fillId="2" borderId="0" xfId="0" applyFont="1" applyFill="1" applyBorder="1" applyAlignment="1">
      <alignment horizontal="left" vertical="center" wrapText="1"/>
    </xf>
    <xf numFmtId="0" fontId="348" fillId="2" borderId="121" xfId="0" applyFont="1" applyFill="1" applyBorder="1" applyAlignment="1">
      <alignment horizontal="center" vertical="center" wrapText="1"/>
    </xf>
    <xf numFmtId="0" fontId="348" fillId="2" borderId="122" xfId="0" applyFont="1" applyFill="1" applyBorder="1" applyAlignment="1">
      <alignment horizontal="center" vertical="center" wrapText="1"/>
    </xf>
    <xf numFmtId="0" fontId="349" fillId="2" borderId="123" xfId="0" applyFont="1" applyFill="1" applyBorder="1" applyAlignment="1">
      <alignment horizontal="left" vertical="center" wrapText="1"/>
    </xf>
    <xf numFmtId="0" fontId="349" fillId="0" borderId="67" xfId="0" applyFont="1" applyBorder="1" applyAlignment="1">
      <alignment horizontal="center" vertical="center" wrapText="1"/>
    </xf>
    <xf numFmtId="0" fontId="349" fillId="0" borderId="124" xfId="0" applyFont="1" applyBorder="1" applyAlignment="1">
      <alignment horizontal="center" vertical="center" wrapText="1"/>
    </xf>
    <xf numFmtId="0" fontId="349" fillId="2" borderId="125" xfId="0" applyFont="1" applyFill="1" applyBorder="1" applyAlignment="1">
      <alignment horizontal="left" vertical="center" wrapText="1"/>
    </xf>
    <xf numFmtId="0" fontId="349" fillId="2" borderId="126" xfId="0" applyFont="1" applyFill="1" applyBorder="1" applyAlignment="1">
      <alignment horizontal="left" vertical="center" wrapText="1"/>
    </xf>
    <xf numFmtId="0" fontId="349" fillId="2" borderId="67" xfId="0" applyFont="1" applyFill="1" applyBorder="1" applyAlignment="1">
      <alignment horizontal="center" vertical="center" wrapText="1"/>
    </xf>
    <xf numFmtId="0" fontId="349" fillId="2" borderId="68" xfId="0" applyFont="1" applyFill="1" applyBorder="1" applyAlignment="1">
      <alignment horizontal="center" vertical="center" wrapText="1"/>
    </xf>
    <xf numFmtId="0" fontId="349" fillId="2" borderId="69" xfId="0" applyFont="1" applyFill="1" applyBorder="1" applyAlignment="1">
      <alignment horizontal="center" vertical="center" wrapText="1"/>
    </xf>
    <xf numFmtId="0" fontId="310" fillId="2" borderId="126" xfId="0" applyFont="1" applyFill="1" applyBorder="1" applyAlignment="1">
      <alignment horizontal="left" vertical="center" wrapText="1"/>
    </xf>
    <xf numFmtId="0" fontId="354" fillId="46" borderId="111" xfId="0" applyFont="1" applyFill="1" applyBorder="1" applyAlignment="1">
      <alignment horizontal="center" vertical="center" wrapText="1"/>
    </xf>
    <xf numFmtId="0" fontId="348" fillId="43" borderId="114" xfId="0" applyFont="1" applyFill="1" applyBorder="1" applyAlignment="1">
      <alignment horizontal="center" vertical="center" wrapText="1"/>
    </xf>
    <xf numFmtId="0" fontId="349" fillId="0" borderId="103" xfId="0" applyFont="1" applyBorder="1" applyAlignment="1">
      <alignment horizontal="center" vertical="center" wrapText="1"/>
    </xf>
    <xf numFmtId="0" fontId="349" fillId="0" borderId="106" xfId="0" applyFont="1" applyBorder="1" applyAlignment="1">
      <alignment horizontal="center" vertical="center" wrapText="1"/>
    </xf>
    <xf numFmtId="0" fontId="349" fillId="0" borderId="123" xfId="0" applyFont="1" applyBorder="1" applyAlignment="1">
      <alignment horizontal="left" vertical="center" wrapText="1"/>
    </xf>
    <xf numFmtId="0" fontId="348" fillId="0" borderId="126" xfId="0" applyFont="1" applyBorder="1" applyAlignment="1">
      <alignment horizontal="left" vertical="center" wrapText="1"/>
    </xf>
    <xf numFmtId="0" fontId="348" fillId="2" borderId="123" xfId="0" applyFont="1" applyFill="1" applyBorder="1" applyAlignment="1">
      <alignment horizontal="left" vertical="center" wrapText="1"/>
    </xf>
    <xf numFmtId="0" fontId="354" fillId="39" borderId="127" xfId="0" applyFont="1" applyFill="1" applyBorder="1" applyAlignment="1">
      <alignment horizontal="center" vertical="center" wrapText="1"/>
    </xf>
    <xf numFmtId="0" fontId="349" fillId="0" borderId="121" xfId="0" applyFont="1" applyBorder="1" applyAlignment="1">
      <alignment horizontal="right" vertical="center" wrapText="1"/>
    </xf>
    <xf numFmtId="0" fontId="349" fillId="0" borderId="128" xfId="0" applyFont="1" applyBorder="1" applyAlignment="1">
      <alignment horizontal="right" vertical="center" wrapText="1"/>
    </xf>
    <xf numFmtId="0" fontId="348" fillId="0" borderId="78" xfId="0" applyFont="1" applyBorder="1" applyAlignment="1">
      <alignment horizontal="center" vertical="center" wrapText="1"/>
    </xf>
    <xf numFmtId="0" fontId="349" fillId="0" borderId="0" xfId="0" applyFont="1" applyBorder="1" applyAlignment="1">
      <alignment horizontal="center" vertical="center" wrapText="1"/>
    </xf>
    <xf numFmtId="0" fontId="349" fillId="0" borderId="79" xfId="0" applyFont="1" applyBorder="1" applyAlignment="1">
      <alignment horizontal="center" vertical="center" wrapText="1"/>
    </xf>
    <xf numFmtId="0" fontId="354" fillId="3" borderId="127" xfId="0" applyFont="1" applyFill="1" applyBorder="1" applyAlignment="1">
      <alignment horizontal="center" vertical="center" wrapText="1"/>
    </xf>
    <xf numFmtId="0" fontId="349" fillId="2" borderId="127" xfId="0" applyFont="1" applyFill="1" applyBorder="1" applyAlignment="1">
      <alignment horizontal="center" vertical="center" wrapText="1"/>
    </xf>
    <xf numFmtId="0" fontId="349" fillId="2" borderId="121" xfId="0" applyFont="1" applyFill="1" applyBorder="1" applyAlignment="1">
      <alignment horizontal="center" vertical="center" wrapText="1"/>
    </xf>
    <xf numFmtId="0" fontId="349" fillId="2" borderId="128" xfId="0" applyFont="1" applyFill="1" applyBorder="1" applyAlignment="1">
      <alignment horizontal="center" vertical="center" wrapText="1"/>
    </xf>
    <xf numFmtId="0" fontId="349" fillId="2" borderId="67" xfId="0" applyFont="1" applyFill="1" applyBorder="1" applyAlignment="1">
      <alignment horizontal="left" vertical="center" wrapText="1"/>
    </xf>
    <xf numFmtId="0" fontId="349" fillId="2" borderId="68" xfId="0" applyFont="1" applyFill="1" applyBorder="1" applyAlignment="1">
      <alignment horizontal="left" vertical="center" wrapText="1"/>
    </xf>
    <xf numFmtId="0" fontId="349" fillId="2" borderId="69" xfId="0" applyFont="1" applyFill="1" applyBorder="1" applyAlignment="1">
      <alignment horizontal="left" vertical="center" wrapText="1"/>
    </xf>
    <xf numFmtId="0" fontId="349" fillId="0" borderId="127" xfId="0" applyFont="1" applyBorder="1" applyAlignment="1">
      <alignment horizontal="center" vertical="center" wrapText="1"/>
    </xf>
    <xf numFmtId="0" fontId="349" fillId="0" borderId="121" xfId="0" applyFont="1" applyBorder="1" applyAlignment="1">
      <alignment horizontal="center" vertical="center" wrapText="1"/>
    </xf>
    <xf numFmtId="0" fontId="349" fillId="0" borderId="128" xfId="0" applyFont="1" applyBorder="1" applyAlignment="1">
      <alignment horizontal="center" vertical="center" wrapText="1"/>
    </xf>
    <xf numFmtId="0" fontId="350" fillId="51" borderId="123" xfId="0" applyFont="1" applyFill="1" applyBorder="1" applyAlignment="1">
      <alignment horizontal="center" vertical="center" wrapText="1"/>
    </xf>
    <xf numFmtId="0" fontId="348" fillId="0" borderId="123" xfId="0" applyFont="1" applyBorder="1" applyAlignment="1">
      <alignment horizontal="left" vertical="center" wrapText="1"/>
    </xf>
    <xf numFmtId="0" fontId="348" fillId="2" borderId="67" xfId="0" applyFont="1" applyFill="1" applyBorder="1" applyAlignment="1">
      <alignment horizontal="center" vertical="center" wrapText="1"/>
    </xf>
    <xf numFmtId="0" fontId="348" fillId="0" borderId="125" xfId="0" applyFont="1" applyBorder="1" applyAlignment="1">
      <alignment horizontal="left" vertical="center" wrapText="1"/>
    </xf>
    <xf numFmtId="0" fontId="310" fillId="0" borderId="125" xfId="0" applyFont="1" applyBorder="1" applyAlignment="1">
      <alignment horizontal="left" vertical="center" wrapText="1"/>
    </xf>
    <xf numFmtId="0" fontId="310" fillId="0" borderId="126" xfId="0" applyFont="1" applyBorder="1" applyAlignment="1">
      <alignment horizontal="left" vertical="center" wrapText="1"/>
    </xf>
    <xf numFmtId="0" fontId="349" fillId="20" borderId="102" xfId="0" applyFont="1" applyFill="1" applyBorder="1" applyAlignment="1">
      <alignment horizontal="center" vertical="center" wrapText="1"/>
    </xf>
    <xf numFmtId="0" fontId="349" fillId="2" borderId="129" xfId="0" applyFont="1" applyFill="1" applyBorder="1" applyAlignment="1">
      <alignment horizontal="left" vertical="center" wrapText="1"/>
    </xf>
    <xf numFmtId="0" fontId="310" fillId="20" borderId="105" xfId="0" applyFont="1" applyFill="1" applyBorder="1" applyAlignment="1">
      <alignment horizontal="left" vertical="center" wrapText="1"/>
    </xf>
    <xf numFmtId="0" fontId="329" fillId="0" borderId="0" xfId="0" applyFont="1" applyAlignment="1">
      <alignment horizontal="left" vertical="center"/>
    </xf>
    <xf numFmtId="0" fontId="355" fillId="0" borderId="0" xfId="0" applyFont="1" applyAlignment="1">
      <alignment horizontal="left" vertical="center"/>
    </xf>
    <xf numFmtId="0" fontId="356" fillId="0" borderId="0" xfId="0" applyFont="1" applyAlignment="1">
      <alignment horizontal="left" vertical="center"/>
    </xf>
    <xf numFmtId="0" fontId="310" fillId="2" borderId="6" xfId="0" applyFont="1" applyFill="1" applyBorder="1" applyAlignment="1">
      <alignment horizontal="left" vertical="center"/>
    </xf>
    <xf numFmtId="0" fontId="316" fillId="2" borderId="1" xfId="0" applyFont="1" applyFill="1" applyBorder="1" applyAlignment="1">
      <alignment horizontal="left" vertical="center"/>
    </xf>
    <xf numFmtId="0" fontId="310" fillId="2" borderId="3" xfId="0" applyFont="1" applyFill="1" applyBorder="1" applyAlignment="1">
      <alignment horizontal="left" vertical="center"/>
    </xf>
    <xf numFmtId="0" fontId="310" fillId="2" borderId="8" xfId="0" applyFont="1" applyFill="1" applyBorder="1" applyAlignment="1">
      <alignment horizontal="left" vertical="center"/>
    </xf>
    <xf numFmtId="0" fontId="354" fillId="2" borderId="68" xfId="0" applyFont="1" applyFill="1" applyBorder="1" applyAlignment="1">
      <alignment horizontal="center" vertical="center" wrapText="1"/>
    </xf>
    <xf numFmtId="0" fontId="354" fillId="2" borderId="130" xfId="0" applyFont="1" applyFill="1" applyBorder="1" applyAlignment="1">
      <alignment horizontal="center" vertical="center" wrapText="1"/>
    </xf>
    <xf numFmtId="0" fontId="357" fillId="65" borderId="131" xfId="6" applyFont="1" applyFill="1" applyBorder="1" applyAlignment="1">
      <alignment horizontal="right" vertical="center"/>
    </xf>
    <xf numFmtId="0" fontId="310" fillId="0" borderId="132" xfId="18" applyFont="1" applyBorder="1" applyAlignment="1">
      <alignment horizontal="center" vertical="center" wrapText="1"/>
    </xf>
    <xf numFmtId="0" fontId="359" fillId="65" borderId="133" xfId="6" applyFont="1" applyFill="1" applyBorder="1" applyAlignment="1">
      <alignment horizontal="right" vertical="center"/>
    </xf>
    <xf numFmtId="0" fontId="358" fillId="0" borderId="134" xfId="0" applyFont="1" applyBorder="1" applyAlignment="1">
      <alignment horizontal="center" vertical="center" wrapText="1"/>
    </xf>
    <xf numFmtId="0" fontId="310" fillId="0" borderId="135" xfId="0" applyFont="1" applyBorder="1" applyAlignment="1">
      <alignment horizontal="center" vertical="center" wrapText="1"/>
    </xf>
    <xf numFmtId="0" fontId="310" fillId="0" borderId="136" xfId="18" applyFont="1" applyBorder="1" applyAlignment="1">
      <alignment horizontal="center" vertical="center" wrapText="1"/>
    </xf>
    <xf numFmtId="0" fontId="360" fillId="59" borderId="131" xfId="6" applyFont="1" applyFill="1" applyBorder="1" applyAlignment="1">
      <alignment horizontal="right" vertical="center" wrapText="1"/>
    </xf>
    <xf numFmtId="0" fontId="361" fillId="74" borderId="133" xfId="6" applyFont="1" applyFill="1" applyBorder="1" applyAlignment="1">
      <alignment horizontal="right" vertical="center" wrapText="1"/>
    </xf>
    <xf numFmtId="0" fontId="310" fillId="20" borderId="134" xfId="0" applyFont="1" applyFill="1" applyBorder="1" applyAlignment="1">
      <alignment horizontal="left" vertical="center" wrapText="1"/>
    </xf>
    <xf numFmtId="0" fontId="362" fillId="0" borderId="136" xfId="18" applyFont="1" applyBorder="1" applyAlignment="1">
      <alignment horizontal="center" vertical="center" wrapText="1"/>
    </xf>
    <xf numFmtId="0" fontId="360" fillId="65" borderId="133" xfId="6" applyFont="1" applyFill="1" applyBorder="1" applyAlignment="1">
      <alignment horizontal="right" vertical="center" wrapText="1"/>
    </xf>
    <xf numFmtId="0" fontId="310" fillId="0" borderId="4" xfId="18" applyFont="1" applyBorder="1" applyAlignment="1">
      <alignment horizontal="center" vertical="center" wrapText="1"/>
    </xf>
    <xf numFmtId="0" fontId="363" fillId="61" borderId="18" xfId="6" applyFont="1" applyFill="1" applyBorder="1" applyAlignment="1">
      <alignment horizontal="right" vertical="center" wrapText="1"/>
    </xf>
    <xf numFmtId="0" fontId="310" fillId="0" borderId="1" xfId="18" applyFont="1" applyBorder="1" applyAlignment="1">
      <alignment horizontal="center" vertical="center" wrapText="1"/>
    </xf>
    <xf numFmtId="0" fontId="359" fillId="61" borderId="18" xfId="6" applyFont="1" applyFill="1" applyBorder="1" applyAlignment="1">
      <alignment horizontal="right" vertical="center" wrapText="1"/>
    </xf>
    <xf numFmtId="0" fontId="360" fillId="62" borderId="19" xfId="6" applyFont="1" applyFill="1" applyBorder="1" applyAlignment="1">
      <alignment horizontal="right" vertical="center" wrapText="1"/>
    </xf>
    <xf numFmtId="0" fontId="358" fillId="0" borderId="67" xfId="0" applyFont="1" applyBorder="1" applyAlignment="1">
      <alignment horizontal="center" vertical="center" wrapText="1"/>
    </xf>
    <xf numFmtId="0" fontId="310" fillId="0" borderId="137" xfId="0" applyFont="1" applyBorder="1" applyAlignment="1">
      <alignment horizontal="center" vertical="center" wrapText="1"/>
    </xf>
    <xf numFmtId="0" fontId="363" fillId="75" borderId="17" xfId="6" applyFont="1" applyFill="1" applyBorder="1" applyAlignment="1">
      <alignment horizontal="right" vertical="center" wrapText="1"/>
    </xf>
    <xf numFmtId="0" fontId="310" fillId="0" borderId="138" xfId="0" applyFont="1" applyBorder="1" applyAlignment="1">
      <alignment horizontal="center" vertical="center" wrapText="1"/>
    </xf>
    <xf numFmtId="0" fontId="340" fillId="0" borderId="13" xfId="18" applyFont="1" applyBorder="1" applyAlignment="1">
      <alignment horizontal="center" vertical="center" wrapText="1"/>
    </xf>
    <xf numFmtId="0" fontId="364" fillId="62" borderId="19" xfId="6" applyFont="1" applyFill="1" applyBorder="1" applyAlignment="1">
      <alignment horizontal="right" vertical="center" wrapText="1"/>
    </xf>
    <xf numFmtId="0" fontId="365" fillId="75" borderId="17" xfId="6" applyFont="1" applyFill="1" applyBorder="1" applyAlignment="1">
      <alignment horizontal="right" vertical="center" wrapText="1"/>
    </xf>
    <xf numFmtId="0" fontId="366" fillId="0" borderId="13" xfId="18" applyFont="1" applyBorder="1" applyAlignment="1">
      <alignment horizontal="center" vertical="center" wrapText="1"/>
    </xf>
    <xf numFmtId="0" fontId="364" fillId="71" borderId="19" xfId="6" applyFont="1" applyFill="1" applyBorder="1" applyAlignment="1">
      <alignment horizontal="right" vertical="center" wrapText="1"/>
    </xf>
    <xf numFmtId="0" fontId="364" fillId="71" borderId="18" xfId="6" applyFont="1" applyFill="1" applyBorder="1" applyAlignment="1">
      <alignment horizontal="right" vertical="center" wrapText="1"/>
    </xf>
    <xf numFmtId="0" fontId="367" fillId="76" borderId="17" xfId="6" applyFont="1" applyFill="1" applyBorder="1" applyAlignment="1">
      <alignment horizontal="right" vertical="center" wrapText="1"/>
    </xf>
    <xf numFmtId="0" fontId="368" fillId="0" borderId="13" xfId="18" applyFont="1" applyFill="1" applyBorder="1" applyAlignment="1">
      <alignment horizontal="center" vertical="center" wrapText="1"/>
    </xf>
    <xf numFmtId="0" fontId="360" fillId="59" borderId="19" xfId="6" applyFont="1" applyFill="1" applyBorder="1" applyAlignment="1">
      <alignment horizontal="right" vertical="center" wrapText="1"/>
    </xf>
    <xf numFmtId="0" fontId="361" fillId="74" borderId="17" xfId="6" applyFont="1" applyFill="1" applyBorder="1" applyAlignment="1">
      <alignment horizontal="right" vertical="center" wrapText="1"/>
    </xf>
    <xf numFmtId="0" fontId="362" fillId="0" borderId="13" xfId="18" applyFont="1" applyBorder="1" applyAlignment="1">
      <alignment horizontal="center" vertical="center" wrapText="1"/>
    </xf>
    <xf numFmtId="0" fontId="360" fillId="63" borderId="19" xfId="6" applyFont="1" applyFill="1" applyBorder="1" applyAlignment="1">
      <alignment horizontal="right" vertical="center" wrapText="1"/>
    </xf>
    <xf numFmtId="0" fontId="369" fillId="77" borderId="17" xfId="6" applyFont="1" applyFill="1" applyBorder="1" applyAlignment="1">
      <alignment horizontal="right" vertical="center" wrapText="1"/>
    </xf>
    <xf numFmtId="0" fontId="370" fillId="0" borderId="13" xfId="18" applyFont="1" applyBorder="1" applyAlignment="1">
      <alignment horizontal="center" vertical="center" wrapText="1"/>
    </xf>
    <xf numFmtId="0" fontId="371" fillId="72" borderId="19" xfId="6" applyFont="1" applyFill="1" applyBorder="1" applyAlignment="1">
      <alignment horizontal="right" vertical="center" wrapText="1"/>
    </xf>
    <xf numFmtId="0" fontId="372" fillId="78" borderId="17" xfId="6" applyFont="1" applyFill="1" applyBorder="1" applyAlignment="1">
      <alignment horizontal="right" vertical="center"/>
    </xf>
    <xf numFmtId="0" fontId="373" fillId="0" borderId="13" xfId="18" applyFont="1" applyBorder="1" applyAlignment="1">
      <alignment horizontal="center" vertical="center" wrapText="1"/>
    </xf>
    <xf numFmtId="0" fontId="360" fillId="73" borderId="19" xfId="6" applyFont="1" applyFill="1" applyBorder="1" applyAlignment="1">
      <alignment horizontal="right" vertical="center" wrapText="1"/>
    </xf>
    <xf numFmtId="0" fontId="374" fillId="0" borderId="17" xfId="18" applyFont="1" applyBorder="1" applyAlignment="1">
      <alignment horizontal="right" vertical="center" wrapText="1"/>
    </xf>
    <xf numFmtId="0" fontId="374" fillId="0" borderId="13" xfId="18" applyFont="1" applyBorder="1" applyAlignment="1">
      <alignment horizontal="center" vertical="center" wrapText="1"/>
    </xf>
    <xf numFmtId="0" fontId="360" fillId="45" borderId="18" xfId="18" applyFont="1" applyFill="1" applyBorder="1" applyAlignment="1">
      <alignment horizontal="right" vertical="center" wrapText="1"/>
    </xf>
    <xf numFmtId="0" fontId="375" fillId="0" borderId="17" xfId="18" applyFont="1" applyBorder="1" applyAlignment="1">
      <alignment horizontal="right" vertical="center" wrapText="1"/>
    </xf>
    <xf numFmtId="0" fontId="375" fillId="0" borderId="13" xfId="18" applyFont="1" applyBorder="1" applyAlignment="1">
      <alignment horizontal="center" vertical="center" wrapText="1"/>
    </xf>
    <xf numFmtId="0" fontId="357" fillId="65" borderId="19" xfId="6" applyFont="1" applyFill="1" applyBorder="1" applyAlignment="1">
      <alignment horizontal="right" vertical="center" wrapText="1"/>
    </xf>
    <xf numFmtId="0" fontId="335" fillId="20" borderId="67" xfId="0" applyFont="1" applyFill="1" applyBorder="1" applyAlignment="1">
      <alignment horizontal="center" vertical="center" wrapText="1"/>
    </xf>
    <xf numFmtId="0" fontId="335" fillId="0" borderId="137" xfId="0" applyFont="1" applyBorder="1" applyAlignment="1">
      <alignment horizontal="center" vertical="center" wrapText="1"/>
    </xf>
    <xf numFmtId="0" fontId="359" fillId="65" borderId="17" xfId="6" applyFont="1" applyFill="1" applyBorder="1" applyAlignment="1">
      <alignment horizontal="right" vertical="center" wrapText="1"/>
    </xf>
    <xf numFmtId="0" fontId="310" fillId="0" borderId="13" xfId="18" applyFont="1" applyBorder="1" applyAlignment="1">
      <alignment horizontal="center" vertical="center" wrapText="1"/>
    </xf>
    <xf numFmtId="0" fontId="360" fillId="66" borderId="19" xfId="6" applyFont="1" applyFill="1" applyBorder="1" applyAlignment="1">
      <alignment horizontal="right" vertical="center" wrapText="1"/>
    </xf>
    <xf numFmtId="0" fontId="335" fillId="20" borderId="67" xfId="0" applyFont="1" applyFill="1" applyBorder="1" applyAlignment="1">
      <alignment horizontal="left" vertical="center" wrapText="1"/>
    </xf>
    <xf numFmtId="0" fontId="360" fillId="66" borderId="17" xfId="6" applyFont="1" applyFill="1" applyBorder="1" applyAlignment="1">
      <alignment horizontal="right" vertical="center" wrapText="1"/>
    </xf>
    <xf numFmtId="0" fontId="335" fillId="20" borderId="69" xfId="0" applyFont="1" applyFill="1" applyBorder="1" applyAlignment="1">
      <alignment horizontal="left" vertical="center" wrapText="1"/>
    </xf>
    <xf numFmtId="0" fontId="371" fillId="60" borderId="60" xfId="6" applyFont="1" applyFill="1" applyBorder="1" applyAlignment="1">
      <alignment horizontal="right" vertical="center" wrapText="1"/>
    </xf>
    <xf numFmtId="0" fontId="359" fillId="58" borderId="43" xfId="6" applyFont="1" applyFill="1" applyBorder="1" applyAlignment="1">
      <alignment horizontal="right" vertical="center" wrapText="1"/>
    </xf>
    <xf numFmtId="0" fontId="376" fillId="0" borderId="4" xfId="18" applyFont="1" applyBorder="1" applyAlignment="1">
      <alignment horizontal="center" vertical="center" wrapText="1"/>
    </xf>
    <xf numFmtId="0" fontId="310" fillId="2" borderId="0" xfId="0" applyFont="1" applyFill="1" applyBorder="1" applyAlignment="1">
      <alignment horizontal="left" vertical="center"/>
    </xf>
    <xf numFmtId="0" fontId="335" fillId="2" borderId="0" xfId="0" applyFont="1" applyFill="1" applyBorder="1" applyAlignment="1">
      <alignment horizontal="left" vertical="center" wrapText="1"/>
    </xf>
    <xf numFmtId="0" fontId="335" fillId="2" borderId="9" xfId="0" applyFont="1" applyFill="1" applyBorder="1" applyAlignment="1">
      <alignment horizontal="left" vertical="center" wrapText="1"/>
    </xf>
    <xf numFmtId="0" fontId="310" fillId="2" borderId="9" xfId="0" applyFont="1" applyFill="1" applyBorder="1" applyAlignment="1">
      <alignment horizontal="left" vertical="center"/>
    </xf>
    <xf numFmtId="0" fontId="316" fillId="2" borderId="4" xfId="0" applyFont="1" applyFill="1" applyBorder="1" applyAlignment="1">
      <alignment horizontal="center" vertical="center" wrapText="1"/>
    </xf>
    <xf numFmtId="0" fontId="354" fillId="2" borderId="4" xfId="0" applyFont="1" applyFill="1" applyBorder="1" applyAlignment="1">
      <alignment horizontal="center" vertical="center" wrapText="1"/>
    </xf>
    <xf numFmtId="0" fontId="354" fillId="2" borderId="2" xfId="0" applyFont="1" applyFill="1" applyBorder="1" applyAlignment="1">
      <alignment horizontal="center" vertical="center" wrapText="1"/>
    </xf>
    <xf numFmtId="0" fontId="357" fillId="65" borderId="19" xfId="6" applyFont="1" applyFill="1" applyBorder="1" applyAlignment="1">
      <alignment horizontal="right" vertical="center"/>
    </xf>
    <xf numFmtId="0" fontId="335" fillId="0" borderId="67" xfId="0" applyFont="1" applyBorder="1" applyAlignment="1">
      <alignment horizontal="center" vertical="center" wrapText="1"/>
    </xf>
    <xf numFmtId="0" fontId="359" fillId="65" borderId="17" xfId="6" applyFont="1" applyFill="1" applyBorder="1" applyAlignment="1">
      <alignment horizontal="right" vertical="center"/>
    </xf>
    <xf numFmtId="0" fontId="360" fillId="65" borderId="19" xfId="6" applyFont="1" applyFill="1" applyBorder="1" applyAlignment="1">
      <alignment horizontal="right" vertical="center" wrapText="1"/>
    </xf>
    <xf numFmtId="0" fontId="363" fillId="61" borderId="19" xfId="6" applyFont="1" applyFill="1" applyBorder="1" applyAlignment="1">
      <alignment horizontal="right" vertical="center" wrapText="1"/>
    </xf>
    <xf numFmtId="0" fontId="310" fillId="0" borderId="30" xfId="18" applyFont="1" applyBorder="1" applyAlignment="1">
      <alignment horizontal="center" vertical="center" wrapText="1"/>
    </xf>
    <xf numFmtId="0" fontId="359" fillId="61" borderId="133" xfId="6" applyFont="1" applyFill="1" applyBorder="1" applyAlignment="1">
      <alignment horizontal="right" vertical="center" wrapText="1"/>
    </xf>
    <xf numFmtId="0" fontId="310" fillId="0" borderId="139" xfId="18" applyFont="1" applyBorder="1" applyAlignment="1">
      <alignment horizontal="center" vertical="center" wrapText="1"/>
    </xf>
    <xf numFmtId="0" fontId="371" fillId="67" borderId="131" xfId="6" applyFont="1" applyFill="1" applyBorder="1" applyAlignment="1">
      <alignment horizontal="right" vertical="center"/>
    </xf>
    <xf numFmtId="0" fontId="377" fillId="0" borderId="133" xfId="18" applyFont="1" applyBorder="1" applyAlignment="1">
      <alignment horizontal="right" vertical="center" wrapText="1"/>
    </xf>
    <xf numFmtId="0" fontId="377" fillId="0" borderId="136" xfId="18" applyFont="1" applyBorder="1" applyAlignment="1">
      <alignment horizontal="center" vertical="center" wrapText="1"/>
    </xf>
    <xf numFmtId="0" fontId="364" fillId="62" borderId="131" xfId="6" applyFont="1" applyFill="1" applyBorder="1" applyAlignment="1">
      <alignment horizontal="right" vertical="center" wrapText="1"/>
    </xf>
    <xf numFmtId="0" fontId="340" fillId="8" borderId="14" xfId="18" applyFont="1" applyFill="1" applyBorder="1" applyAlignment="1">
      <alignment horizontal="right" vertical="center" wrapText="1"/>
    </xf>
    <xf numFmtId="0" fontId="335" fillId="20" borderId="121" xfId="0" applyFont="1" applyFill="1" applyBorder="1" applyAlignment="1">
      <alignment horizontal="left" vertical="center" wrapText="1"/>
    </xf>
    <xf numFmtId="0" fontId="358" fillId="0" borderId="121" xfId="0" applyFont="1" applyBorder="1" applyAlignment="1">
      <alignment horizontal="left" vertical="center" wrapText="1"/>
    </xf>
    <xf numFmtId="0" fontId="335" fillId="0" borderId="121" xfId="0" applyFont="1" applyBorder="1" applyAlignment="1">
      <alignment horizontal="center" vertical="center" wrapText="1"/>
    </xf>
    <xf numFmtId="0" fontId="335" fillId="0" borderId="140" xfId="0" applyFont="1" applyBorder="1" applyAlignment="1">
      <alignment horizontal="center" vertical="center" wrapText="1"/>
    </xf>
    <xf numFmtId="0" fontId="310" fillId="0" borderId="22" xfId="18" applyFont="1" applyBorder="1" applyAlignment="1">
      <alignment horizontal="center" vertical="center" wrapText="1"/>
    </xf>
    <xf numFmtId="0" fontId="371" fillId="68" borderId="19" xfId="6" applyFont="1" applyFill="1" applyBorder="1" applyAlignment="1">
      <alignment horizontal="right" vertical="center" wrapText="1"/>
    </xf>
    <xf numFmtId="0" fontId="378" fillId="58" borderId="17" xfId="6" applyFont="1" applyFill="1" applyBorder="1" applyAlignment="1">
      <alignment horizontal="right" vertical="center" wrapText="1"/>
    </xf>
    <xf numFmtId="0" fontId="379" fillId="0" borderId="13" xfId="18" applyFont="1" applyBorder="1" applyAlignment="1">
      <alignment horizontal="center" vertical="center" wrapText="1"/>
    </xf>
    <xf numFmtId="0" fontId="360" fillId="45" borderId="19" xfId="18" applyFont="1" applyFill="1" applyBorder="1" applyAlignment="1">
      <alignment horizontal="right" vertical="center" wrapText="1"/>
    </xf>
    <xf numFmtId="0" fontId="359" fillId="65" borderId="18" xfId="6" applyFont="1" applyFill="1" applyBorder="1" applyAlignment="1">
      <alignment horizontal="right" vertical="center" wrapText="1"/>
    </xf>
    <xf numFmtId="0" fontId="380" fillId="74" borderId="18" xfId="6" applyFont="1" applyFill="1" applyBorder="1" applyAlignment="1">
      <alignment horizontal="right" vertical="center" wrapText="1"/>
    </xf>
    <xf numFmtId="0" fontId="362" fillId="0" borderId="4" xfId="18" applyFont="1" applyBorder="1" applyAlignment="1">
      <alignment horizontal="center" vertical="center" wrapText="1"/>
    </xf>
    <xf numFmtId="0" fontId="371" fillId="60" borderId="18" xfId="6" applyFont="1" applyFill="1" applyBorder="1" applyAlignment="1">
      <alignment horizontal="right" vertical="center" wrapText="1"/>
    </xf>
    <xf numFmtId="0" fontId="310" fillId="0" borderId="141" xfId="18" applyFont="1" applyBorder="1" applyAlignment="1">
      <alignment horizontal="center" vertical="center" wrapText="1"/>
    </xf>
    <xf numFmtId="0" fontId="359" fillId="58" borderId="17" xfId="6" applyFont="1" applyFill="1" applyBorder="1" applyAlignment="1">
      <alignment horizontal="right" vertical="center" wrapText="1"/>
    </xf>
    <xf numFmtId="0" fontId="376" fillId="0" borderId="13" xfId="18" applyFont="1" applyBorder="1" applyAlignment="1">
      <alignment horizontal="center" vertical="center" wrapText="1"/>
    </xf>
    <xf numFmtId="0" fontId="335" fillId="2" borderId="7" xfId="0" applyFont="1" applyFill="1" applyBorder="1" applyAlignment="1">
      <alignment horizontal="left" vertical="center" wrapText="1"/>
    </xf>
    <xf numFmtId="0" fontId="316" fillId="0" borderId="1" xfId="0" applyFont="1" applyBorder="1" applyAlignment="1">
      <alignment horizontal="center" vertical="center" wrapText="1"/>
    </xf>
    <xf numFmtId="0" fontId="354" fillId="0" borderId="1" xfId="0" applyFont="1" applyBorder="1" applyAlignment="1">
      <alignment horizontal="center" vertical="center" wrapText="1"/>
    </xf>
    <xf numFmtId="0" fontId="316" fillId="0" borderId="13" xfId="0" applyFont="1" applyBorder="1" applyAlignment="1">
      <alignment horizontal="center" vertical="center" wrapText="1"/>
    </xf>
    <xf numFmtId="0" fontId="354" fillId="0" borderId="13" xfId="0" applyFont="1" applyBorder="1" applyAlignment="1">
      <alignment horizontal="center" vertical="center" wrapText="1"/>
    </xf>
    <xf numFmtId="0" fontId="357" fillId="65" borderId="137" xfId="6" applyFont="1" applyFill="1" applyBorder="1" applyAlignment="1">
      <alignment horizontal="right" vertical="center"/>
    </xf>
    <xf numFmtId="0" fontId="310" fillId="0" borderId="6" xfId="18" applyFont="1" applyBorder="1" applyAlignment="1">
      <alignment horizontal="center" vertical="center" wrapText="1"/>
    </xf>
    <xf numFmtId="0" fontId="359" fillId="65" borderId="138" xfId="6" applyFont="1" applyFill="1" applyBorder="1" applyAlignment="1">
      <alignment horizontal="right" vertical="center"/>
    </xf>
    <xf numFmtId="0" fontId="310" fillId="0" borderId="8" xfId="18" applyFont="1" applyBorder="1" applyAlignment="1">
      <alignment horizontal="center" vertical="center" wrapText="1"/>
    </xf>
    <xf numFmtId="0" fontId="360" fillId="59" borderId="5" xfId="6" applyFont="1" applyFill="1" applyBorder="1" applyAlignment="1">
      <alignment horizontal="right" vertical="center" wrapText="1"/>
    </xf>
    <xf numFmtId="0" fontId="361" fillId="74" borderId="2" xfId="6" applyFont="1" applyFill="1" applyBorder="1" applyAlignment="1">
      <alignment horizontal="right" vertical="center" wrapText="1"/>
    </xf>
    <xf numFmtId="0" fontId="362" fillId="0" borderId="142" xfId="18" applyFont="1" applyBorder="1" applyAlignment="1">
      <alignment horizontal="center" vertical="center" wrapText="1"/>
    </xf>
    <xf numFmtId="0" fontId="371" fillId="60" borderId="2" xfId="6" applyFont="1" applyFill="1" applyBorder="1" applyAlignment="1">
      <alignment horizontal="right" vertical="center" wrapText="1"/>
    </xf>
    <xf numFmtId="0" fontId="310" fillId="0" borderId="3" xfId="18" applyFont="1" applyBorder="1" applyAlignment="1">
      <alignment horizontal="center" vertical="center" wrapText="1"/>
    </xf>
    <xf numFmtId="0" fontId="359" fillId="58" borderId="10" xfId="6" applyFont="1" applyFill="1" applyBorder="1" applyAlignment="1">
      <alignment horizontal="right" vertical="center" wrapText="1"/>
    </xf>
    <xf numFmtId="0" fontId="376" fillId="0" borderId="8" xfId="18" applyFont="1" applyBorder="1" applyAlignment="1">
      <alignment horizontal="center" vertical="center" wrapText="1"/>
    </xf>
    <xf numFmtId="0" fontId="360" fillId="65" borderId="5" xfId="6" applyFont="1" applyFill="1" applyBorder="1" applyAlignment="1">
      <alignment horizontal="right" vertical="center" wrapText="1"/>
    </xf>
    <xf numFmtId="0" fontId="335" fillId="20" borderId="14" xfId="0" applyFont="1" applyFill="1" applyBorder="1" applyAlignment="1">
      <alignment horizontal="left" vertical="center" wrapText="1"/>
    </xf>
    <xf numFmtId="0" fontId="335" fillId="0" borderId="143" xfId="0" applyFont="1" applyBorder="1" applyAlignment="1">
      <alignment horizontal="center" vertical="center" wrapText="1"/>
    </xf>
    <xf numFmtId="0" fontId="363" fillId="61" borderId="5" xfId="6" applyFont="1" applyFill="1" applyBorder="1" applyAlignment="1">
      <alignment horizontal="right" vertical="center" wrapText="1"/>
    </xf>
    <xf numFmtId="0" fontId="359" fillId="61" borderId="144" xfId="6" applyFont="1" applyFill="1" applyBorder="1" applyAlignment="1">
      <alignment horizontal="right" vertical="center" wrapText="1"/>
    </xf>
    <xf numFmtId="0" fontId="310" fillId="0" borderId="57" xfId="18" applyFont="1" applyBorder="1" applyAlignment="1">
      <alignment horizontal="center" vertical="center" wrapText="1"/>
    </xf>
    <xf numFmtId="0" fontId="360" fillId="62" borderId="145" xfId="6" applyFont="1" applyFill="1" applyBorder="1" applyAlignment="1">
      <alignment horizontal="right" vertical="center" wrapText="1"/>
    </xf>
    <xf numFmtId="0" fontId="335" fillId="20" borderId="19" xfId="0" applyFont="1" applyFill="1" applyBorder="1" applyAlignment="1">
      <alignment horizontal="left" vertical="center" wrapText="1"/>
    </xf>
    <xf numFmtId="0" fontId="363" fillId="75" borderId="146" xfId="6" applyFont="1" applyFill="1" applyBorder="1" applyAlignment="1">
      <alignment horizontal="right" vertical="center" wrapText="1"/>
    </xf>
    <xf numFmtId="0" fontId="335" fillId="20" borderId="17" xfId="0" applyFont="1" applyFill="1" applyBorder="1" applyAlignment="1">
      <alignment horizontal="left" vertical="center" wrapText="1"/>
    </xf>
    <xf numFmtId="0" fontId="340" fillId="0" borderId="57" xfId="18" applyFont="1" applyBorder="1" applyAlignment="1">
      <alignment horizontal="center" vertical="center" wrapText="1"/>
    </xf>
    <xf numFmtId="0" fontId="364" fillId="62" borderId="145" xfId="6" applyFont="1" applyFill="1" applyBorder="1" applyAlignment="1">
      <alignment horizontal="right" vertical="center" wrapText="1"/>
    </xf>
    <xf numFmtId="0" fontId="310" fillId="0" borderId="56" xfId="18" applyFont="1" applyBorder="1" applyAlignment="1">
      <alignment horizontal="center" vertical="center" wrapText="1"/>
    </xf>
    <xf numFmtId="0" fontId="365" fillId="75" borderId="146" xfId="6" applyFont="1" applyFill="1" applyBorder="1" applyAlignment="1">
      <alignment horizontal="right" vertical="center" wrapText="1"/>
    </xf>
    <xf numFmtId="0" fontId="366" fillId="0" borderId="21" xfId="18" applyFont="1" applyBorder="1" applyAlignment="1">
      <alignment horizontal="center" vertical="center" wrapText="1"/>
    </xf>
    <xf numFmtId="0" fontId="364" fillId="71" borderId="5" xfId="6" applyFont="1" applyFill="1" applyBorder="1" applyAlignment="1">
      <alignment horizontal="right" vertical="center" wrapText="1"/>
    </xf>
    <xf numFmtId="0" fontId="364" fillId="71" borderId="2" xfId="6" applyFont="1" applyFill="1" applyBorder="1" applyAlignment="1">
      <alignment horizontal="right" vertical="center" wrapText="1"/>
    </xf>
    <xf numFmtId="0" fontId="367" fillId="76" borderId="10" xfId="6" applyFont="1" applyFill="1" applyBorder="1" applyAlignment="1">
      <alignment horizontal="right" vertical="center" wrapText="1"/>
    </xf>
    <xf numFmtId="0" fontId="368" fillId="0" borderId="8" xfId="18" applyFont="1" applyFill="1" applyBorder="1" applyAlignment="1">
      <alignment horizontal="center" vertical="center" wrapText="1"/>
    </xf>
    <xf numFmtId="0" fontId="371" fillId="68" borderId="5" xfId="6" applyFont="1" applyFill="1" applyBorder="1" applyAlignment="1">
      <alignment horizontal="right" vertical="center" wrapText="1"/>
    </xf>
    <xf numFmtId="0" fontId="378" fillId="58" borderId="10" xfId="6" applyFont="1" applyFill="1" applyBorder="1" applyAlignment="1">
      <alignment horizontal="right" vertical="center" wrapText="1"/>
    </xf>
    <xf numFmtId="0" fontId="379" fillId="0" borderId="8" xfId="18" applyFont="1" applyBorder="1" applyAlignment="1">
      <alignment horizontal="center" vertical="center" wrapText="1"/>
    </xf>
    <xf numFmtId="0" fontId="360" fillId="63" borderId="5" xfId="6" applyFont="1" applyFill="1" applyBorder="1" applyAlignment="1">
      <alignment horizontal="right" vertical="center" wrapText="1"/>
    </xf>
    <xf numFmtId="0" fontId="369" fillId="77" borderId="10" xfId="6" applyFont="1" applyFill="1" applyBorder="1" applyAlignment="1">
      <alignment horizontal="right" vertical="center" wrapText="1"/>
    </xf>
    <xf numFmtId="0" fontId="370" fillId="0" borderId="8" xfId="18" applyFont="1" applyBorder="1" applyAlignment="1">
      <alignment horizontal="center" vertical="center" wrapText="1"/>
    </xf>
    <xf numFmtId="0" fontId="371" fillId="72" borderId="5" xfId="6" applyFont="1" applyFill="1" applyBorder="1" applyAlignment="1">
      <alignment horizontal="right" vertical="center" wrapText="1"/>
    </xf>
    <xf numFmtId="0" fontId="372" fillId="78" borderId="2" xfId="6" applyFont="1" applyFill="1" applyBorder="1" applyAlignment="1">
      <alignment horizontal="right" vertical="center"/>
    </xf>
    <xf numFmtId="0" fontId="373" fillId="0" borderId="8" xfId="18" applyFont="1" applyBorder="1" applyAlignment="1">
      <alignment horizontal="center" vertical="center" wrapText="1"/>
    </xf>
    <xf numFmtId="0" fontId="360" fillId="73" borderId="5" xfId="6" applyFont="1" applyFill="1" applyBorder="1" applyAlignment="1">
      <alignment horizontal="right" vertical="center" wrapText="1"/>
    </xf>
    <xf numFmtId="0" fontId="374" fillId="0" borderId="10" xfId="18" applyFont="1" applyBorder="1" applyAlignment="1">
      <alignment horizontal="right" vertical="center" wrapText="1"/>
    </xf>
    <xf numFmtId="0" fontId="374" fillId="0" borderId="3" xfId="18" applyFont="1" applyBorder="1" applyAlignment="1">
      <alignment horizontal="center" vertical="center" wrapText="1"/>
    </xf>
    <xf numFmtId="0" fontId="360" fillId="45" borderId="5" xfId="18" applyFont="1" applyFill="1" applyBorder="1" applyAlignment="1">
      <alignment horizontal="right" vertical="center" wrapText="1"/>
    </xf>
    <xf numFmtId="0" fontId="375" fillId="0" borderId="10" xfId="18" applyFont="1" applyBorder="1" applyAlignment="1">
      <alignment horizontal="right" vertical="center" wrapText="1"/>
    </xf>
    <xf numFmtId="0" fontId="375" fillId="0" borderId="8" xfId="18" applyFont="1" applyBorder="1" applyAlignment="1">
      <alignment horizontal="center" vertical="center" wrapText="1"/>
    </xf>
    <xf numFmtId="0" fontId="357" fillId="65" borderId="5" xfId="6" applyFont="1" applyFill="1" applyBorder="1" applyAlignment="1">
      <alignment horizontal="right" vertical="center" wrapText="1"/>
    </xf>
    <xf numFmtId="0" fontId="359" fillId="65" borderId="10" xfId="6" applyFont="1" applyFill="1" applyBorder="1" applyAlignment="1">
      <alignment horizontal="right" vertical="center" wrapText="1"/>
    </xf>
    <xf numFmtId="0" fontId="354" fillId="2" borderId="1" xfId="0" applyFont="1" applyFill="1" applyBorder="1" applyAlignment="1">
      <alignment horizontal="center" vertical="center" wrapText="1"/>
    </xf>
    <xf numFmtId="0" fontId="354" fillId="2" borderId="1" xfId="0" applyFont="1" applyFill="1" applyBorder="1" applyAlignment="1">
      <alignment horizontal="center" vertical="center"/>
    </xf>
    <xf numFmtId="0" fontId="354" fillId="2" borderId="4" xfId="0" applyFont="1" applyFill="1" applyBorder="1" applyAlignment="1">
      <alignment horizontal="center" vertical="center"/>
    </xf>
    <xf numFmtId="0" fontId="354" fillId="2" borderId="13" xfId="0" applyFont="1" applyFill="1" applyBorder="1" applyAlignment="1">
      <alignment horizontal="center" vertical="center" wrapText="1"/>
    </xf>
    <xf numFmtId="0" fontId="310" fillId="2" borderId="13" xfId="0" applyFont="1" applyFill="1" applyBorder="1" applyAlignment="1">
      <alignment horizontal="center" vertical="center" wrapText="1"/>
    </xf>
    <xf numFmtId="0" fontId="354" fillId="2" borderId="13" xfId="0" applyFont="1" applyFill="1" applyBorder="1" applyAlignment="1">
      <alignment horizontal="center" vertical="center"/>
    </xf>
    <xf numFmtId="0" fontId="335" fillId="0" borderId="14" xfId="0" applyFont="1" applyBorder="1" applyAlignment="1">
      <alignment horizontal="left" vertical="center" wrapText="1"/>
    </xf>
    <xf numFmtId="0" fontId="310" fillId="0" borderId="15" xfId="0" applyFont="1" applyBorder="1" applyAlignment="1">
      <alignment horizontal="left" vertical="center"/>
    </xf>
    <xf numFmtId="0" fontId="335" fillId="2" borderId="5" xfId="0" applyFont="1" applyFill="1" applyBorder="1" applyAlignment="1">
      <alignment horizontal="left" vertical="center"/>
    </xf>
    <xf numFmtId="0" fontId="335" fillId="2" borderId="2" xfId="0" applyFont="1" applyFill="1" applyBorder="1" applyAlignment="1">
      <alignment horizontal="left" vertical="center"/>
    </xf>
    <xf numFmtId="0" fontId="335" fillId="2" borderId="10" xfId="0" applyFont="1" applyFill="1" applyBorder="1" applyAlignment="1">
      <alignment horizontal="left" vertical="center"/>
    </xf>
    <xf numFmtId="0" fontId="310" fillId="0" borderId="0" xfId="0" applyFont="1"/>
    <xf numFmtId="0" fontId="381" fillId="0" borderId="0" xfId="17" applyFont="1" applyFill="1" applyAlignment="1" applyProtection="1">
      <alignment horizontal="left" vertical="center"/>
    </xf>
    <xf numFmtId="0" fontId="2" fillId="91" borderId="0" xfId="22" applyFill="1" applyProtection="1">
      <protection hidden="1"/>
    </xf>
    <xf numFmtId="0" fontId="385" fillId="91" borderId="0" xfId="23" applyFill="1"/>
    <xf numFmtId="0" fontId="2" fillId="91" borderId="0" xfId="22" applyFill="1" applyAlignment="1">
      <alignment vertical="center"/>
    </xf>
    <xf numFmtId="0" fontId="2" fillId="0" borderId="0" xfId="22"/>
    <xf numFmtId="0" fontId="386" fillId="91" borderId="0" xfId="22" applyFont="1" applyFill="1" applyAlignment="1">
      <alignment vertical="center"/>
    </xf>
    <xf numFmtId="0" fontId="387" fillId="91" borderId="0" xfId="24" applyFont="1" applyFill="1" applyAlignment="1" applyProtection="1">
      <alignment vertical="center"/>
      <protection hidden="1"/>
    </xf>
    <xf numFmtId="0" fontId="388" fillId="91" borderId="0" xfId="22" applyFont="1" applyFill="1" applyAlignment="1">
      <alignment vertical="center"/>
    </xf>
    <xf numFmtId="0" fontId="389" fillId="91" borderId="0" xfId="22" applyFont="1" applyFill="1" applyAlignment="1">
      <alignment vertical="center"/>
    </xf>
    <xf numFmtId="0" fontId="390" fillId="92" borderId="0" xfId="22" applyFont="1" applyFill="1" applyAlignment="1">
      <alignment vertical="center"/>
    </xf>
    <xf numFmtId="0" fontId="391" fillId="92" borderId="0" xfId="22" applyFont="1" applyFill="1" applyAlignment="1">
      <alignment vertical="center"/>
    </xf>
    <xf numFmtId="0" fontId="392" fillId="91" borderId="0" xfId="19" applyFont="1" applyFill="1" applyAlignment="1">
      <alignment vertical="center"/>
    </xf>
    <xf numFmtId="0" fontId="2" fillId="0" borderId="0" xfId="22" applyAlignment="1">
      <alignment vertical="center"/>
    </xf>
    <xf numFmtId="0" fontId="393" fillId="91" borderId="0" xfId="22" applyFont="1" applyFill="1" applyAlignment="1">
      <alignment vertical="center"/>
    </xf>
    <xf numFmtId="0" fontId="394" fillId="91" borderId="0" xfId="22" applyFont="1" applyFill="1" applyAlignment="1">
      <alignment vertical="center"/>
    </xf>
    <xf numFmtId="0" fontId="395" fillId="91" borderId="0" xfId="22" applyFont="1" applyFill="1" applyAlignment="1">
      <alignment vertical="center"/>
    </xf>
    <xf numFmtId="0" fontId="396" fillId="91" borderId="0" xfId="25" applyFont="1" applyFill="1" applyAlignment="1">
      <alignment horizontal="left" vertical="center"/>
    </xf>
    <xf numFmtId="0" fontId="395" fillId="91" borderId="0" xfId="22" applyFont="1" applyFill="1" applyAlignment="1">
      <alignment horizontal="center" vertical="center"/>
    </xf>
    <xf numFmtId="0" fontId="397" fillId="91" borderId="0" xfId="22" applyFont="1" applyFill="1" applyAlignment="1">
      <alignment vertical="center"/>
    </xf>
    <xf numFmtId="169" fontId="398" fillId="91" borderId="116" xfId="26" applyNumberFormat="1" applyFont="1" applyFill="1" applyBorder="1" applyAlignment="1">
      <alignment horizontal="center" vertical="center"/>
    </xf>
    <xf numFmtId="170" fontId="399" fillId="93" borderId="175" xfId="22" applyNumberFormat="1" applyFont="1" applyFill="1" applyBorder="1" applyAlignment="1" applyProtection="1">
      <alignment horizontal="center" vertical="center"/>
      <protection locked="0"/>
    </xf>
    <xf numFmtId="171" fontId="400" fillId="94" borderId="176" xfId="22" applyNumberFormat="1" applyFont="1" applyFill="1" applyBorder="1" applyAlignment="1">
      <alignment horizontal="center" vertical="center"/>
    </xf>
    <xf numFmtId="0" fontId="401" fillId="91" borderId="0" xfId="22" applyFont="1" applyFill="1" applyAlignment="1">
      <alignment horizontal="right" vertical="center"/>
    </xf>
    <xf numFmtId="0" fontId="394" fillId="91" borderId="0" xfId="22" applyFont="1" applyFill="1" applyAlignment="1">
      <alignment horizontal="center" vertical="center"/>
    </xf>
    <xf numFmtId="0" fontId="402" fillId="91" borderId="0" xfId="22" applyFont="1" applyFill="1" applyAlignment="1">
      <alignment horizontal="left" vertical="center"/>
    </xf>
    <xf numFmtId="0" fontId="403" fillId="91" borderId="0" xfId="22" applyFont="1" applyFill="1" applyAlignment="1">
      <alignment horizontal="left" vertical="center"/>
    </xf>
    <xf numFmtId="0" fontId="404" fillId="91" borderId="0" xfId="22" applyFont="1" applyFill="1" applyAlignment="1">
      <alignment horizontal="left" vertical="center"/>
    </xf>
    <xf numFmtId="0" fontId="405" fillId="91" borderId="0" xfId="22" applyFont="1" applyFill="1" applyAlignment="1">
      <alignment horizontal="left" vertical="center"/>
    </xf>
    <xf numFmtId="0" fontId="406" fillId="91" borderId="0" xfId="22" applyFont="1" applyFill="1" applyAlignment="1">
      <alignment horizontal="left" vertical="center"/>
    </xf>
    <xf numFmtId="0" fontId="407" fillId="91" borderId="0" xfId="22" applyFont="1" applyFill="1" applyAlignment="1">
      <alignment horizontal="left" vertical="center"/>
    </xf>
    <xf numFmtId="0" fontId="408" fillId="91" borderId="0" xfId="22" applyFont="1" applyFill="1" applyAlignment="1">
      <alignment horizontal="left" vertical="center"/>
    </xf>
    <xf numFmtId="0" fontId="409" fillId="91" borderId="0" xfId="22" applyFont="1" applyFill="1" applyAlignment="1">
      <alignment horizontal="left" vertical="center"/>
    </xf>
    <xf numFmtId="0" fontId="410" fillId="91" borderId="0" xfId="22" applyFont="1" applyFill="1" applyAlignment="1">
      <alignment horizontal="left" vertical="center"/>
    </xf>
    <xf numFmtId="0" fontId="2" fillId="91" borderId="0" xfId="24" applyFill="1" applyProtection="1">
      <protection hidden="1"/>
    </xf>
    <xf numFmtId="0" fontId="2" fillId="91" borderId="0" xfId="24" applyFill="1" applyAlignment="1">
      <alignment vertical="center"/>
    </xf>
    <xf numFmtId="0" fontId="2" fillId="0" borderId="0" xfId="24" applyAlignment="1">
      <alignment vertical="center"/>
    </xf>
    <xf numFmtId="0" fontId="393" fillId="91" borderId="0" xfId="24" applyFont="1" applyFill="1" applyAlignment="1">
      <alignment vertical="center"/>
    </xf>
    <xf numFmtId="0" fontId="411" fillId="2" borderId="0" xfId="24" applyFont="1" applyFill="1" applyAlignment="1">
      <alignment horizontal="center" vertical="center"/>
    </xf>
    <xf numFmtId="0" fontId="412" fillId="2" borderId="0" xfId="24" applyFont="1" applyFill="1" applyAlignment="1">
      <alignment horizontal="center" vertical="center"/>
    </xf>
    <xf numFmtId="0" fontId="413" fillId="2" borderId="0" xfId="24" applyFont="1" applyFill="1" applyAlignment="1">
      <alignment horizontal="center" vertical="center"/>
    </xf>
    <xf numFmtId="0" fontId="414" fillId="2" borderId="0" xfId="24" applyFont="1" applyFill="1" applyAlignment="1">
      <alignment horizontal="center" vertical="center"/>
    </xf>
    <xf numFmtId="0" fontId="415" fillId="2" borderId="0" xfId="24" applyFont="1" applyFill="1" applyAlignment="1">
      <alignment horizontal="center" vertical="center"/>
    </xf>
    <xf numFmtId="0" fontId="416" fillId="2" borderId="0" xfId="24" applyFont="1" applyFill="1" applyAlignment="1">
      <alignment horizontal="center" vertical="center"/>
    </xf>
    <xf numFmtId="0" fontId="417" fillId="2" borderId="0" xfId="24" applyFont="1" applyFill="1" applyAlignment="1">
      <alignment horizontal="center" vertical="center"/>
    </xf>
    <xf numFmtId="0" fontId="418" fillId="2" borderId="0" xfId="24" applyFont="1" applyFill="1" applyAlignment="1">
      <alignment horizontal="center" vertical="center"/>
    </xf>
    <xf numFmtId="0" fontId="419" fillId="2" borderId="0" xfId="24" applyFont="1" applyFill="1" applyAlignment="1">
      <alignment horizontal="center" vertical="center"/>
    </xf>
    <xf numFmtId="0" fontId="420" fillId="2" borderId="0" xfId="24" applyFont="1" applyFill="1" applyAlignment="1">
      <alignment horizontal="center" vertical="center"/>
    </xf>
    <xf numFmtId="0" fontId="421" fillId="2" borderId="0" xfId="24" applyFont="1" applyFill="1" applyAlignment="1">
      <alignment horizontal="center" vertical="center"/>
    </xf>
    <xf numFmtId="0" fontId="422" fillId="2" borderId="0" xfId="24" applyFont="1" applyFill="1" applyAlignment="1">
      <alignment horizontal="center" vertical="center"/>
    </xf>
    <xf numFmtId="0" fontId="423" fillId="2" borderId="0" xfId="24" applyFont="1" applyFill="1" applyAlignment="1">
      <alignment horizontal="center" vertical="center"/>
    </xf>
    <xf numFmtId="0" fontId="424" fillId="2" borderId="0" xfId="24" applyFont="1" applyFill="1" applyAlignment="1">
      <alignment horizontal="center" vertical="center"/>
    </xf>
    <xf numFmtId="0" fontId="425" fillId="2" borderId="0" xfId="24" applyFont="1" applyFill="1" applyAlignment="1">
      <alignment horizontal="center" vertical="center"/>
    </xf>
    <xf numFmtId="0" fontId="426" fillId="2" borderId="0" xfId="24" applyFont="1" applyFill="1" applyAlignment="1">
      <alignment horizontal="center" vertical="center"/>
    </xf>
    <xf numFmtId="0" fontId="427" fillId="2" borderId="0" xfId="24" applyFont="1" applyFill="1" applyAlignment="1">
      <alignment horizontal="center" vertical="center"/>
    </xf>
    <xf numFmtId="0" fontId="428" fillId="2" borderId="0" xfId="24" applyFont="1" applyFill="1" applyAlignment="1">
      <alignment horizontal="center" vertical="center"/>
    </xf>
    <xf numFmtId="0" fontId="429" fillId="90" borderId="78" xfId="24" applyFont="1" applyFill="1" applyBorder="1" applyAlignment="1">
      <alignment horizontal="center" vertical="center"/>
    </xf>
    <xf numFmtId="0" fontId="430" fillId="0" borderId="125" xfId="27" applyFont="1" applyBorder="1" applyAlignment="1">
      <alignment horizontal="center" vertical="center"/>
    </xf>
    <xf numFmtId="0" fontId="222" fillId="95" borderId="78" xfId="24" applyFont="1" applyFill="1" applyBorder="1" applyAlignment="1">
      <alignment horizontal="center" vertical="center"/>
    </xf>
    <xf numFmtId="0" fontId="222" fillId="96" borderId="78" xfId="24" applyFont="1" applyFill="1" applyBorder="1" applyAlignment="1">
      <alignment horizontal="center" vertical="center"/>
    </xf>
    <xf numFmtId="0" fontId="431" fillId="91" borderId="0" xfId="22" applyFont="1" applyFill="1" applyAlignment="1" applyProtection="1">
      <alignment horizontal="left" vertical="center"/>
      <protection hidden="1"/>
    </xf>
    <xf numFmtId="0" fontId="230" fillId="91" borderId="0" xfId="24" applyFont="1" applyFill="1" applyProtection="1">
      <protection hidden="1"/>
    </xf>
    <xf numFmtId="0" fontId="395" fillId="91" borderId="0" xfId="23" applyFont="1" applyFill="1" applyAlignment="1">
      <alignment vertical="center"/>
    </xf>
    <xf numFmtId="0" fontId="384" fillId="91" borderId="0" xfId="23" applyFont="1" applyFill="1" applyAlignment="1">
      <alignment vertical="center"/>
    </xf>
    <xf numFmtId="0" fontId="431" fillId="91" borderId="0" xfId="24" applyFont="1" applyFill="1" applyAlignment="1" applyProtection="1">
      <alignment vertical="center"/>
      <protection hidden="1"/>
    </xf>
    <xf numFmtId="0" fontId="1" fillId="91" borderId="0" xfId="23" applyFont="1" applyFill="1"/>
    <xf numFmtId="0" fontId="431" fillId="91" borderId="0" xfId="22" applyFont="1" applyFill="1" applyAlignment="1">
      <alignment horizontal="left" vertical="center"/>
    </xf>
    <xf numFmtId="0" fontId="432" fillId="91" borderId="0" xfId="22" applyFont="1" applyFill="1" applyAlignment="1">
      <alignment horizontal="center" vertical="center"/>
    </xf>
    <xf numFmtId="0" fontId="433" fillId="91" borderId="0" xfId="22" applyFont="1" applyFill="1" applyAlignment="1">
      <alignment horizontal="left" vertical="top"/>
    </xf>
    <xf numFmtId="0" fontId="434" fillId="90" borderId="0" xfId="24" applyFont="1" applyFill="1" applyAlignment="1">
      <alignment vertical="center"/>
    </xf>
    <xf numFmtId="0" fontId="2" fillId="90" borderId="0" xfId="24" applyFill="1" applyProtection="1">
      <protection hidden="1"/>
    </xf>
    <xf numFmtId="0" fontId="435" fillId="90" borderId="78" xfId="24" applyFont="1" applyFill="1" applyBorder="1" applyAlignment="1">
      <alignment vertical="center"/>
    </xf>
    <xf numFmtId="0" fontId="2" fillId="90" borderId="0" xfId="24" applyFill="1" applyAlignment="1">
      <alignment vertical="center"/>
    </xf>
    <xf numFmtId="172" fontId="436" fillId="90" borderId="0" xfId="24" applyNumberFormat="1" applyFont="1" applyFill="1" applyAlignment="1">
      <alignment vertical="center"/>
    </xf>
    <xf numFmtId="0" fontId="435" fillId="90" borderId="0" xfId="24" applyFont="1" applyFill="1" applyAlignment="1">
      <alignment horizontal="left" vertical="center"/>
    </xf>
    <xf numFmtId="0" fontId="2" fillId="0" borderId="0" xfId="24" applyProtection="1">
      <protection hidden="1"/>
    </xf>
    <xf numFmtId="0" fontId="437" fillId="97" borderId="0" xfId="24" applyFont="1" applyFill="1" applyAlignment="1">
      <alignment horizontal="center" vertical="center"/>
    </xf>
    <xf numFmtId="0" fontId="438" fillId="98" borderId="79" xfId="24" applyFont="1" applyFill="1" applyBorder="1" applyAlignment="1">
      <alignment horizontal="center" vertical="center"/>
    </xf>
    <xf numFmtId="0" fontId="438" fillId="98" borderId="0" xfId="24" applyFont="1" applyFill="1" applyAlignment="1">
      <alignment horizontal="center" vertical="center"/>
    </xf>
    <xf numFmtId="0" fontId="394" fillId="91" borderId="0" xfId="24" applyFont="1" applyFill="1" applyAlignment="1">
      <alignment vertical="center"/>
    </xf>
    <xf numFmtId="0" fontId="394" fillId="91" borderId="78" xfId="24" applyFont="1" applyFill="1" applyBorder="1" applyAlignment="1">
      <alignment vertical="center"/>
    </xf>
    <xf numFmtId="0" fontId="439" fillId="90" borderId="0" xfId="24" applyFont="1" applyFill="1" applyAlignment="1">
      <alignment horizontal="center" vertical="center"/>
    </xf>
    <xf numFmtId="0" fontId="394" fillId="91" borderId="0" xfId="24" applyFont="1" applyFill="1" applyAlignment="1">
      <alignment horizontal="right" vertical="center"/>
    </xf>
    <xf numFmtId="0" fontId="2" fillId="90" borderId="0" xfId="24" applyFill="1"/>
    <xf numFmtId="0" fontId="440" fillId="90" borderId="0" xfId="24" applyFont="1" applyFill="1"/>
    <xf numFmtId="0" fontId="441" fillId="90" borderId="0" xfId="24" applyFont="1" applyFill="1"/>
    <xf numFmtId="0" fontId="442" fillId="90" borderId="0" xfId="28" applyFont="1" applyFill="1" applyAlignment="1">
      <alignment horizontal="right" vertical="center"/>
    </xf>
    <xf numFmtId="0" fontId="441" fillId="90" borderId="0" xfId="28" applyFont="1" applyFill="1" applyAlignment="1">
      <alignment horizontal="right" vertical="center"/>
    </xf>
    <xf numFmtId="0" fontId="441" fillId="90" borderId="0" xfId="24" applyFont="1" applyFill="1" applyAlignment="1">
      <alignment vertical="center"/>
    </xf>
    <xf numFmtId="0" fontId="2" fillId="0" borderId="0" xfId="24"/>
    <xf numFmtId="0" fontId="443" fillId="91" borderId="0" xfId="29" applyFont="1" applyFill="1" applyAlignment="1" applyProtection="1">
      <alignment vertical="center"/>
    </xf>
    <xf numFmtId="0" fontId="394" fillId="91" borderId="0" xfId="30" applyFont="1" applyFill="1" applyAlignment="1">
      <alignment vertical="center"/>
    </xf>
    <xf numFmtId="0" fontId="394" fillId="91" borderId="0" xfId="19" applyFont="1" applyFill="1" applyAlignment="1">
      <alignment horizontal="center" vertical="top"/>
    </xf>
    <xf numFmtId="0" fontId="444" fillId="99" borderId="0" xfId="24" applyFont="1" applyFill="1" applyAlignment="1" applyProtection="1">
      <alignment horizontal="center" vertical="center"/>
      <protection hidden="1"/>
    </xf>
    <xf numFmtId="0" fontId="446" fillId="90" borderId="0" xfId="31" applyFont="1" applyFill="1" applyAlignment="1" applyProtection="1">
      <alignment vertical="center"/>
      <protection hidden="1"/>
    </xf>
    <xf numFmtId="0" fontId="447" fillId="91" borderId="0" xfId="24" applyFont="1" applyFill="1" applyAlignment="1">
      <alignment vertical="center"/>
    </xf>
    <xf numFmtId="0" fontId="448" fillId="99" borderId="0" xfId="24" applyFont="1" applyFill="1" applyAlignment="1" applyProtection="1">
      <alignment vertical="center"/>
      <protection hidden="1"/>
    </xf>
    <xf numFmtId="0" fontId="449" fillId="100" borderId="0" xfId="31" applyFont="1" applyFill="1" applyAlignment="1">
      <alignment vertical="center"/>
    </xf>
    <xf numFmtId="0" fontId="388" fillId="101" borderId="0" xfId="24" applyFont="1" applyFill="1" applyAlignment="1">
      <alignment vertical="center"/>
    </xf>
    <xf numFmtId="0" fontId="450" fillId="101" borderId="0" xfId="31" applyFont="1" applyFill="1" applyAlignment="1">
      <alignment vertical="center"/>
    </xf>
    <xf numFmtId="0" fontId="451" fillId="101" borderId="0" xfId="24" applyFont="1" applyFill="1" applyAlignment="1">
      <alignment vertical="center"/>
    </xf>
    <xf numFmtId="0" fontId="452" fillId="101" borderId="0" xfId="24" applyFont="1" applyFill="1"/>
    <xf numFmtId="0" fontId="453" fillId="91" borderId="0" xfId="24" applyFont="1" applyFill="1" applyAlignment="1">
      <alignment vertical="center"/>
    </xf>
    <xf numFmtId="0" fontId="451" fillId="91" borderId="0" xfId="24" applyFont="1" applyFill="1" applyAlignment="1">
      <alignment vertical="center"/>
    </xf>
    <xf numFmtId="0" fontId="452" fillId="91" borderId="0" xfId="24" applyFont="1" applyFill="1"/>
    <xf numFmtId="0" fontId="388" fillId="91" borderId="0" xfId="24" applyFont="1" applyFill="1" applyAlignment="1">
      <alignment vertical="center"/>
    </xf>
    <xf numFmtId="0" fontId="2" fillId="101" borderId="0" xfId="24" applyFill="1"/>
    <xf numFmtId="0" fontId="453" fillId="91" borderId="0" xfId="24" applyFont="1" applyFill="1"/>
    <xf numFmtId="0" fontId="449" fillId="100" borderId="0" xfId="31" applyFont="1" applyFill="1" applyAlignment="1" applyProtection="1">
      <alignment vertical="center"/>
    </xf>
    <xf numFmtId="0" fontId="450" fillId="101" borderId="0" xfId="31" applyFont="1" applyFill="1" applyAlignment="1" applyProtection="1">
      <alignment vertical="center"/>
    </xf>
    <xf numFmtId="0" fontId="448" fillId="99" borderId="0" xfId="24" applyFont="1" applyFill="1" applyAlignment="1" applyProtection="1">
      <alignment horizontal="center" vertical="center"/>
      <protection hidden="1"/>
    </xf>
    <xf numFmtId="0" fontId="454" fillId="100" borderId="0" xfId="32" applyFont="1" applyFill="1" applyAlignment="1">
      <alignment vertical="center"/>
    </xf>
    <xf numFmtId="0" fontId="455" fillId="101" borderId="0" xfId="32" applyFont="1" applyFill="1" applyAlignment="1">
      <alignment vertical="center"/>
    </xf>
    <xf numFmtId="0" fontId="431" fillId="91" borderId="0" xfId="24" applyFont="1" applyFill="1" applyAlignment="1">
      <alignment vertical="center"/>
    </xf>
    <xf numFmtId="0" fontId="448" fillId="99" borderId="0" xfId="22" applyFont="1" applyFill="1" applyAlignment="1">
      <alignment horizontal="center" vertical="center"/>
    </xf>
    <xf numFmtId="0" fontId="457" fillId="100" borderId="0" xfId="33" applyFont="1" applyFill="1" applyBorder="1" applyAlignment="1">
      <alignment horizontal="left" vertical="center"/>
    </xf>
    <xf numFmtId="0" fontId="441" fillId="101" borderId="0" xfId="28" applyFont="1" applyFill="1" applyAlignment="1">
      <alignment horizontal="left" vertical="center"/>
    </xf>
    <xf numFmtId="0" fontId="2" fillId="91" borderId="0" xfId="24" applyFill="1"/>
    <xf numFmtId="0" fontId="440" fillId="91" borderId="0" xfId="24" applyFont="1" applyFill="1"/>
    <xf numFmtId="0" fontId="441" fillId="91" borderId="0" xfId="24" applyFont="1" applyFill="1"/>
    <xf numFmtId="0" fontId="458" fillId="91" borderId="0" xfId="24" applyFont="1" applyFill="1" applyAlignment="1">
      <alignment vertical="center"/>
    </xf>
    <xf numFmtId="0" fontId="459" fillId="91" borderId="0" xfId="24" applyFont="1" applyFill="1" applyAlignment="1">
      <alignment horizontal="right" vertical="center"/>
    </xf>
    <xf numFmtId="0" fontId="441" fillId="101" borderId="0" xfId="28" applyFont="1" applyFill="1" applyAlignment="1">
      <alignment horizontal="right" vertical="center"/>
    </xf>
    <xf numFmtId="0" fontId="442" fillId="101" borderId="0" xfId="24" applyFont="1" applyFill="1"/>
    <xf numFmtId="0" fontId="441" fillId="91" borderId="0" xfId="28" applyFont="1" applyFill="1" applyAlignment="1">
      <alignment horizontal="left" vertical="center"/>
    </xf>
    <xf numFmtId="0" fontId="442" fillId="101" borderId="0" xfId="22" applyFont="1" applyFill="1"/>
    <xf numFmtId="0" fontId="441" fillId="101" borderId="0" xfId="24" applyFont="1" applyFill="1"/>
    <xf numFmtId="0" fontId="448" fillId="101" borderId="0" xfId="23" applyFont="1" applyFill="1" applyAlignment="1">
      <alignment horizontal="center" vertical="center"/>
    </xf>
    <xf numFmtId="0" fontId="460" fillId="91" borderId="0" xfId="24" applyFont="1" applyFill="1" applyAlignment="1">
      <alignment vertical="center"/>
    </xf>
    <xf numFmtId="0" fontId="460" fillId="91" borderId="0" xfId="24" applyFont="1" applyFill="1" applyProtection="1">
      <protection hidden="1"/>
    </xf>
    <xf numFmtId="0" fontId="461" fillId="91" borderId="0" xfId="24" applyFont="1" applyFill="1" applyAlignment="1">
      <alignment vertical="center"/>
    </xf>
    <xf numFmtId="0" fontId="389" fillId="91" borderId="0" xfId="24" applyFont="1" applyFill="1" applyAlignment="1">
      <alignment vertical="center"/>
    </xf>
    <xf numFmtId="0" fontId="441" fillId="91" borderId="0" xfId="24" applyFont="1" applyFill="1" applyAlignment="1">
      <alignment vertical="center"/>
    </xf>
    <xf numFmtId="0" fontId="462" fillId="91" borderId="0" xfId="24" applyFont="1" applyFill="1" applyAlignment="1">
      <alignment horizontal="center" vertical="center"/>
    </xf>
    <xf numFmtId="0" fontId="394" fillId="91" borderId="0" xfId="19" applyFont="1" applyFill="1" applyAlignment="1">
      <alignment horizontal="center" vertical="center"/>
    </xf>
    <xf numFmtId="0" fontId="463" fillId="91" borderId="0" xfId="23" applyFont="1" applyFill="1"/>
    <xf numFmtId="0" fontId="397" fillId="91" borderId="0" xfId="24" applyFont="1" applyFill="1" applyAlignment="1">
      <alignment vertical="center"/>
    </xf>
    <xf numFmtId="0" fontId="388" fillId="92" borderId="0" xfId="22" applyFont="1" applyFill="1" applyAlignment="1">
      <alignment vertical="center"/>
    </xf>
    <xf numFmtId="0" fontId="464" fillId="92" borderId="0" xfId="2" applyFont="1" applyFill="1" applyBorder="1" applyAlignment="1" applyProtection="1">
      <alignment vertical="center"/>
    </xf>
    <xf numFmtId="0" fontId="290" fillId="92" borderId="0" xfId="2" applyFont="1" applyFill="1" applyBorder="1" applyAlignment="1" applyProtection="1">
      <alignment vertical="center"/>
    </xf>
    <xf numFmtId="0" fontId="464" fillId="92" borderId="0" xfId="2" applyFont="1" applyFill="1" applyAlignment="1" applyProtection="1">
      <alignment vertical="center"/>
    </xf>
    <xf numFmtId="0" fontId="290" fillId="92" borderId="0" xfId="2" applyFont="1" applyFill="1" applyAlignment="1" applyProtection="1">
      <alignment vertical="center"/>
    </xf>
    <xf numFmtId="0" fontId="216" fillId="100" borderId="0" xfId="16" applyNumberFormat="1" applyFont="1" applyFill="1" applyBorder="1" applyAlignment="1" applyProtection="1">
      <alignment horizontal="left" vertical="center"/>
      <protection locked="0"/>
    </xf>
    <xf numFmtId="0" fontId="216" fillId="100" borderId="0" xfId="16" applyNumberFormat="1" applyFont="1" applyFill="1" applyBorder="1" applyAlignment="1" applyProtection="1">
      <alignment horizontal="right" vertical="center"/>
      <protection locked="0"/>
    </xf>
    <xf numFmtId="0" fontId="292" fillId="5" borderId="0" xfId="19" applyFont="1" applyFill="1" applyBorder="1" applyAlignment="1">
      <alignment vertical="center"/>
    </xf>
    <xf numFmtId="0" fontId="388" fillId="102" borderId="0" xfId="22" applyFont="1" applyFill="1" applyAlignment="1">
      <alignment vertical="center"/>
    </xf>
    <xf numFmtId="0" fontId="389" fillId="102" borderId="0" xfId="22" applyFont="1" applyFill="1" applyAlignment="1">
      <alignment vertical="center"/>
    </xf>
    <xf numFmtId="0" fontId="2" fillId="102" borderId="0" xfId="22" applyFill="1" applyProtection="1">
      <protection hidden="1"/>
    </xf>
    <xf numFmtId="0" fontId="308" fillId="100" borderId="0" xfId="0" applyFont="1" applyFill="1" applyAlignment="1">
      <alignment vertical="center"/>
    </xf>
    <xf numFmtId="0" fontId="311" fillId="100" borderId="0" xfId="0" applyFont="1" applyFill="1" applyAlignment="1">
      <alignment vertical="center"/>
    </xf>
    <xf numFmtId="0" fontId="310" fillId="100" borderId="0" xfId="0" applyFont="1" applyFill="1" applyAlignment="1">
      <alignment vertical="center"/>
    </xf>
    <xf numFmtId="0" fontId="479" fillId="105" borderId="4" xfId="0" applyFont="1" applyFill="1" applyBorder="1" applyAlignment="1">
      <alignment horizontal="center" vertical="center" wrapText="1"/>
    </xf>
    <xf numFmtId="164" fontId="468" fillId="20" borderId="1" xfId="16" applyNumberFormat="1" applyFont="1" applyFill="1" applyBorder="1" applyAlignment="1">
      <alignment horizontal="center"/>
    </xf>
    <xf numFmtId="164" fontId="481" fillId="3" borderId="1" xfId="16" applyNumberFormat="1" applyFont="1" applyFill="1" applyBorder="1" applyAlignment="1">
      <alignment horizontal="center"/>
    </xf>
    <xf numFmtId="164" fontId="482" fillId="3" borderId="1" xfId="16" applyNumberFormat="1" applyFont="1" applyFill="1" applyBorder="1" applyAlignment="1">
      <alignment horizontal="center"/>
    </xf>
    <xf numFmtId="0" fontId="478" fillId="17" borderId="4" xfId="0" applyFont="1" applyFill="1" applyBorder="1" applyAlignment="1">
      <alignment horizontal="center"/>
    </xf>
    <xf numFmtId="0" fontId="478" fillId="17" borderId="4" xfId="0" applyFont="1" applyFill="1" applyBorder="1"/>
    <xf numFmtId="0" fontId="478" fillId="0" borderId="0" xfId="0" applyFont="1" applyFill="1"/>
    <xf numFmtId="0" fontId="488" fillId="62" borderId="4" xfId="6" applyFont="1" applyFill="1" applyBorder="1" applyAlignment="1">
      <alignment horizontal="center" vertical="center" wrapText="1"/>
    </xf>
    <xf numFmtId="0" fontId="487" fillId="71" borderId="1" xfId="6" applyFont="1" applyFill="1" applyBorder="1" applyAlignment="1">
      <alignment horizontal="center" vertical="center" wrapText="1"/>
    </xf>
    <xf numFmtId="0" fontId="478" fillId="0" borderId="0" xfId="0" applyFont="1"/>
    <xf numFmtId="0" fontId="478" fillId="5" borderId="4" xfId="0" applyFont="1" applyFill="1" applyBorder="1" applyAlignment="1" applyProtection="1">
      <alignment horizontal="center" vertical="center" wrapText="1"/>
      <protection locked="0"/>
    </xf>
    <xf numFmtId="0" fontId="477" fillId="60" borderId="4" xfId="6" applyFont="1" applyFill="1" applyBorder="1" applyAlignment="1">
      <alignment horizontal="center" vertical="center"/>
    </xf>
    <xf numFmtId="0" fontId="478" fillId="59" borderId="4" xfId="6" applyFont="1" applyFill="1" applyBorder="1" applyAlignment="1">
      <alignment horizontal="center" vertical="center" wrapText="1"/>
    </xf>
    <xf numFmtId="0" fontId="484" fillId="43" borderId="4" xfId="16" applyFont="1" applyFill="1" applyBorder="1" applyAlignment="1">
      <alignment horizontal="center" vertical="center" wrapText="1"/>
    </xf>
    <xf numFmtId="0" fontId="477" fillId="67" borderId="4" xfId="6" applyFont="1" applyFill="1" applyBorder="1" applyAlignment="1">
      <alignment horizontal="center" vertical="center"/>
    </xf>
    <xf numFmtId="0" fontId="487" fillId="62" borderId="4" xfId="6" applyFont="1" applyFill="1" applyBorder="1" applyAlignment="1">
      <alignment horizontal="center" vertical="center" wrapText="1"/>
    </xf>
    <xf numFmtId="0" fontId="491" fillId="61" borderId="4" xfId="6" applyFont="1" applyFill="1" applyBorder="1" applyAlignment="1">
      <alignment horizontal="center" vertical="center" wrapText="1"/>
    </xf>
    <xf numFmtId="0" fontId="492" fillId="2" borderId="4" xfId="6" applyFont="1" applyFill="1" applyBorder="1" applyAlignment="1">
      <alignment horizontal="center" vertical="center" wrapText="1"/>
    </xf>
    <xf numFmtId="0" fontId="478" fillId="62" borderId="4" xfId="6" applyFont="1" applyFill="1" applyBorder="1" applyAlignment="1">
      <alignment horizontal="center" vertical="center" wrapText="1"/>
    </xf>
    <xf numFmtId="0" fontId="478" fillId="0" borderId="4" xfId="0" applyFont="1" applyBorder="1"/>
    <xf numFmtId="0" fontId="478" fillId="63" borderId="4" xfId="6" applyFont="1" applyFill="1" applyBorder="1" applyAlignment="1">
      <alignment horizontal="center" vertical="center" wrapText="1"/>
    </xf>
    <xf numFmtId="0" fontId="492" fillId="5" borderId="4" xfId="0" applyFont="1" applyFill="1" applyBorder="1" applyAlignment="1" applyProtection="1">
      <alignment horizontal="center" vertical="center" wrapText="1"/>
      <protection locked="0"/>
    </xf>
    <xf numFmtId="0" fontId="478" fillId="64" borderId="4" xfId="6" applyFont="1" applyFill="1" applyBorder="1" applyAlignment="1">
      <alignment horizontal="center" vertical="center" wrapText="1"/>
    </xf>
    <xf numFmtId="0" fontId="478" fillId="46" borderId="4" xfId="18" applyFont="1" applyFill="1" applyBorder="1" applyAlignment="1">
      <alignment horizontal="center" vertical="center" wrapText="1"/>
    </xf>
    <xf numFmtId="0" fontId="477" fillId="88" borderId="4" xfId="6" applyFont="1" applyFill="1" applyBorder="1" applyAlignment="1">
      <alignment horizontal="center" vertical="center" wrapText="1"/>
    </xf>
    <xf numFmtId="0" fontId="492" fillId="65" borderId="4" xfId="6" applyFont="1" applyFill="1" applyBorder="1" applyAlignment="1">
      <alignment horizontal="center" vertical="center" wrapText="1"/>
    </xf>
    <xf numFmtId="0" fontId="478" fillId="66" borderId="4" xfId="6" applyFont="1" applyFill="1" applyBorder="1" applyAlignment="1">
      <alignment horizontal="center" vertical="center" wrapText="1"/>
    </xf>
    <xf numFmtId="0" fontId="493" fillId="76" borderId="18" xfId="6" applyFont="1" applyFill="1" applyBorder="1" applyAlignment="1">
      <alignment horizontal="center" vertical="center" wrapText="1"/>
    </xf>
    <xf numFmtId="0" fontId="492" fillId="61" borderId="4" xfId="6" applyFont="1" applyFill="1" applyBorder="1" applyAlignment="1">
      <alignment horizontal="center" vertical="center" wrapText="1"/>
    </xf>
    <xf numFmtId="0" fontId="478" fillId="85" borderId="4" xfId="6" applyFont="1" applyFill="1" applyBorder="1" applyAlignment="1">
      <alignment horizontal="center" vertical="center" wrapText="1"/>
    </xf>
    <xf numFmtId="0" fontId="478" fillId="2" borderId="4" xfId="0" applyFont="1" applyFill="1" applyBorder="1"/>
    <xf numFmtId="0" fontId="477" fillId="15" borderId="4" xfId="18" applyFont="1" applyFill="1" applyBorder="1" applyAlignment="1">
      <alignment horizontal="center" vertical="center" wrapText="1"/>
    </xf>
    <xf numFmtId="0" fontId="490" fillId="65" borderId="4" xfId="6" applyFont="1" applyFill="1" applyBorder="1" applyAlignment="1">
      <alignment horizontal="center" vertical="center" wrapText="1"/>
    </xf>
    <xf numFmtId="0" fontId="490" fillId="58" borderId="4" xfId="6" applyFont="1" applyFill="1" applyBorder="1" applyAlignment="1">
      <alignment horizontal="center" vertical="center"/>
    </xf>
    <xf numFmtId="0" fontId="494" fillId="0" borderId="4" xfId="18" applyFont="1" applyBorder="1" applyAlignment="1">
      <alignment horizontal="center" vertical="center" wrapText="1"/>
    </xf>
    <xf numFmtId="0" fontId="495" fillId="0" borderId="4" xfId="18" applyFont="1" applyBorder="1" applyAlignment="1">
      <alignment horizontal="center" vertical="center" wrapText="1"/>
    </xf>
    <xf numFmtId="0" fontId="496" fillId="0" borderId="4" xfId="18" applyFont="1" applyBorder="1" applyAlignment="1">
      <alignment horizontal="center" vertical="center" wrapText="1"/>
    </xf>
    <xf numFmtId="0" fontId="487" fillId="86" borderId="58" xfId="18" applyFont="1" applyFill="1" applyBorder="1" applyAlignment="1">
      <alignment horizontal="center" vertical="center" wrapText="1"/>
    </xf>
    <xf numFmtId="0" fontId="497" fillId="0" borderId="4" xfId="18" applyFont="1" applyBorder="1" applyAlignment="1">
      <alignment horizontal="center" vertical="center" wrapText="1"/>
    </xf>
    <xf numFmtId="0" fontId="487" fillId="71" borderId="4" xfId="6" applyFont="1" applyFill="1" applyBorder="1" applyAlignment="1">
      <alignment horizontal="center" vertical="center" wrapText="1"/>
    </xf>
    <xf numFmtId="0" fontId="490" fillId="61" borderId="4" xfId="6" applyFont="1" applyFill="1" applyBorder="1" applyAlignment="1">
      <alignment horizontal="center" vertical="center" wrapText="1"/>
    </xf>
    <xf numFmtId="0" fontId="491" fillId="0" borderId="4" xfId="18" applyFont="1" applyBorder="1" applyAlignment="1">
      <alignment horizontal="center" vertical="center" wrapText="1"/>
    </xf>
    <xf numFmtId="0" fontId="494" fillId="0" borderId="4" xfId="0" applyFont="1" applyFill="1" applyBorder="1" applyAlignment="1" applyProtection="1">
      <alignment horizontal="center" vertical="center" wrapText="1"/>
      <protection locked="0"/>
    </xf>
    <xf numFmtId="0" fontId="500" fillId="0" borderId="4" xfId="18" applyFont="1" applyBorder="1" applyAlignment="1">
      <alignment horizontal="center" vertical="center" wrapText="1"/>
    </xf>
    <xf numFmtId="0" fontId="491" fillId="65" borderId="4" xfId="6" applyFont="1" applyFill="1" applyBorder="1" applyAlignment="1">
      <alignment horizontal="center" vertical="center" wrapText="1"/>
    </xf>
    <xf numFmtId="0" fontId="485" fillId="2" borderId="2" xfId="16" applyFont="1" applyFill="1" applyBorder="1" applyAlignment="1">
      <alignment horizontal="center" vertical="center" wrapText="1"/>
    </xf>
    <xf numFmtId="0" fontId="493" fillId="0" borderId="21" xfId="18" applyFont="1" applyFill="1" applyBorder="1" applyAlignment="1">
      <alignment horizontal="center" vertical="center" wrapText="1"/>
    </xf>
    <xf numFmtId="0" fontId="493" fillId="0" borderId="13" xfId="18" applyFont="1" applyFill="1" applyBorder="1" applyAlignment="1">
      <alignment horizontal="center" vertical="center" wrapText="1"/>
    </xf>
    <xf numFmtId="0" fontId="498" fillId="0" borderId="2" xfId="18" applyFont="1" applyBorder="1" applyAlignment="1">
      <alignment horizontal="center" vertical="center" wrapText="1"/>
    </xf>
    <xf numFmtId="0" fontId="499" fillId="0" borderId="2" xfId="18" applyFont="1" applyBorder="1" applyAlignment="1">
      <alignment horizontal="center" vertical="center" wrapText="1"/>
    </xf>
    <xf numFmtId="0" fontId="490" fillId="5" borderId="4" xfId="0" applyFont="1" applyFill="1" applyBorder="1" applyAlignment="1" applyProtection="1">
      <alignment horizontal="center" vertical="center"/>
      <protection locked="0"/>
    </xf>
    <xf numFmtId="0" fontId="478" fillId="65" borderId="4" xfId="6" applyFont="1" applyFill="1" applyBorder="1" applyAlignment="1" applyProtection="1">
      <alignment horizontal="center" vertical="center"/>
    </xf>
    <xf numFmtId="0" fontId="478" fillId="59" borderId="4" xfId="6" applyFont="1" applyFill="1" applyBorder="1" applyAlignment="1">
      <alignment horizontal="center" vertical="center"/>
    </xf>
    <xf numFmtId="0" fontId="478" fillId="84" borderId="2" xfId="6" applyFont="1" applyFill="1" applyBorder="1" applyAlignment="1">
      <alignment horizontal="center" vertical="center" wrapText="1"/>
    </xf>
    <xf numFmtId="0" fontId="487" fillId="86" borderId="0" xfId="18" applyFont="1" applyFill="1" applyBorder="1" applyAlignment="1">
      <alignment horizontal="center" vertical="center" wrapText="1"/>
    </xf>
    <xf numFmtId="0" fontId="487" fillId="62" borderId="4" xfId="6" applyFont="1" applyFill="1" applyBorder="1" applyAlignment="1">
      <alignment horizontal="center" vertical="center"/>
    </xf>
    <xf numFmtId="0" fontId="478" fillId="5" borderId="0" xfId="0" applyFont="1" applyFill="1" applyAlignment="1" applyProtection="1">
      <alignment horizontal="center" vertical="center" wrapText="1"/>
      <protection locked="0"/>
    </xf>
    <xf numFmtId="164" fontId="477" fillId="3" borderId="4" xfId="16" applyNumberFormat="1" applyFont="1" applyFill="1" applyBorder="1" applyAlignment="1">
      <alignment horizontal="center"/>
    </xf>
    <xf numFmtId="0" fontId="478" fillId="62" borderId="4" xfId="6" applyFont="1" applyFill="1" applyBorder="1" applyAlignment="1">
      <alignment horizontal="center" vertical="center"/>
    </xf>
    <xf numFmtId="0" fontId="497" fillId="2" borderId="4" xfId="0" applyFont="1" applyFill="1" applyBorder="1" applyAlignment="1" applyProtection="1">
      <alignment horizontal="center" vertical="center"/>
      <protection locked="0"/>
    </xf>
    <xf numFmtId="0" fontId="495" fillId="2" borderId="4" xfId="0" applyFont="1" applyFill="1" applyBorder="1" applyAlignment="1" applyProtection="1">
      <alignment horizontal="center" vertical="center"/>
      <protection locked="0"/>
    </xf>
    <xf numFmtId="0" fontId="478" fillId="59" borderId="0" xfId="6" applyFont="1" applyFill="1" applyBorder="1" applyAlignment="1">
      <alignment horizontal="center" vertical="center"/>
    </xf>
    <xf numFmtId="0" fontId="484" fillId="43" borderId="0" xfId="16" applyFont="1" applyFill="1" applyBorder="1" applyAlignment="1">
      <alignment horizontal="center" vertical="center"/>
    </xf>
    <xf numFmtId="0" fontId="495" fillId="5" borderId="4" xfId="0" applyFont="1" applyFill="1" applyBorder="1" applyAlignment="1" applyProtection="1">
      <alignment horizontal="center" vertical="center"/>
      <protection locked="0"/>
    </xf>
    <xf numFmtId="0" fontId="478" fillId="73" borderId="2" xfId="6" applyFont="1" applyFill="1" applyBorder="1" applyAlignment="1">
      <alignment horizontal="center" vertical="center"/>
    </xf>
    <xf numFmtId="0" fontId="477" fillId="72" borderId="0" xfId="6" applyFont="1" applyFill="1" applyBorder="1" applyAlignment="1">
      <alignment horizontal="left" vertical="center"/>
    </xf>
    <xf numFmtId="0" fontId="478" fillId="39" borderId="0" xfId="18" applyFont="1" applyFill="1" applyBorder="1" applyAlignment="1">
      <alignment horizontal="center" vertical="center" wrapText="1"/>
    </xf>
    <xf numFmtId="0" fontId="478" fillId="46" borderId="4" xfId="18" applyFont="1" applyFill="1" applyBorder="1" applyAlignment="1">
      <alignment horizontal="center" vertical="center"/>
    </xf>
    <xf numFmtId="0" fontId="477" fillId="88" borderId="4" xfId="6" applyFont="1" applyFill="1" applyBorder="1" applyAlignment="1">
      <alignment horizontal="center" vertical="center"/>
    </xf>
    <xf numFmtId="0" fontId="492" fillId="65" borderId="4" xfId="6" applyFont="1" applyFill="1" applyBorder="1" applyAlignment="1">
      <alignment horizontal="center" vertical="center"/>
    </xf>
    <xf numFmtId="0" fontId="478" fillId="66" borderId="4" xfId="6" applyFont="1" applyFill="1" applyBorder="1" applyAlignment="1">
      <alignment horizontal="center" vertical="center"/>
    </xf>
    <xf numFmtId="0" fontId="491" fillId="5" borderId="4" xfId="0" applyFont="1" applyFill="1" applyBorder="1" applyAlignment="1" applyProtection="1">
      <alignment horizontal="center" vertical="center"/>
      <protection locked="0"/>
    </xf>
    <xf numFmtId="0" fontId="478" fillId="5" borderId="4" xfId="0" applyFont="1" applyFill="1" applyBorder="1" applyAlignment="1" applyProtection="1">
      <alignment horizontal="center" vertical="center"/>
      <protection locked="0"/>
    </xf>
    <xf numFmtId="0" fontId="490" fillId="2" borderId="4" xfId="0" applyFont="1" applyFill="1" applyBorder="1" applyAlignment="1" applyProtection="1">
      <alignment horizontal="center" vertical="center"/>
      <protection locked="0"/>
    </xf>
    <xf numFmtId="0" fontId="484" fillId="43" borderId="4" xfId="16" applyFont="1" applyFill="1" applyBorder="1" applyAlignment="1">
      <alignment horizontal="center" vertical="center"/>
    </xf>
    <xf numFmtId="0" fontId="499" fillId="78" borderId="2" xfId="6" applyFont="1" applyFill="1" applyBorder="1" applyAlignment="1">
      <alignment horizontal="center" vertical="center"/>
    </xf>
    <xf numFmtId="0" fontId="478" fillId="39" borderId="4" xfId="18" applyFont="1" applyFill="1" applyBorder="1" applyAlignment="1">
      <alignment horizontal="center" vertical="center" wrapText="1"/>
    </xf>
    <xf numFmtId="0" fontId="494" fillId="2" borderId="4" xfId="0" applyFont="1" applyFill="1" applyBorder="1" applyAlignment="1" applyProtection="1">
      <alignment horizontal="center" vertical="center"/>
      <protection locked="0"/>
    </xf>
    <xf numFmtId="0" fontId="494" fillId="2" borderId="4" xfId="18" applyFont="1" applyFill="1" applyBorder="1" applyAlignment="1">
      <alignment horizontal="center" vertical="center" wrapText="1"/>
    </xf>
    <xf numFmtId="0" fontId="496" fillId="2" borderId="4" xfId="18" applyFont="1" applyFill="1" applyBorder="1" applyAlignment="1">
      <alignment horizontal="center" vertical="center" wrapText="1"/>
    </xf>
    <xf numFmtId="0" fontId="493" fillId="2" borderId="0" xfId="0" applyFont="1" applyFill="1" applyBorder="1" applyAlignment="1">
      <alignment horizontal="center" vertical="center"/>
    </xf>
    <xf numFmtId="0" fontId="493" fillId="76" borderId="4" xfId="6" applyFont="1" applyFill="1" applyBorder="1" applyAlignment="1">
      <alignment horizontal="center" vertical="center" wrapText="1"/>
    </xf>
    <xf numFmtId="0" fontId="491" fillId="2" borderId="4" xfId="0" applyFont="1" applyFill="1" applyBorder="1" applyAlignment="1" applyProtection="1">
      <alignment horizontal="center" vertical="center"/>
      <protection locked="0"/>
    </xf>
    <xf numFmtId="0" fontId="498" fillId="2" borderId="2" xfId="18" applyFont="1" applyFill="1" applyBorder="1" applyAlignment="1">
      <alignment horizontal="center" vertical="center"/>
    </xf>
    <xf numFmtId="0" fontId="500" fillId="2" borderId="4" xfId="18" applyFont="1" applyFill="1" applyBorder="1" applyAlignment="1">
      <alignment horizontal="center" vertical="center" wrapText="1"/>
    </xf>
    <xf numFmtId="0" fontId="490" fillId="74" borderId="4" xfId="6" applyFont="1" applyFill="1" applyBorder="1" applyAlignment="1">
      <alignment horizontal="center" vertical="center"/>
    </xf>
    <xf numFmtId="0" fontId="500" fillId="2" borderId="4" xfId="18" applyFont="1" applyFill="1" applyBorder="1" applyAlignment="1">
      <alignment horizontal="center" vertical="center"/>
    </xf>
    <xf numFmtId="0" fontId="478" fillId="65" borderId="0" xfId="6" applyFont="1" applyFill="1" applyBorder="1" applyAlignment="1" applyProtection="1">
      <alignment horizontal="center" vertical="center"/>
    </xf>
    <xf numFmtId="0" fontId="477" fillId="72" borderId="2" xfId="6" applyFont="1" applyFill="1" applyBorder="1" applyAlignment="1">
      <alignment horizontal="left" vertical="center"/>
    </xf>
    <xf numFmtId="0" fontId="478" fillId="5" borderId="0" xfId="0" applyFont="1" applyFill="1" applyBorder="1" applyAlignment="1" applyProtection="1">
      <alignment horizontal="center" vertical="center"/>
      <protection locked="0"/>
    </xf>
    <xf numFmtId="0" fontId="480" fillId="0" borderId="4" xfId="6" applyFont="1" applyFill="1" applyBorder="1" applyAlignment="1">
      <alignment horizontal="center" vertical="center" wrapText="1"/>
    </xf>
    <xf numFmtId="164" fontId="479" fillId="3" borderId="4" xfId="16" quotePrefix="1" applyNumberFormat="1" applyFont="1" applyFill="1" applyBorder="1" applyAlignment="1">
      <alignment horizontal="center"/>
    </xf>
    <xf numFmtId="164" fontId="479" fillId="3" borderId="2" xfId="16" quotePrefix="1" applyNumberFormat="1" applyFont="1" applyFill="1" applyBorder="1" applyAlignment="1">
      <alignment horizontal="center"/>
    </xf>
    <xf numFmtId="0" fontId="478" fillId="0" borderId="0" xfId="0" applyFont="1" applyAlignment="1">
      <alignment horizontal="center"/>
    </xf>
    <xf numFmtId="0" fontId="502" fillId="61" borderId="4" xfId="6" applyFont="1" applyFill="1" applyBorder="1" applyAlignment="1">
      <alignment horizontal="center" vertical="center" wrapText="1"/>
    </xf>
    <xf numFmtId="0" fontId="503" fillId="61" borderId="4" xfId="6" applyFont="1" applyFill="1" applyBorder="1" applyAlignment="1">
      <alignment horizontal="center" vertical="center" wrapText="1"/>
    </xf>
    <xf numFmtId="0" fontId="466" fillId="5" borderId="4" xfId="0" applyFont="1" applyFill="1" applyBorder="1" applyAlignment="1" applyProtection="1">
      <alignment horizontal="center" vertical="center" wrapText="1"/>
      <protection locked="0"/>
    </xf>
    <xf numFmtId="0" fontId="469" fillId="5" borderId="4" xfId="0" applyFont="1" applyFill="1" applyBorder="1" applyAlignment="1" applyProtection="1">
      <alignment horizontal="center" vertical="center" wrapText="1"/>
      <protection locked="0"/>
    </xf>
    <xf numFmtId="0" fontId="504" fillId="71" borderId="18" xfId="6" applyFont="1" applyFill="1" applyBorder="1" applyAlignment="1">
      <alignment horizontal="center" vertical="center" wrapText="1"/>
    </xf>
    <xf numFmtId="0" fontId="468" fillId="5" borderId="4" xfId="0" applyFont="1" applyFill="1" applyBorder="1" applyAlignment="1" applyProtection="1">
      <alignment horizontal="center" vertical="center" wrapText="1"/>
      <protection locked="0"/>
    </xf>
    <xf numFmtId="0" fontId="469" fillId="59" borderId="4" xfId="6" applyFont="1" applyFill="1" applyBorder="1" applyAlignment="1">
      <alignment horizontal="center" vertical="center" wrapText="1"/>
    </xf>
    <xf numFmtId="0" fontId="468" fillId="62" borderId="4" xfId="6" applyFont="1" applyFill="1" applyBorder="1" applyAlignment="1">
      <alignment horizontal="center" vertical="center" wrapText="1"/>
    </xf>
    <xf numFmtId="0" fontId="468" fillId="59" borderId="4" xfId="6" applyFont="1" applyFill="1" applyBorder="1" applyAlignment="1">
      <alignment horizontal="center" vertical="center" wrapText="1"/>
    </xf>
    <xf numFmtId="0" fontId="468" fillId="63" borderId="4" xfId="6" applyFont="1" applyFill="1" applyBorder="1" applyAlignment="1">
      <alignment horizontal="center" vertical="center" wrapText="1"/>
    </xf>
    <xf numFmtId="0" fontId="506" fillId="5" borderId="4" xfId="0" applyFont="1" applyFill="1" applyBorder="1" applyAlignment="1" applyProtection="1">
      <alignment horizontal="center" vertical="center" wrapText="1"/>
      <protection locked="0"/>
    </xf>
    <xf numFmtId="0" fontId="468" fillId="64" borderId="4" xfId="6" applyFont="1" applyFill="1" applyBorder="1" applyAlignment="1">
      <alignment horizontal="center" vertical="center"/>
    </xf>
    <xf numFmtId="0" fontId="468" fillId="46" borderId="4" xfId="18" applyFont="1" applyFill="1" applyBorder="1" applyAlignment="1">
      <alignment horizontal="center" vertical="center" wrapText="1"/>
    </xf>
    <xf numFmtId="0" fontId="481" fillId="88" borderId="4" xfId="6" applyFont="1" applyFill="1" applyBorder="1" applyAlignment="1">
      <alignment horizontal="center" vertical="center" wrapText="1"/>
    </xf>
    <xf numFmtId="0" fontId="468" fillId="65" borderId="4" xfId="6" applyFont="1" applyFill="1" applyBorder="1" applyAlignment="1">
      <alignment horizontal="center" vertical="center" wrapText="1"/>
    </xf>
    <xf numFmtId="0" fontId="468" fillId="66" borderId="4" xfId="6" applyFont="1" applyFill="1" applyBorder="1" applyAlignment="1">
      <alignment horizontal="center" vertical="center" wrapText="1"/>
    </xf>
    <xf numFmtId="0" fontId="466" fillId="59" borderId="4" xfId="6" applyFont="1" applyFill="1" applyBorder="1" applyAlignment="1">
      <alignment horizontal="center" vertical="center" wrapText="1"/>
    </xf>
    <xf numFmtId="0" fontId="504" fillId="71" borderId="1" xfId="6" applyFont="1" applyFill="1" applyBorder="1" applyAlignment="1">
      <alignment horizontal="center" vertical="center" wrapText="1"/>
    </xf>
    <xf numFmtId="0" fontId="481" fillId="67" borderId="4" xfId="6" applyFont="1" applyFill="1" applyBorder="1" applyAlignment="1">
      <alignment horizontal="center" vertical="center"/>
    </xf>
    <xf numFmtId="0" fontId="481" fillId="60" borderId="4" xfId="6" applyFont="1" applyFill="1" applyBorder="1" applyAlignment="1">
      <alignment horizontal="center" vertical="center"/>
    </xf>
    <xf numFmtId="0" fontId="476" fillId="60" borderId="4" xfId="6" applyFont="1" applyFill="1" applyBorder="1" applyAlignment="1">
      <alignment horizontal="center" vertical="center"/>
    </xf>
    <xf numFmtId="0" fontId="508" fillId="43" borderId="4" xfId="16" applyFont="1" applyFill="1" applyBorder="1" applyAlignment="1">
      <alignment horizontal="center" vertical="center" wrapText="1"/>
    </xf>
    <xf numFmtId="0" fontId="510" fillId="5" borderId="4" xfId="0" applyFont="1" applyFill="1" applyBorder="1" applyAlignment="1" applyProtection="1">
      <alignment horizontal="center" vertical="center" wrapText="1"/>
      <protection locked="0"/>
    </xf>
    <xf numFmtId="0" fontId="505" fillId="60" borderId="4" xfId="6" applyFont="1" applyFill="1" applyBorder="1" applyAlignment="1">
      <alignment horizontal="center" vertical="center"/>
    </xf>
    <xf numFmtId="0" fontId="511" fillId="43" borderId="4" xfId="16" applyFont="1" applyFill="1" applyBorder="1" applyAlignment="1">
      <alignment horizontal="center" vertical="center" wrapText="1"/>
    </xf>
    <xf numFmtId="0" fontId="505" fillId="67" borderId="4" xfId="6" applyFont="1" applyFill="1" applyBorder="1" applyAlignment="1">
      <alignment horizontal="center" vertical="center"/>
    </xf>
    <xf numFmtId="0" fontId="507" fillId="5" borderId="4" xfId="0" applyFont="1" applyFill="1" applyBorder="1" applyAlignment="1" applyProtection="1">
      <alignment horizontal="center" vertical="center" wrapText="1"/>
      <protection locked="0"/>
    </xf>
    <xf numFmtId="0" fontId="476" fillId="67" borderId="4" xfId="6" applyFont="1" applyFill="1" applyBorder="1" applyAlignment="1">
      <alignment horizontal="center" vertical="center"/>
    </xf>
    <xf numFmtId="0" fontId="486" fillId="58" borderId="4" xfId="6" applyFont="1" applyFill="1" applyBorder="1" applyAlignment="1">
      <alignment horizontal="center" vertical="center"/>
    </xf>
    <xf numFmtId="0" fontId="512" fillId="0" borderId="4" xfId="18" applyFont="1" applyBorder="1" applyAlignment="1">
      <alignment horizontal="center" vertical="center" wrapText="1"/>
    </xf>
    <xf numFmtId="0" fontId="514" fillId="0" borderId="4" xfId="18" applyFont="1" applyBorder="1" applyAlignment="1">
      <alignment horizontal="center" vertical="center" wrapText="1"/>
    </xf>
    <xf numFmtId="0" fontId="515" fillId="0" borderId="4" xfId="18" applyFont="1" applyBorder="1" applyAlignment="1">
      <alignment horizontal="center" vertical="center" wrapText="1"/>
    </xf>
    <xf numFmtId="0" fontId="504" fillId="86" borderId="58" xfId="18" applyFont="1" applyFill="1" applyBorder="1" applyAlignment="1">
      <alignment horizontal="center" vertical="center" wrapText="1"/>
    </xf>
    <xf numFmtId="0" fontId="516" fillId="0" borderId="4" xfId="18" applyFont="1" applyBorder="1" applyAlignment="1">
      <alignment horizontal="center" vertical="center" wrapText="1"/>
    </xf>
    <xf numFmtId="0" fontId="504" fillId="71" borderId="4" xfId="6" applyFont="1" applyFill="1" applyBorder="1" applyAlignment="1">
      <alignment horizontal="center" vertical="center" wrapText="1"/>
    </xf>
    <xf numFmtId="0" fontId="486" fillId="61" borderId="4" xfId="6" applyFont="1" applyFill="1" applyBorder="1" applyAlignment="1">
      <alignment horizontal="center" vertical="center" wrapText="1"/>
    </xf>
    <xf numFmtId="0" fontId="468" fillId="2" borderId="4" xfId="0" applyFont="1" applyFill="1" applyBorder="1"/>
    <xf numFmtId="0" fontId="502" fillId="0" borderId="4" xfId="18" applyFont="1" applyBorder="1" applyAlignment="1">
      <alignment horizontal="center" vertical="center" wrapText="1"/>
    </xf>
    <xf numFmtId="0" fontId="468" fillId="0" borderId="4" xfId="0" applyFont="1" applyBorder="1"/>
    <xf numFmtId="0" fontId="512" fillId="0" borderId="4" xfId="0" applyFont="1" applyFill="1" applyBorder="1" applyAlignment="1" applyProtection="1">
      <alignment horizontal="center" vertical="center" wrapText="1"/>
      <protection locked="0"/>
    </xf>
    <xf numFmtId="0" fontId="519" fillId="0" borderId="4" xfId="18" applyFont="1" applyBorder="1" applyAlignment="1">
      <alignment horizontal="center" vertical="center" wrapText="1"/>
    </xf>
    <xf numFmtId="0" fontId="486" fillId="0" borderId="4" xfId="18" applyFont="1" applyBorder="1" applyAlignment="1">
      <alignment horizontal="center" vertical="center" wrapText="1"/>
    </xf>
    <xf numFmtId="0" fontId="502" fillId="65" borderId="4" xfId="6" applyFont="1" applyFill="1" applyBorder="1" applyAlignment="1">
      <alignment horizontal="center" vertical="center" wrapText="1"/>
    </xf>
    <xf numFmtId="0" fontId="480" fillId="106" borderId="54" xfId="6" applyFont="1" applyFill="1" applyBorder="1" applyAlignment="1" applyProtection="1">
      <alignment horizontal="center" vertical="center" wrapText="1"/>
    </xf>
    <xf numFmtId="0" fontId="480" fillId="92" borderId="4" xfId="0" applyFont="1" applyFill="1" applyBorder="1"/>
    <xf numFmtId="0" fontId="468" fillId="84" borderId="2" xfId="6" applyFont="1" applyFill="1" applyBorder="1" applyAlignment="1">
      <alignment horizontal="center" vertical="center" wrapText="1"/>
    </xf>
    <xf numFmtId="0" fontId="469" fillId="84" borderId="2" xfId="6" applyFont="1" applyFill="1" applyBorder="1" applyAlignment="1">
      <alignment horizontal="center" vertical="center" wrapText="1"/>
    </xf>
    <xf numFmtId="0" fontId="508" fillId="3" borderId="2" xfId="16" applyFont="1" applyFill="1" applyBorder="1" applyAlignment="1">
      <alignment horizontal="center" vertical="center" wrapText="1"/>
    </xf>
    <xf numFmtId="0" fontId="513" fillId="2" borderId="2" xfId="16" applyFont="1" applyFill="1" applyBorder="1" applyAlignment="1">
      <alignment horizontal="center" vertical="center" wrapText="1"/>
    </xf>
    <xf numFmtId="0" fontId="481" fillId="72" borderId="2" xfId="6" applyFont="1" applyFill="1" applyBorder="1" applyAlignment="1">
      <alignment horizontal="center" vertical="center" wrapText="1"/>
    </xf>
    <xf numFmtId="0" fontId="477" fillId="72" borderId="2" xfId="6" applyFont="1" applyFill="1" applyBorder="1" applyAlignment="1">
      <alignment horizontal="center" vertical="center" wrapText="1"/>
    </xf>
    <xf numFmtId="0" fontId="518" fillId="0" borderId="2" xfId="18" applyFont="1" applyBorder="1" applyAlignment="1">
      <alignment horizontal="center" vertical="center" wrapText="1"/>
    </xf>
    <xf numFmtId="0" fontId="468" fillId="73" borderId="2" xfId="6" applyFont="1" applyFill="1" applyBorder="1" applyAlignment="1">
      <alignment horizontal="center" vertical="center" wrapText="1"/>
    </xf>
    <xf numFmtId="0" fontId="478" fillId="73" borderId="2" xfId="6" applyFont="1" applyFill="1" applyBorder="1" applyAlignment="1">
      <alignment horizontal="center" vertical="center" wrapText="1"/>
    </xf>
    <xf numFmtId="0" fontId="517" fillId="0" borderId="2" xfId="18" applyFont="1" applyBorder="1" applyAlignment="1">
      <alignment horizontal="center" vertical="center" wrapText="1"/>
    </xf>
    <xf numFmtId="0" fontId="293" fillId="105" borderId="0" xfId="0" applyFont="1" applyFill="1" applyBorder="1" applyAlignment="1">
      <alignment horizontal="center" vertical="center"/>
    </xf>
    <xf numFmtId="0" fontId="57" fillId="41" borderId="0" xfId="19" applyFont="1" applyFill="1" applyBorder="1" applyAlignment="1">
      <alignment vertical="center"/>
    </xf>
    <xf numFmtId="0" fontId="290" fillId="102" borderId="0" xfId="2" applyFont="1" applyFill="1" applyAlignment="1" applyProtection="1">
      <alignment vertical="center"/>
    </xf>
    <xf numFmtId="0" fontId="246" fillId="92" borderId="0" xfId="22" applyFont="1" applyFill="1" applyAlignment="1">
      <alignment vertical="center"/>
    </xf>
    <xf numFmtId="0" fontId="520" fillId="102" borderId="0" xfId="2" applyFont="1" applyFill="1" applyBorder="1" applyAlignment="1" applyProtection="1">
      <alignment vertical="center"/>
    </xf>
    <xf numFmtId="0" fontId="520" fillId="102" borderId="9" xfId="2" applyFont="1" applyFill="1" applyBorder="1" applyAlignment="1" applyProtection="1">
      <alignment vertical="center"/>
    </xf>
    <xf numFmtId="0" fontId="73" fillId="90" borderId="0" xfId="16" applyFont="1" applyFill="1" applyBorder="1" applyAlignment="1">
      <alignment horizontal="center" vertical="center" wrapText="1" shrinkToFit="1"/>
    </xf>
    <xf numFmtId="0" fontId="81" fillId="90" borderId="0" xfId="16" applyFont="1" applyFill="1" applyBorder="1" applyAlignment="1">
      <alignment horizontal="center" vertical="center" wrapText="1"/>
    </xf>
    <xf numFmtId="0" fontId="81" fillId="90" borderId="0" xfId="16" applyFont="1" applyFill="1" applyBorder="1" applyAlignment="1">
      <alignment horizontal="center" vertical="top" wrapText="1" shrinkToFit="1"/>
    </xf>
    <xf numFmtId="0" fontId="138" fillId="90" borderId="3" xfId="16" applyFont="1" applyFill="1" applyBorder="1" applyAlignment="1">
      <alignment horizontal="center" vertical="center" wrapText="1"/>
    </xf>
    <xf numFmtId="0" fontId="73" fillId="90" borderId="9" xfId="16" applyFont="1" applyFill="1" applyBorder="1" applyAlignment="1">
      <alignment horizontal="center" vertical="center" wrapText="1" shrinkToFit="1"/>
    </xf>
    <xf numFmtId="0" fontId="140" fillId="90" borderId="9" xfId="16" applyFont="1" applyFill="1" applyBorder="1" applyAlignment="1">
      <alignment horizontal="center" vertical="center" wrapText="1" shrinkToFit="1"/>
    </xf>
    <xf numFmtId="0" fontId="140" fillId="90" borderId="8" xfId="16" applyFont="1" applyFill="1" applyBorder="1" applyAlignment="1">
      <alignment horizontal="center" vertical="center" wrapText="1"/>
    </xf>
    <xf numFmtId="164" fontId="521" fillId="47" borderId="7" xfId="16" quotePrefix="1" applyNumberFormat="1" applyFont="1" applyFill="1" applyBorder="1" applyAlignment="1">
      <alignment horizontal="center" vertical="center"/>
    </xf>
    <xf numFmtId="164" fontId="521" fillId="47" borderId="38" xfId="16" quotePrefix="1" applyNumberFormat="1" applyFont="1" applyFill="1" applyBorder="1" applyAlignment="1">
      <alignment horizontal="center" vertical="center"/>
    </xf>
    <xf numFmtId="164" fontId="521" fillId="47" borderId="3" xfId="16" quotePrefix="1" applyNumberFormat="1" applyFont="1" applyFill="1" applyBorder="1" applyAlignment="1">
      <alignment horizontal="center" vertical="center"/>
    </xf>
    <xf numFmtId="164" fontId="521" fillId="46" borderId="6" xfId="16" quotePrefix="1" applyNumberFormat="1" applyFont="1" applyFill="1" applyBorder="1" applyAlignment="1">
      <alignment horizontal="center" vertical="center"/>
    </xf>
    <xf numFmtId="164" fontId="521" fillId="46" borderId="3" xfId="16" quotePrefix="1" applyNumberFormat="1" applyFont="1" applyFill="1" applyBorder="1" applyAlignment="1">
      <alignment horizontal="center" vertical="center"/>
    </xf>
    <xf numFmtId="0" fontId="385" fillId="0" borderId="0" xfId="25"/>
    <xf numFmtId="173" fontId="385" fillId="0" borderId="0" xfId="25" applyNumberFormat="1"/>
    <xf numFmtId="0" fontId="385" fillId="0" borderId="0" xfId="25" applyAlignment="1">
      <alignment horizontal="center" vertical="center"/>
    </xf>
    <xf numFmtId="0" fontId="385" fillId="92" borderId="22" xfId="25" applyFill="1" applyBorder="1" applyAlignment="1">
      <alignment horizontal="center" vertical="center"/>
    </xf>
    <xf numFmtId="0" fontId="385" fillId="92" borderId="27" xfId="25" applyFill="1" applyBorder="1" applyAlignment="1">
      <alignment vertical="top"/>
    </xf>
    <xf numFmtId="0" fontId="385" fillId="0" borderId="0" xfId="25" applyProtection="1">
      <protection locked="0"/>
    </xf>
    <xf numFmtId="0" fontId="385" fillId="20" borderId="186" xfId="25" applyFill="1" applyBorder="1" applyAlignment="1">
      <alignment horizontal="center" vertical="center"/>
    </xf>
    <xf numFmtId="0" fontId="385" fillId="5" borderId="190" xfId="25" applyFill="1" applyBorder="1" applyProtection="1">
      <protection locked="0"/>
    </xf>
    <xf numFmtId="0" fontId="385" fillId="5" borderId="191" xfId="25" applyFill="1" applyBorder="1" applyProtection="1">
      <protection locked="0"/>
    </xf>
    <xf numFmtId="0" fontId="385" fillId="2" borderId="0" xfId="25" applyFill="1"/>
    <xf numFmtId="0" fontId="385" fillId="92" borderId="193" xfId="25" applyFill="1" applyBorder="1" applyAlignment="1">
      <alignment vertical="top"/>
    </xf>
    <xf numFmtId="0" fontId="385" fillId="92" borderId="195" xfId="25" applyFill="1" applyBorder="1" applyAlignment="1">
      <alignment vertical="top"/>
    </xf>
    <xf numFmtId="0" fontId="532" fillId="0" borderId="0" xfId="25" applyFont="1"/>
    <xf numFmtId="0" fontId="533" fillId="0" borderId="0" xfId="25" applyFont="1" applyAlignment="1">
      <alignment horizontal="center" vertical="center"/>
    </xf>
    <xf numFmtId="0" fontId="532" fillId="0" borderId="0" xfId="25" applyFont="1" applyAlignment="1">
      <alignment horizontal="center" vertical="center"/>
    </xf>
    <xf numFmtId="0" fontId="534" fillId="5" borderId="182" xfId="25" applyFont="1" applyFill="1" applyBorder="1" applyAlignment="1" applyProtection="1">
      <alignment horizontal="center" vertical="center"/>
      <protection locked="0"/>
    </xf>
    <xf numFmtId="173" fontId="495" fillId="2" borderId="13" xfId="25" applyNumberFormat="1" applyFont="1" applyFill="1" applyBorder="1" applyAlignment="1">
      <alignment vertical="top"/>
    </xf>
    <xf numFmtId="14" fontId="539" fillId="2" borderId="13" xfId="25" applyNumberFormat="1" applyFont="1" applyFill="1" applyBorder="1" applyAlignment="1">
      <alignment vertical="top" wrapText="1"/>
    </xf>
    <xf numFmtId="175" fontId="537" fillId="2" borderId="15" xfId="25" applyNumberFormat="1" applyFont="1" applyFill="1" applyBorder="1" applyAlignment="1">
      <alignment vertical="top"/>
    </xf>
    <xf numFmtId="0" fontId="538" fillId="2" borderId="15" xfId="25" applyFont="1" applyFill="1" applyBorder="1" applyAlignment="1">
      <alignment vertical="top"/>
    </xf>
    <xf numFmtId="0" fontId="537" fillId="2" borderId="15" xfId="25" applyFont="1" applyFill="1" applyBorder="1" applyAlignment="1">
      <alignment vertical="top"/>
    </xf>
    <xf numFmtId="173" fontId="495" fillId="2" borderId="22" xfId="25" applyNumberFormat="1" applyFont="1" applyFill="1" applyBorder="1" applyAlignment="1">
      <alignment vertical="top"/>
    </xf>
    <xf numFmtId="14" fontId="539" fillId="2" borderId="22" xfId="25" applyNumberFormat="1" applyFont="1" applyFill="1" applyBorder="1" applyAlignment="1">
      <alignment vertical="top" wrapText="1"/>
    </xf>
    <xf numFmtId="175" fontId="537" fillId="2" borderId="185" xfId="25" applyNumberFormat="1" applyFont="1" applyFill="1" applyBorder="1" applyAlignment="1">
      <alignment vertical="top"/>
    </xf>
    <xf numFmtId="0" fontId="483" fillId="20" borderId="187" xfId="25" applyFont="1" applyFill="1" applyBorder="1" applyAlignment="1">
      <alignment horizontal="center" vertical="center"/>
    </xf>
    <xf numFmtId="175" fontId="537" fillId="2" borderId="186" xfId="25" applyNumberFormat="1" applyFont="1" applyFill="1" applyBorder="1" applyAlignment="1">
      <alignment vertical="top"/>
    </xf>
    <xf numFmtId="0" fontId="538" fillId="2" borderId="186" xfId="25" applyFont="1" applyFill="1" applyBorder="1" applyAlignment="1">
      <alignment vertical="top"/>
    </xf>
    <xf numFmtId="0" fontId="537" fillId="2" borderId="186" xfId="25" applyFont="1" applyFill="1" applyBorder="1" applyAlignment="1">
      <alignment vertical="top"/>
    </xf>
    <xf numFmtId="173" fontId="495" fillId="2" borderId="187" xfId="25" applyNumberFormat="1" applyFont="1" applyFill="1" applyBorder="1" applyAlignment="1">
      <alignment vertical="top"/>
    </xf>
    <xf numFmtId="14" fontId="539" fillId="2" borderId="187" xfId="25" applyNumberFormat="1" applyFont="1" applyFill="1" applyBorder="1" applyAlignment="1">
      <alignment vertical="top" wrapText="1"/>
    </xf>
    <xf numFmtId="175" fontId="537" fillId="2" borderId="194" xfId="25" applyNumberFormat="1" applyFont="1" applyFill="1" applyBorder="1" applyAlignment="1">
      <alignment vertical="top"/>
    </xf>
    <xf numFmtId="14" fontId="539" fillId="0" borderId="13" xfId="25" applyNumberFormat="1" applyFont="1" applyBorder="1" applyAlignment="1">
      <alignment horizontal="left" vertical="top"/>
    </xf>
    <xf numFmtId="175" fontId="537" fillId="0" borderId="185" xfId="25" applyNumberFormat="1" applyFont="1" applyBorder="1" applyAlignment="1">
      <alignment vertical="top"/>
    </xf>
    <xf numFmtId="0" fontId="538" fillId="0" borderId="15" xfId="25" applyFont="1" applyBorder="1" applyAlignment="1">
      <alignment vertical="top"/>
    </xf>
    <xf numFmtId="0" fontId="537" fillId="0" borderId="15" xfId="25" applyFont="1" applyBorder="1" applyAlignment="1">
      <alignment vertical="top"/>
    </xf>
    <xf numFmtId="173" fontId="495" fillId="0" borderId="15" xfId="25" applyNumberFormat="1" applyFont="1" applyBorder="1" applyAlignment="1">
      <alignment vertical="top"/>
    </xf>
    <xf numFmtId="14" fontId="539" fillId="0" borderId="22" xfId="25" applyNumberFormat="1" applyFont="1" applyBorder="1" applyAlignment="1">
      <alignment horizontal="left" vertical="top"/>
    </xf>
    <xf numFmtId="175" fontId="537" fillId="0" borderId="194" xfId="25" applyNumberFormat="1" applyFont="1" applyBorder="1" applyAlignment="1">
      <alignment vertical="top"/>
    </xf>
    <xf numFmtId="0" fontId="538" fillId="0" borderId="186" xfId="25" applyFont="1" applyBorder="1" applyAlignment="1">
      <alignment vertical="top"/>
    </xf>
    <xf numFmtId="0" fontId="537" fillId="0" borderId="186" xfId="25" applyFont="1" applyBorder="1" applyAlignment="1">
      <alignment vertical="top"/>
    </xf>
    <xf numFmtId="173" fontId="495" fillId="0" borderId="186" xfId="25" applyNumberFormat="1" applyFont="1" applyBorder="1" applyAlignment="1">
      <alignment vertical="top"/>
    </xf>
    <xf numFmtId="14" fontId="539" fillId="0" borderId="187" xfId="25" applyNumberFormat="1" applyFont="1" applyBorder="1" applyAlignment="1">
      <alignment horizontal="left" vertical="top"/>
    </xf>
    <xf numFmtId="0" fontId="541" fillId="90" borderId="0" xfId="25" applyFont="1" applyFill="1" applyAlignment="1">
      <alignment vertical="center"/>
    </xf>
    <xf numFmtId="0" fontId="1" fillId="90" borderId="0" xfId="25" applyFont="1" applyFill="1"/>
    <xf numFmtId="0" fontId="531" fillId="90" borderId="0" xfId="25" applyFont="1" applyFill="1" applyAlignment="1">
      <alignment vertical="center"/>
    </xf>
    <xf numFmtId="0" fontId="509" fillId="90" borderId="0" xfId="25" applyFont="1" applyFill="1" applyAlignment="1">
      <alignment horizontal="right"/>
    </xf>
    <xf numFmtId="0" fontId="508" fillId="90" borderId="0" xfId="25" applyFont="1" applyFill="1" applyAlignment="1">
      <alignment horizontal="left" indent="1"/>
    </xf>
    <xf numFmtId="164" fontId="540" fillId="101" borderId="198" xfId="25" applyNumberFormat="1" applyFont="1" applyFill="1" applyBorder="1" applyAlignment="1">
      <alignment vertical="center"/>
    </xf>
    <xf numFmtId="0" fontId="540" fillId="101" borderId="23" xfId="25" applyFont="1" applyFill="1" applyBorder="1" applyAlignment="1">
      <alignment vertical="center"/>
    </xf>
    <xf numFmtId="0" fontId="533" fillId="0" borderId="179" xfId="25" applyFont="1" applyBorder="1" applyAlignment="1">
      <alignment horizontal="center" vertical="center"/>
    </xf>
    <xf numFmtId="0" fontId="533" fillId="0" borderId="203" xfId="25" applyFont="1" applyBorder="1" applyAlignment="1">
      <alignment horizontal="center" vertical="center"/>
    </xf>
    <xf numFmtId="0" fontId="533" fillId="0" borderId="204" xfId="25" applyFont="1" applyBorder="1" applyAlignment="1">
      <alignment horizontal="center" vertical="center"/>
    </xf>
    <xf numFmtId="0" fontId="523" fillId="90" borderId="0" xfId="25" applyFont="1" applyFill="1" applyAlignment="1">
      <alignment vertical="center"/>
    </xf>
    <xf numFmtId="0" fontId="525" fillId="90" borderId="0" xfId="25" applyFont="1" applyFill="1" applyAlignment="1">
      <alignment vertical="center"/>
    </xf>
    <xf numFmtId="14" fontId="544" fillId="108" borderId="205" xfId="25" applyNumberFormat="1" applyFont="1" applyFill="1" applyBorder="1" applyAlignment="1">
      <alignment horizontal="left" vertical="top"/>
    </xf>
    <xf numFmtId="0" fontId="545" fillId="2" borderId="207" xfId="25" applyFont="1" applyFill="1" applyBorder="1" applyAlignment="1">
      <alignment vertical="top"/>
    </xf>
    <xf numFmtId="0" fontId="545" fillId="2" borderId="208" xfId="25" applyFont="1" applyFill="1" applyBorder="1" applyAlignment="1">
      <alignment vertical="top"/>
    </xf>
    <xf numFmtId="164" fontId="526" fillId="98" borderId="209" xfId="25" applyNumberFormat="1" applyFont="1" applyFill="1" applyBorder="1" applyProtection="1">
      <protection locked="0"/>
    </xf>
    <xf numFmtId="164" fontId="526" fillId="98" borderId="210" xfId="25" applyNumberFormat="1" applyFont="1" applyFill="1" applyBorder="1" applyProtection="1">
      <protection locked="0"/>
    </xf>
    <xf numFmtId="164" fontId="526" fillId="98" borderId="211" xfId="25" applyNumberFormat="1" applyFont="1" applyFill="1" applyBorder="1" applyProtection="1">
      <protection locked="0"/>
    </xf>
    <xf numFmtId="164" fontId="526" fillId="98" borderId="26" xfId="25" applyNumberFormat="1" applyFont="1" applyFill="1" applyBorder="1" applyProtection="1">
      <protection locked="0"/>
    </xf>
    <xf numFmtId="164" fontId="526" fillId="98" borderId="23" xfId="25" applyNumberFormat="1" applyFont="1" applyFill="1" applyBorder="1" applyProtection="1">
      <protection locked="0"/>
    </xf>
    <xf numFmtId="164" fontId="526" fillId="98" borderId="25" xfId="25" applyNumberFormat="1" applyFont="1" applyFill="1" applyBorder="1" applyProtection="1">
      <protection locked="0"/>
    </xf>
    <xf numFmtId="0" fontId="526" fillId="20" borderId="197" xfId="25" applyFont="1" applyFill="1" applyBorder="1"/>
    <xf numFmtId="0" fontId="526" fillId="20" borderId="199" xfId="25" applyFont="1" applyFill="1" applyBorder="1"/>
    <xf numFmtId="0" fontId="526" fillId="92" borderId="199" xfId="25" applyFont="1" applyFill="1" applyBorder="1"/>
    <xf numFmtId="0" fontId="526" fillId="92" borderId="202" xfId="25" applyFont="1" applyFill="1" applyBorder="1"/>
    <xf numFmtId="164" fontId="526" fillId="5" borderId="26" xfId="25" applyNumberFormat="1" applyFont="1" applyFill="1" applyBorder="1" applyProtection="1">
      <protection locked="0"/>
    </xf>
    <xf numFmtId="164" fontId="526" fillId="5" borderId="23" xfId="25" applyNumberFormat="1" applyFont="1" applyFill="1" applyBorder="1" applyProtection="1">
      <protection locked="0"/>
    </xf>
    <xf numFmtId="164" fontId="526" fillId="100" borderId="23" xfId="25" applyNumberFormat="1" applyFont="1" applyFill="1" applyBorder="1" applyProtection="1">
      <protection locked="0"/>
    </xf>
    <xf numFmtId="164" fontId="526" fillId="5" borderId="201" xfId="25" applyNumberFormat="1" applyFont="1" applyFill="1" applyBorder="1" applyProtection="1">
      <protection locked="0"/>
    </xf>
    <xf numFmtId="0" fontId="546" fillId="109" borderId="188" xfId="25" applyFont="1" applyFill="1" applyBorder="1" applyAlignment="1">
      <alignment horizontal="center" vertical="center"/>
    </xf>
    <xf numFmtId="0" fontId="546" fillId="109" borderId="22" xfId="25" applyFont="1" applyFill="1" applyBorder="1" applyAlignment="1">
      <alignment horizontal="center" vertical="center"/>
    </xf>
    <xf numFmtId="0" fontId="546" fillId="109" borderId="189" xfId="25" applyFont="1" applyFill="1" applyBorder="1" applyAlignment="1">
      <alignment horizontal="center" vertical="center"/>
    </xf>
    <xf numFmtId="0" fontId="526" fillId="92" borderId="213" xfId="25" applyFont="1" applyFill="1" applyBorder="1"/>
    <xf numFmtId="0" fontId="526" fillId="20" borderId="212" xfId="25" applyFont="1" applyFill="1" applyBorder="1"/>
    <xf numFmtId="0" fontId="383" fillId="90" borderId="214" xfId="25" applyFont="1" applyFill="1" applyBorder="1" applyAlignment="1">
      <alignment horizontal="center" vertical="center"/>
    </xf>
    <xf numFmtId="164" fontId="540" fillId="101" borderId="216" xfId="25" applyNumberFormat="1" applyFont="1" applyFill="1" applyBorder="1" applyAlignment="1">
      <alignment vertical="center"/>
    </xf>
    <xf numFmtId="0" fontId="540" fillId="101" borderId="24" xfId="25" applyFont="1" applyFill="1" applyBorder="1" applyAlignment="1">
      <alignment vertical="center"/>
    </xf>
    <xf numFmtId="14" fontId="544" fillId="108" borderId="217" xfId="25" applyNumberFormat="1" applyFont="1" applyFill="1" applyBorder="1" applyAlignment="1">
      <alignment horizontal="left" vertical="top"/>
    </xf>
    <xf numFmtId="164" fontId="540" fillId="92" borderId="198" xfId="25" applyNumberFormat="1" applyFont="1" applyFill="1" applyBorder="1" applyAlignment="1">
      <alignment vertical="center"/>
    </xf>
    <xf numFmtId="0" fontId="540" fillId="92" borderId="23" xfId="25" applyFont="1" applyFill="1" applyBorder="1" applyAlignment="1">
      <alignment vertical="center"/>
    </xf>
    <xf numFmtId="164" fontId="540" fillId="92" borderId="200" xfId="25" applyNumberFormat="1" applyFont="1" applyFill="1" applyBorder="1" applyAlignment="1">
      <alignment vertical="center"/>
    </xf>
    <xf numFmtId="0" fontId="540" fillId="92" borderId="201" xfId="25" applyFont="1" applyFill="1" applyBorder="1" applyAlignment="1">
      <alignment vertical="center"/>
    </xf>
    <xf numFmtId="0" fontId="543" fillId="90" borderId="0" xfId="25" applyFont="1" applyFill="1"/>
    <xf numFmtId="0" fontId="549" fillId="90" borderId="0" xfId="25" applyFont="1" applyFill="1"/>
    <xf numFmtId="0" fontId="551" fillId="90" borderId="0" xfId="22" applyFont="1" applyFill="1" applyAlignment="1" applyProtection="1">
      <alignment horizontal="left" vertical="center"/>
      <protection hidden="1"/>
    </xf>
    <xf numFmtId="0" fontId="471" fillId="90" borderId="0" xfId="25" applyFont="1" applyFill="1" applyAlignment="1">
      <alignment vertical="center"/>
    </xf>
    <xf numFmtId="0" fontId="548" fillId="90" borderId="0" xfId="25" applyFont="1" applyFill="1"/>
    <xf numFmtId="0" fontId="522" fillId="90" borderId="0" xfId="25" applyFont="1" applyFill="1" applyAlignment="1">
      <alignment vertical="center"/>
    </xf>
    <xf numFmtId="0" fontId="553" fillId="90" borderId="0" xfId="25" applyFont="1" applyFill="1"/>
    <xf numFmtId="0" fontId="471" fillId="0" borderId="178" xfId="25" applyFont="1" applyBorder="1" applyAlignment="1">
      <alignment horizontal="center" vertical="center" wrapText="1"/>
    </xf>
    <xf numFmtId="0" fontId="554" fillId="90" borderId="0" xfId="25" applyFont="1" applyFill="1" applyAlignment="1">
      <alignment vertical="center"/>
    </xf>
    <xf numFmtId="0" fontId="555" fillId="90" borderId="0" xfId="25" applyFont="1" applyFill="1"/>
    <xf numFmtId="0" fontId="467" fillId="0" borderId="79" xfId="25" applyFont="1" applyBorder="1" applyAlignment="1">
      <alignment vertical="center"/>
    </xf>
    <xf numFmtId="0" fontId="467" fillId="0" borderId="81" xfId="25" applyFont="1" applyBorder="1" applyAlignment="1">
      <alignment vertical="center"/>
    </xf>
    <xf numFmtId="0" fontId="533" fillId="92" borderId="0" xfId="25" applyFont="1" applyFill="1" applyAlignment="1">
      <alignment horizontal="center" vertical="center"/>
    </xf>
    <xf numFmtId="0" fontId="1" fillId="92" borderId="223" xfId="25" applyFont="1" applyFill="1" applyBorder="1" applyAlignment="1">
      <alignment vertical="center"/>
    </xf>
    <xf numFmtId="0" fontId="548" fillId="0" borderId="224" xfId="25" applyFont="1" applyBorder="1" applyAlignment="1">
      <alignment horizontal="center" vertical="center"/>
    </xf>
    <xf numFmtId="0" fontId="533" fillId="92" borderId="224" xfId="25" applyFont="1" applyFill="1" applyBorder="1" applyAlignment="1">
      <alignment horizontal="center" vertical="center"/>
    </xf>
    <xf numFmtId="0" fontId="508" fillId="90" borderId="0" xfId="25" applyFont="1" applyFill="1" applyAlignment="1">
      <alignment vertical="center"/>
    </xf>
    <xf numFmtId="0" fontId="508" fillId="90" borderId="0" xfId="25" applyFont="1" applyFill="1" applyAlignment="1">
      <alignment horizontal="left" vertical="center"/>
    </xf>
    <xf numFmtId="0" fontId="522" fillId="90" borderId="0" xfId="25" applyFont="1" applyFill="1"/>
    <xf numFmtId="174" fontId="385" fillId="0" borderId="0" xfId="25" applyNumberFormat="1"/>
    <xf numFmtId="0" fontId="385" fillId="90" borderId="0" xfId="25" applyFill="1"/>
    <xf numFmtId="174" fontId="385" fillId="92" borderId="177" xfId="25" applyNumberFormat="1" applyFill="1" applyBorder="1"/>
    <xf numFmtId="0" fontId="534" fillId="5" borderId="225" xfId="25" applyFont="1" applyFill="1" applyBorder="1" applyAlignment="1" applyProtection="1">
      <alignment horizontal="center" vertical="center"/>
      <protection locked="0"/>
    </xf>
    <xf numFmtId="0" fontId="385" fillId="0" borderId="204" xfId="25" applyBorder="1" applyAlignment="1">
      <alignment horizontal="center" vertical="center"/>
    </xf>
    <xf numFmtId="0" fontId="385" fillId="92" borderId="27" xfId="25" applyFill="1" applyBorder="1" applyAlignment="1">
      <alignment horizontal="center" vertical="center"/>
    </xf>
    <xf numFmtId="0" fontId="385" fillId="0" borderId="203" xfId="25" applyBorder="1" applyAlignment="1">
      <alignment horizontal="center" vertical="center"/>
    </xf>
    <xf numFmtId="0" fontId="385" fillId="0" borderId="206" xfId="25" applyBorder="1" applyAlignment="1">
      <alignment horizontal="center" vertical="center"/>
    </xf>
    <xf numFmtId="0" fontId="385" fillId="0" borderId="179" xfId="25" applyBorder="1" applyAlignment="1">
      <alignment horizontal="center" vertical="center"/>
    </xf>
    <xf numFmtId="168" fontId="385" fillId="92" borderId="78" xfId="25" applyNumberFormat="1" applyFill="1" applyBorder="1" applyAlignment="1">
      <alignment vertical="center"/>
    </xf>
    <xf numFmtId="0" fontId="385" fillId="92" borderId="0" xfId="25" applyFill="1" applyAlignment="1">
      <alignment horizontal="center" vertical="center"/>
    </xf>
    <xf numFmtId="0" fontId="1" fillId="92" borderId="0" xfId="25" applyFont="1" applyFill="1" applyAlignment="1">
      <alignment vertical="center"/>
    </xf>
    <xf numFmtId="0" fontId="489" fillId="0" borderId="229" xfId="25" applyFont="1" applyBorder="1" applyProtection="1">
      <protection locked="0"/>
    </xf>
    <xf numFmtId="175" fontId="537" fillId="2" borderId="230" xfId="25" applyNumberFormat="1" applyFont="1" applyFill="1" applyBorder="1" applyAlignment="1">
      <alignment vertical="top"/>
    </xf>
    <xf numFmtId="0" fontId="538" fillId="2" borderId="230" xfId="25" applyFont="1" applyFill="1" applyBorder="1" applyAlignment="1">
      <alignment vertical="top"/>
    </xf>
    <xf numFmtId="0" fontId="537" fillId="2" borderId="230" xfId="25" applyFont="1" applyFill="1" applyBorder="1" applyAlignment="1">
      <alignment vertical="top"/>
    </xf>
    <xf numFmtId="0" fontId="545" fillId="2" borderId="215" xfId="25" applyFont="1" applyFill="1" applyBorder="1" applyAlignment="1">
      <alignment vertical="top"/>
    </xf>
    <xf numFmtId="175" fontId="537" fillId="2" borderId="231" xfId="25" applyNumberFormat="1" applyFont="1" applyFill="1" applyBorder="1" applyAlignment="1">
      <alignment vertical="top"/>
    </xf>
    <xf numFmtId="0" fontId="385" fillId="92" borderId="0" xfId="25" applyFill="1" applyAlignment="1">
      <alignment vertical="center"/>
    </xf>
    <xf numFmtId="164" fontId="385" fillId="29" borderId="232" xfId="25" applyNumberFormat="1" applyFill="1" applyBorder="1" applyAlignment="1">
      <alignment horizontal="center" vertical="center"/>
    </xf>
    <xf numFmtId="0" fontId="385" fillId="20" borderId="233" xfId="25" applyFill="1" applyBorder="1" applyAlignment="1">
      <alignment horizontal="center" vertical="center"/>
    </xf>
    <xf numFmtId="0" fontId="385" fillId="20" borderId="234" xfId="25" applyFill="1" applyBorder="1" applyAlignment="1">
      <alignment horizontal="center" vertical="center"/>
    </xf>
    <xf numFmtId="14" fontId="385" fillId="20" borderId="235" xfId="25" applyNumberFormat="1" applyFill="1" applyBorder="1"/>
    <xf numFmtId="0" fontId="385" fillId="20" borderId="196" xfId="25" applyFill="1" applyBorder="1"/>
    <xf numFmtId="0" fontId="489" fillId="2" borderId="229" xfId="25" applyFont="1" applyFill="1" applyBorder="1" applyProtection="1">
      <protection locked="0"/>
    </xf>
    <xf numFmtId="0" fontId="467" fillId="0" borderId="0" xfId="25" applyFont="1" applyAlignment="1">
      <alignment vertical="center"/>
    </xf>
    <xf numFmtId="0" fontId="385" fillId="20" borderId="239" xfId="25" applyFill="1" applyBorder="1" applyAlignment="1">
      <alignment horizontal="center" vertical="center" textRotation="45"/>
    </xf>
    <xf numFmtId="0" fontId="385" fillId="102" borderId="213" xfId="25" applyFill="1" applyBorder="1" applyAlignment="1" applyProtection="1">
      <alignment horizontal="center" vertical="center"/>
      <protection locked="0"/>
    </xf>
    <xf numFmtId="14" fontId="544" fillId="108" borderId="240" xfId="25" applyNumberFormat="1" applyFont="1" applyFill="1" applyBorder="1" applyAlignment="1">
      <alignment horizontal="left" vertical="top"/>
    </xf>
    <xf numFmtId="0" fontId="385" fillId="102" borderId="199" xfId="25" applyFill="1" applyBorder="1" applyAlignment="1" applyProtection="1">
      <alignment horizontal="center" vertical="center"/>
      <protection locked="0"/>
    </xf>
    <xf numFmtId="14" fontId="544" fillId="108" borderId="0" xfId="25" applyNumberFormat="1" applyFont="1" applyFill="1" applyAlignment="1">
      <alignment horizontal="left" vertical="top"/>
    </xf>
    <xf numFmtId="0" fontId="385" fillId="90" borderId="214" xfId="25" applyFill="1" applyBorder="1"/>
    <xf numFmtId="0" fontId="385" fillId="90" borderId="241" xfId="25" applyFill="1" applyBorder="1"/>
    <xf numFmtId="0" fontId="385" fillId="100" borderId="199" xfId="25" applyFill="1" applyBorder="1" applyAlignment="1" applyProtection="1">
      <alignment horizontal="center" vertical="center"/>
      <protection locked="0"/>
    </xf>
    <xf numFmtId="0" fontId="489" fillId="0" borderId="242" xfId="25" applyFont="1" applyBorder="1" applyProtection="1">
      <protection locked="0"/>
    </xf>
    <xf numFmtId="0" fontId="385" fillId="0" borderId="244" xfId="25" applyBorder="1" applyAlignment="1">
      <alignment vertical="center"/>
    </xf>
    <xf numFmtId="175" fontId="537" fillId="0" borderId="231" xfId="25" applyNumberFormat="1" applyFont="1" applyBorder="1" applyAlignment="1">
      <alignment vertical="top"/>
    </xf>
    <xf numFmtId="0" fontId="538" fillId="0" borderId="230" xfId="25" applyFont="1" applyBorder="1" applyAlignment="1">
      <alignment vertical="top"/>
    </xf>
    <xf numFmtId="0" fontId="537" fillId="0" borderId="230" xfId="25" applyFont="1" applyBorder="1" applyAlignment="1">
      <alignment vertical="top"/>
    </xf>
    <xf numFmtId="173" fontId="495" fillId="0" borderId="230" xfId="25" applyNumberFormat="1" applyFont="1" applyBorder="1" applyAlignment="1">
      <alignment vertical="top"/>
    </xf>
    <xf numFmtId="0" fontId="385" fillId="100" borderId="202" xfId="25" applyFill="1" applyBorder="1" applyAlignment="1" applyProtection="1">
      <alignment horizontal="center" vertical="center"/>
      <protection locked="0"/>
    </xf>
    <xf numFmtId="173" fontId="385" fillId="90" borderId="0" xfId="25" applyNumberFormat="1" applyFill="1"/>
    <xf numFmtId="0" fontId="542" fillId="90" borderId="0" xfId="35" applyFont="1" applyFill="1" applyAlignment="1" applyProtection="1">
      <alignment vertical="center"/>
    </xf>
    <xf numFmtId="0" fontId="385" fillId="90" borderId="0" xfId="25" applyFill="1" applyAlignment="1">
      <alignment vertical="center"/>
    </xf>
    <xf numFmtId="173" fontId="385" fillId="90" borderId="0" xfId="25" applyNumberFormat="1" applyFill="1" applyAlignment="1">
      <alignment vertical="center"/>
    </xf>
    <xf numFmtId="173" fontId="495" fillId="2" borderId="0" xfId="25" applyNumberFormat="1" applyFont="1" applyFill="1" applyAlignment="1">
      <alignment vertical="center"/>
    </xf>
    <xf numFmtId="14" fontId="544" fillId="107" borderId="0" xfId="25" applyNumberFormat="1" applyFont="1" applyFill="1" applyAlignment="1">
      <alignment vertical="center" wrapText="1"/>
    </xf>
    <xf numFmtId="0" fontId="556" fillId="90" borderId="0" xfId="25" applyFont="1" applyFill="1" applyAlignment="1">
      <alignment vertical="center"/>
    </xf>
    <xf numFmtId="0" fontId="480" fillId="90" borderId="0" xfId="25" applyFont="1" applyFill="1" applyAlignment="1">
      <alignment vertical="center"/>
    </xf>
    <xf numFmtId="0" fontId="385" fillId="0" borderId="0" xfId="25" applyAlignment="1">
      <alignment vertical="center"/>
    </xf>
    <xf numFmtId="168" fontId="385" fillId="92" borderId="84" xfId="25" applyNumberFormat="1" applyFill="1" applyBorder="1" applyAlignment="1">
      <alignment vertical="center"/>
    </xf>
    <xf numFmtId="0" fontId="385" fillId="92" borderId="223" xfId="25" applyFill="1" applyBorder="1" applyAlignment="1">
      <alignment vertical="center"/>
    </xf>
    <xf numFmtId="0" fontId="221" fillId="101" borderId="0" xfId="19" applyFont="1" applyFill="1" applyBorder="1" applyAlignment="1">
      <alignment vertical="top"/>
    </xf>
    <xf numFmtId="0" fontId="275" fillId="101" borderId="0" xfId="19" applyFont="1" applyFill="1" applyBorder="1" applyAlignment="1">
      <alignment vertical="top"/>
    </xf>
    <xf numFmtId="0" fontId="184" fillId="101" borderId="0" xfId="19" applyFont="1" applyFill="1" applyBorder="1" applyAlignment="1">
      <alignment vertical="top"/>
    </xf>
    <xf numFmtId="0" fontId="57" fillId="101" borderId="0" xfId="19" applyFont="1" applyFill="1" applyBorder="1" applyAlignment="1">
      <alignment vertical="top"/>
    </xf>
    <xf numFmtId="0" fontId="291" fillId="101" borderId="0" xfId="19" applyFont="1" applyFill="1" applyBorder="1" applyAlignment="1">
      <alignment vertical="top"/>
    </xf>
    <xf numFmtId="0" fontId="2" fillId="101" borderId="0" xfId="0" applyFont="1" applyFill="1" applyBorder="1" applyProtection="1">
      <protection locked="0"/>
    </xf>
    <xf numFmtId="0" fontId="297" fillId="101" borderId="0" xfId="0" applyFont="1" applyFill="1" applyBorder="1" applyAlignment="1" applyProtection="1">
      <alignment vertical="center"/>
      <protection locked="0"/>
    </xf>
    <xf numFmtId="0" fontId="299" fillId="101" borderId="0" xfId="0" applyFont="1" applyFill="1" applyBorder="1" applyAlignment="1" applyProtection="1">
      <alignment vertical="center"/>
      <protection locked="0"/>
    </xf>
    <xf numFmtId="0" fontId="302" fillId="101" borderId="0" xfId="0" applyFont="1" applyFill="1" applyBorder="1" applyAlignment="1" applyProtection="1">
      <alignment vertical="center"/>
      <protection locked="0"/>
    </xf>
    <xf numFmtId="0" fontId="306" fillId="101" borderId="0" xfId="0" applyFont="1" applyFill="1" applyBorder="1" applyAlignment="1" applyProtection="1">
      <alignment vertical="center"/>
      <protection locked="0"/>
    </xf>
    <xf numFmtId="164" fontId="46" fillId="101" borderId="0" xfId="16" applyNumberFormat="1" applyFont="1" applyFill="1" applyBorder="1" applyAlignment="1" applyProtection="1">
      <alignment horizontal="center" vertical="center" textRotation="90" wrapText="1"/>
    </xf>
    <xf numFmtId="164" fontId="294" fillId="101" borderId="0" xfId="16" applyNumberFormat="1" applyFont="1" applyFill="1" applyBorder="1" applyAlignment="1" applyProtection="1">
      <alignment horizontal="center" vertical="center" textRotation="90" wrapText="1"/>
    </xf>
    <xf numFmtId="0" fontId="218" fillId="101" borderId="0" xfId="0" applyFont="1" applyFill="1" applyBorder="1" applyAlignment="1" applyProtection="1">
      <alignment horizontal="right" vertical="center"/>
      <protection locked="0"/>
    </xf>
    <xf numFmtId="0" fontId="226" fillId="101" borderId="0" xfId="0" applyFont="1" applyFill="1" applyBorder="1" applyAlignment="1" applyProtection="1">
      <alignment horizontal="right" vertical="center"/>
      <protection locked="0"/>
    </xf>
    <xf numFmtId="0" fontId="245" fillId="101" borderId="0" xfId="0" applyFont="1" applyFill="1" applyBorder="1" applyAlignment="1" applyProtection="1">
      <alignment horizontal="right" vertical="center"/>
      <protection locked="0"/>
    </xf>
    <xf numFmtId="0" fontId="303" fillId="101" borderId="0" xfId="0" applyFont="1" applyFill="1" applyBorder="1" applyAlignment="1" applyProtection="1">
      <alignment horizontal="right" vertical="center"/>
      <protection locked="0"/>
    </xf>
    <xf numFmtId="0" fontId="557" fillId="9" borderId="0" xfId="0" applyFont="1" applyFill="1" applyBorder="1" applyAlignment="1" applyProtection="1">
      <alignment horizontal="center" vertical="center"/>
      <protection locked="0"/>
    </xf>
    <xf numFmtId="0" fontId="57" fillId="101" borderId="0" xfId="19" applyFont="1" applyFill="1" applyBorder="1" applyAlignment="1">
      <alignment vertical="center"/>
    </xf>
    <xf numFmtId="0" fontId="275" fillId="101" borderId="0" xfId="19" applyFont="1" applyFill="1" applyBorder="1" applyAlignment="1">
      <alignment vertical="center"/>
    </xf>
    <xf numFmtId="0" fontId="293" fillId="105" borderId="0" xfId="0" applyFont="1" applyFill="1" applyBorder="1" applyAlignment="1">
      <alignment horizontal="left" vertical="center"/>
    </xf>
    <xf numFmtId="0" fontId="184" fillId="101" borderId="0" xfId="19" applyFont="1" applyFill="1" applyBorder="1" applyAlignment="1">
      <alignment vertical="center"/>
    </xf>
    <xf numFmtId="0" fontId="184" fillId="101" borderId="0" xfId="19" applyFont="1" applyFill="1" applyBorder="1" applyAlignment="1">
      <alignment horizontal="left" vertical="center"/>
    </xf>
    <xf numFmtId="0" fontId="2" fillId="101" borderId="0" xfId="22" applyFill="1" applyProtection="1">
      <protection hidden="1"/>
    </xf>
    <xf numFmtId="0" fontId="290" fillId="41" borderId="0" xfId="2" applyFont="1" applyFill="1" applyAlignment="1" applyProtection="1">
      <alignment vertical="center"/>
    </xf>
    <xf numFmtId="0" fontId="290" fillId="41" borderId="0" xfId="2" applyFont="1" applyFill="1" applyAlignment="1" applyProtection="1">
      <alignment horizontal="left" vertical="center"/>
    </xf>
    <xf numFmtId="0" fontId="290" fillId="102" borderId="0" xfId="2" applyFont="1" applyFill="1" applyAlignment="1" applyProtection="1">
      <alignment horizontal="left" vertical="center"/>
    </xf>
    <xf numFmtId="0" fontId="221" fillId="41" borderId="2" xfId="19" applyFont="1" applyFill="1" applyBorder="1" applyAlignment="1">
      <alignment horizontal="center" vertical="center"/>
    </xf>
    <xf numFmtId="0" fontId="221" fillId="41" borderId="0" xfId="19" applyFont="1" applyFill="1" applyBorder="1" applyAlignment="1">
      <alignment horizontal="center" vertical="center"/>
    </xf>
    <xf numFmtId="0" fontId="221" fillId="41" borderId="2" xfId="19" applyFont="1" applyFill="1" applyBorder="1" applyAlignment="1">
      <alignment horizontal="center" vertical="center" wrapText="1"/>
    </xf>
    <xf numFmtId="0" fontId="221" fillId="41" borderId="0" xfId="19" applyFont="1" applyFill="1" applyBorder="1" applyAlignment="1">
      <alignment horizontal="center" vertical="center" wrapText="1"/>
    </xf>
    <xf numFmtId="0" fontId="141" fillId="0" borderId="130" xfId="17" applyFont="1" applyFill="1" applyBorder="1" applyAlignment="1" applyProtection="1">
      <alignment horizontal="center" vertical="center"/>
    </xf>
    <xf numFmtId="0" fontId="141" fillId="0" borderId="0" xfId="17" applyFont="1" applyFill="1" applyBorder="1" applyAlignment="1" applyProtection="1">
      <alignment horizontal="center" vertical="center"/>
    </xf>
    <xf numFmtId="167" fontId="57" fillId="41" borderId="130" xfId="17" applyNumberFormat="1" applyFont="1" applyFill="1" applyBorder="1" applyAlignment="1" applyProtection="1">
      <alignment horizontal="center" vertical="center"/>
      <protection locked="0"/>
    </xf>
    <xf numFmtId="167" fontId="57" fillId="41" borderId="0" xfId="17" applyNumberFormat="1" applyFont="1" applyFill="1" applyBorder="1" applyAlignment="1" applyProtection="1">
      <alignment horizontal="center" vertical="center"/>
      <protection locked="0"/>
    </xf>
    <xf numFmtId="0" fontId="57" fillId="101" borderId="0" xfId="19" applyFont="1" applyFill="1" applyBorder="1" applyAlignment="1">
      <alignment horizontal="right" vertical="center"/>
    </xf>
    <xf numFmtId="0" fontId="57" fillId="101" borderId="88" xfId="19" applyFont="1" applyFill="1" applyBorder="1" applyAlignment="1">
      <alignment horizontal="right" vertical="center"/>
    </xf>
    <xf numFmtId="0" fontId="472" fillId="104" borderId="2" xfId="6" applyFont="1" applyFill="1" applyBorder="1" applyAlignment="1">
      <alignment horizontal="center" vertical="center"/>
    </xf>
    <xf numFmtId="0" fontId="472" fillId="104" borderId="0" xfId="6" applyFont="1" applyFill="1" applyBorder="1" applyAlignment="1">
      <alignment horizontal="center" vertical="center"/>
    </xf>
    <xf numFmtId="0" fontId="57" fillId="41" borderId="2" xfId="19" applyFont="1" applyFill="1" applyBorder="1" applyAlignment="1">
      <alignment horizontal="left" vertical="center"/>
    </xf>
    <xf numFmtId="0" fontId="57" fillId="41" borderId="0" xfId="19" applyFont="1" applyFill="1" applyBorder="1" applyAlignment="1">
      <alignment horizontal="left" vertical="center"/>
    </xf>
    <xf numFmtId="164" fontId="473" fillId="98" borderId="2" xfId="16" quotePrefix="1" applyNumberFormat="1" applyFont="1" applyFill="1" applyBorder="1" applyAlignment="1" applyProtection="1">
      <alignment horizontal="center"/>
    </xf>
    <xf numFmtId="164" fontId="473" fillId="98" borderId="0" xfId="16" quotePrefix="1" applyNumberFormat="1" applyFont="1" applyFill="1" applyBorder="1" applyAlignment="1" applyProtection="1">
      <alignment horizontal="center"/>
    </xf>
    <xf numFmtId="0" fontId="474" fillId="90" borderId="2" xfId="0" applyFont="1" applyFill="1" applyBorder="1" applyAlignment="1" applyProtection="1">
      <alignment horizontal="center" vertical="center"/>
      <protection locked="0"/>
    </xf>
    <xf numFmtId="0" fontId="474" fillId="90" borderId="0" xfId="0" applyFont="1" applyFill="1" applyBorder="1" applyAlignment="1" applyProtection="1">
      <alignment horizontal="center" vertical="center"/>
      <protection locked="0"/>
    </xf>
    <xf numFmtId="0" fontId="470" fillId="100" borderId="2" xfId="0" applyFont="1" applyFill="1" applyBorder="1" applyAlignment="1" applyProtection="1">
      <alignment horizontal="center" vertical="center"/>
      <protection locked="0"/>
    </xf>
    <xf numFmtId="0" fontId="470" fillId="100" borderId="0" xfId="0" applyFont="1" applyFill="1" applyBorder="1" applyAlignment="1" applyProtection="1">
      <alignment horizontal="center" vertical="center"/>
      <protection locked="0"/>
    </xf>
    <xf numFmtId="0" fontId="475" fillId="104" borderId="0" xfId="6" applyFont="1" applyFill="1" applyBorder="1" applyAlignment="1">
      <alignment horizontal="center" vertical="center"/>
    </xf>
    <xf numFmtId="0" fontId="471" fillId="103" borderId="2" xfId="6" applyFont="1" applyFill="1" applyBorder="1" applyAlignment="1">
      <alignment horizontal="center" vertical="center"/>
    </xf>
    <xf numFmtId="0" fontId="471" fillId="103" borderId="0" xfId="6" applyFont="1" applyFill="1" applyBorder="1" applyAlignment="1">
      <alignment horizontal="center" vertical="center"/>
    </xf>
    <xf numFmtId="0" fontId="293" fillId="47" borderId="0" xfId="0" applyFont="1" applyFill="1" applyBorder="1" applyAlignment="1" applyProtection="1">
      <alignment horizontal="center" vertical="center" wrapText="1"/>
      <protection locked="0"/>
    </xf>
    <xf numFmtId="0" fontId="221" fillId="102" borderId="2" xfId="19" applyFont="1" applyFill="1" applyBorder="1" applyAlignment="1">
      <alignment horizontal="center" vertical="center"/>
    </xf>
    <xf numFmtId="0" fontId="221" fillId="102" borderId="0" xfId="19" applyFont="1" applyFill="1" applyBorder="1" applyAlignment="1">
      <alignment horizontal="center" vertical="center"/>
    </xf>
    <xf numFmtId="166" fontId="300" fillId="20" borderId="0" xfId="15" applyNumberFormat="1" applyFont="1" applyFill="1" applyBorder="1" applyAlignment="1" applyProtection="1">
      <alignment horizontal="center" vertical="center"/>
    </xf>
    <xf numFmtId="0" fontId="139" fillId="20" borderId="0" xfId="0" applyFont="1" applyFill="1" applyBorder="1" applyAlignment="1" applyProtection="1">
      <alignment horizontal="center" vertical="center" wrapText="1"/>
      <protection locked="0"/>
    </xf>
    <xf numFmtId="0" fontId="216" fillId="20" borderId="0" xfId="16" applyNumberFormat="1" applyFont="1" applyFill="1" applyBorder="1" applyAlignment="1" applyProtection="1">
      <alignment horizontal="center" vertical="center" wrapText="1"/>
      <protection locked="0"/>
    </xf>
    <xf numFmtId="0" fontId="57" fillId="20" borderId="0" xfId="0" applyFont="1" applyFill="1" applyBorder="1" applyAlignment="1" applyProtection="1">
      <alignment horizontal="center" vertical="center" wrapText="1"/>
      <protection locked="0"/>
    </xf>
    <xf numFmtId="0" fontId="216" fillId="20" borderId="0" xfId="16" applyNumberFormat="1" applyFont="1" applyFill="1" applyBorder="1" applyAlignment="1" applyProtection="1">
      <alignment horizontal="center" vertical="center"/>
      <protection locked="0"/>
    </xf>
    <xf numFmtId="164" fontId="304" fillId="41" borderId="0" xfId="16" applyNumberFormat="1" applyFont="1" applyFill="1" applyBorder="1" applyAlignment="1" applyProtection="1">
      <alignment horizontal="center" vertical="center"/>
      <protection locked="0"/>
    </xf>
    <xf numFmtId="164" fontId="296" fillId="20" borderId="0" xfId="16" applyNumberFormat="1" applyFont="1" applyFill="1" applyBorder="1" applyAlignment="1" applyProtection="1">
      <alignment horizontal="center" vertical="center"/>
      <protection locked="0"/>
    </xf>
    <xf numFmtId="164" fontId="298" fillId="41" borderId="0" xfId="16" applyNumberFormat="1" applyFont="1" applyFill="1" applyBorder="1" applyAlignment="1" applyProtection="1">
      <alignment horizontal="center" vertical="center"/>
      <protection locked="0"/>
    </xf>
    <xf numFmtId="164" fontId="301" fillId="41" borderId="0" xfId="16" applyNumberFormat="1" applyFont="1" applyFill="1" applyBorder="1" applyAlignment="1" applyProtection="1">
      <alignment horizontal="center" vertical="center"/>
      <protection locked="0"/>
    </xf>
    <xf numFmtId="167" fontId="299" fillId="41" borderId="0" xfId="16" applyNumberFormat="1" applyFont="1" applyFill="1" applyBorder="1" applyAlignment="1" applyProtection="1">
      <alignment horizontal="center" vertical="center"/>
      <protection locked="0"/>
    </xf>
    <xf numFmtId="167" fontId="302" fillId="41" borderId="0" xfId="16" applyNumberFormat="1" applyFont="1" applyFill="1" applyBorder="1" applyAlignment="1" applyProtection="1">
      <alignment horizontal="center" vertical="center"/>
      <protection locked="0"/>
    </xf>
    <xf numFmtId="167" fontId="305" fillId="41" borderId="0" xfId="16" applyNumberFormat="1" applyFont="1" applyFill="1" applyBorder="1" applyAlignment="1" applyProtection="1">
      <alignment horizontal="center" vertical="center"/>
      <protection locked="0"/>
    </xf>
    <xf numFmtId="164" fontId="295" fillId="100" borderId="0" xfId="16" applyNumberFormat="1" applyFont="1" applyFill="1" applyBorder="1" applyAlignment="1" applyProtection="1">
      <alignment horizontal="center" vertical="center"/>
      <protection locked="0"/>
    </xf>
    <xf numFmtId="0" fontId="443" fillId="91" borderId="0" xfId="29" applyFont="1" applyFill="1" applyAlignment="1" applyProtection="1">
      <alignment horizontal="left" vertical="center"/>
    </xf>
    <xf numFmtId="0" fontId="242" fillId="2" borderId="0" xfId="17" applyFont="1" applyFill="1" applyBorder="1" applyAlignment="1" applyProtection="1">
      <alignment horizontal="center" vertical="center" wrapText="1"/>
      <protection locked="0"/>
    </xf>
    <xf numFmtId="0" fontId="173" fillId="2" borderId="0" xfId="0" applyFont="1" applyFill="1" applyBorder="1" applyAlignment="1" applyProtection="1">
      <alignment horizontal="left" vertical="center" wrapText="1"/>
    </xf>
    <xf numFmtId="0" fontId="173" fillId="2" borderId="0" xfId="0" applyFont="1" applyFill="1" applyBorder="1" applyAlignment="1" applyProtection="1">
      <alignment horizontal="left" vertical="center"/>
    </xf>
    <xf numFmtId="0" fontId="245" fillId="2" borderId="5" xfId="0" applyFont="1" applyFill="1" applyBorder="1" applyAlignment="1">
      <alignment horizontal="left" vertical="center" wrapText="1"/>
    </xf>
    <xf numFmtId="0" fontId="245" fillId="2" borderId="7" xfId="0" applyFont="1" applyFill="1" applyBorder="1" applyAlignment="1">
      <alignment horizontal="left" vertical="center" wrapText="1"/>
    </xf>
    <xf numFmtId="0" fontId="245" fillId="2" borderId="6" xfId="0" applyFont="1" applyFill="1" applyBorder="1" applyAlignment="1">
      <alignment horizontal="left" vertical="center" wrapText="1"/>
    </xf>
    <xf numFmtId="0" fontId="245" fillId="2" borderId="2" xfId="0" applyFont="1" applyFill="1" applyBorder="1" applyAlignment="1">
      <alignment horizontal="left" vertical="center" wrapText="1"/>
    </xf>
    <xf numFmtId="0" fontId="245" fillId="2" borderId="0" xfId="0" applyFont="1" applyFill="1" applyBorder="1" applyAlignment="1">
      <alignment horizontal="left" vertical="center" wrapText="1"/>
    </xf>
    <xf numFmtId="0" fontId="245" fillId="2" borderId="3" xfId="0" applyFont="1" applyFill="1" applyBorder="1" applyAlignment="1">
      <alignment horizontal="left" vertical="center" wrapText="1"/>
    </xf>
    <xf numFmtId="0" fontId="30" fillId="20" borderId="0" xfId="0" applyFont="1" applyFill="1" applyAlignment="1" applyProtection="1">
      <alignment horizontal="center"/>
      <protection locked="0"/>
    </xf>
    <xf numFmtId="0" fontId="30" fillId="20" borderId="7" xfId="0" applyFont="1" applyFill="1" applyBorder="1" applyAlignment="1" applyProtection="1">
      <alignment horizontal="center"/>
      <protection locked="0"/>
    </xf>
    <xf numFmtId="0" fontId="30" fillId="20" borderId="0" xfId="0" applyFont="1" applyFill="1" applyBorder="1" applyAlignment="1" applyProtection="1">
      <alignment horizontal="center"/>
      <protection locked="0"/>
    </xf>
    <xf numFmtId="0" fontId="61" fillId="47" borderId="5" xfId="0" applyFont="1" applyFill="1" applyBorder="1" applyAlignment="1" applyProtection="1">
      <alignment horizontal="center" vertical="center" wrapText="1"/>
      <protection locked="0"/>
    </xf>
    <xf numFmtId="0" fontId="61" fillId="47" borderId="7" xfId="0" applyFont="1" applyFill="1" applyBorder="1" applyAlignment="1" applyProtection="1">
      <alignment horizontal="center" vertical="center" wrapText="1"/>
      <protection locked="0"/>
    </xf>
    <xf numFmtId="0" fontId="61" fillId="47" borderId="2" xfId="0" applyFont="1" applyFill="1" applyBorder="1" applyAlignment="1" applyProtection="1">
      <alignment horizontal="center" vertical="center" wrapText="1"/>
      <protection locked="0"/>
    </xf>
    <xf numFmtId="0" fontId="61" fillId="47" borderId="0" xfId="0" applyFont="1" applyFill="1" applyBorder="1" applyAlignment="1" applyProtection="1">
      <alignment horizontal="center" vertical="center" wrapText="1"/>
      <protection locked="0"/>
    </xf>
    <xf numFmtId="0" fontId="242" fillId="2" borderId="0" xfId="17" applyFont="1" applyFill="1" applyBorder="1" applyAlignment="1" applyProtection="1">
      <alignment horizontal="left" vertical="center" wrapText="1"/>
      <protection locked="0"/>
    </xf>
    <xf numFmtId="0" fontId="235" fillId="2" borderId="2" xfId="0" applyFont="1" applyFill="1" applyBorder="1" applyAlignment="1" applyProtection="1">
      <alignment horizontal="left" vertical="center" wrapText="1"/>
      <protection locked="0"/>
    </xf>
    <xf numFmtId="0" fontId="235" fillId="2" borderId="0" xfId="0" applyFont="1" applyFill="1" applyBorder="1" applyAlignment="1" applyProtection="1">
      <alignment horizontal="left" vertical="center" wrapText="1"/>
      <protection locked="0"/>
    </xf>
    <xf numFmtId="0" fontId="30" fillId="0" borderId="2" xfId="0" applyFont="1" applyBorder="1" applyAlignment="1" applyProtection="1">
      <alignment horizontal="center"/>
      <protection locked="0"/>
    </xf>
    <xf numFmtId="0" fontId="30" fillId="0" borderId="0" xfId="0" applyFont="1" applyBorder="1" applyAlignment="1" applyProtection="1">
      <alignment horizontal="center"/>
      <protection locked="0"/>
    </xf>
    <xf numFmtId="0" fontId="30" fillId="0" borderId="3" xfId="0" applyFont="1" applyBorder="1" applyAlignment="1" applyProtection="1">
      <alignment horizontal="center"/>
      <protection locked="0"/>
    </xf>
    <xf numFmtId="0" fontId="2" fillId="0" borderId="19" xfId="0" applyFont="1" applyBorder="1" applyAlignment="1" applyProtection="1">
      <alignment horizontal="center" vertical="center" textRotation="90"/>
      <protection locked="0"/>
    </xf>
    <xf numFmtId="0" fontId="2" fillId="0" borderId="18"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165" fontId="62" fillId="0" borderId="6" xfId="0" applyNumberFormat="1" applyFont="1" applyFill="1" applyBorder="1" applyAlignment="1" applyProtection="1">
      <alignment horizontal="center" vertical="center" textRotation="90"/>
    </xf>
    <xf numFmtId="165" fontId="62" fillId="0" borderId="3" xfId="0" applyNumberFormat="1" applyFont="1" applyFill="1" applyBorder="1" applyAlignment="1" applyProtection="1">
      <alignment horizontal="center" vertical="center" textRotation="90"/>
    </xf>
    <xf numFmtId="165" fontId="62" fillId="0" borderId="8" xfId="0" applyNumberFormat="1" applyFont="1" applyFill="1" applyBorder="1" applyAlignment="1" applyProtection="1">
      <alignment horizontal="center" vertical="center" textRotation="90"/>
    </xf>
    <xf numFmtId="165" fontId="62" fillId="0" borderId="1" xfId="0" applyNumberFormat="1" applyFont="1" applyFill="1" applyBorder="1" applyAlignment="1" applyProtection="1">
      <alignment horizontal="center" vertical="center" textRotation="90"/>
    </xf>
    <xf numFmtId="165" fontId="62" fillId="0" borderId="4" xfId="0" applyNumberFormat="1" applyFont="1" applyFill="1" applyBorder="1" applyAlignment="1" applyProtection="1">
      <alignment horizontal="center" vertical="center" textRotation="90"/>
    </xf>
    <xf numFmtId="165" fontId="62" fillId="0" borderId="13" xfId="0" applyNumberFormat="1" applyFont="1" applyFill="1" applyBorder="1" applyAlignment="1" applyProtection="1">
      <alignment horizontal="center" vertical="center" textRotation="90"/>
    </xf>
    <xf numFmtId="0" fontId="236" fillId="2" borderId="2" xfId="0" applyFont="1" applyFill="1" applyBorder="1" applyAlignment="1" applyProtection="1">
      <alignment horizontal="left" vertical="center" wrapText="1"/>
      <protection locked="0"/>
    </xf>
    <xf numFmtId="0" fontId="236" fillId="2" borderId="0" xfId="0" applyFont="1" applyFill="1" applyBorder="1" applyAlignment="1" applyProtection="1">
      <alignment horizontal="left" vertical="center" wrapText="1"/>
      <protection locked="0"/>
    </xf>
    <xf numFmtId="0" fontId="214" fillId="2" borderId="2" xfId="0" applyFont="1" applyFill="1" applyBorder="1" applyAlignment="1" applyProtection="1">
      <alignment horizontal="left" vertical="center" wrapText="1"/>
      <protection locked="0"/>
    </xf>
    <xf numFmtId="0" fontId="214" fillId="2" borderId="0" xfId="0" applyFont="1" applyFill="1" applyBorder="1" applyAlignment="1" applyProtection="1">
      <alignment horizontal="left" vertical="center" wrapText="1"/>
      <protection locked="0"/>
    </xf>
    <xf numFmtId="0" fontId="233" fillId="2" borderId="2" xfId="0" applyFont="1" applyFill="1" applyBorder="1" applyAlignment="1" applyProtection="1">
      <alignment horizontal="left" vertical="center" wrapText="1"/>
      <protection locked="0"/>
    </xf>
    <xf numFmtId="0" fontId="233" fillId="2" borderId="0" xfId="0" applyFont="1" applyFill="1" applyBorder="1" applyAlignment="1" applyProtection="1">
      <alignment horizontal="left" vertical="center" wrapText="1"/>
      <protection locked="0"/>
    </xf>
    <xf numFmtId="0" fontId="226" fillId="2" borderId="2" xfId="0" applyFont="1" applyFill="1" applyBorder="1" applyAlignment="1">
      <alignment horizontal="center" vertical="center" wrapText="1"/>
    </xf>
    <xf numFmtId="0" fontId="226" fillId="2" borderId="0" xfId="0" applyFont="1" applyFill="1" applyBorder="1" applyAlignment="1">
      <alignment horizontal="center" vertical="center" wrapText="1"/>
    </xf>
    <xf numFmtId="0" fontId="226" fillId="2" borderId="3" xfId="0" applyFont="1" applyFill="1" applyBorder="1" applyAlignment="1">
      <alignment horizontal="center" vertical="center" wrapText="1"/>
    </xf>
    <xf numFmtId="0" fontId="226" fillId="2" borderId="10" xfId="0" applyFont="1" applyFill="1" applyBorder="1" applyAlignment="1">
      <alignment horizontal="center" vertical="center" wrapText="1"/>
    </xf>
    <xf numFmtId="0" fontId="226" fillId="2" borderId="9" xfId="0" applyFont="1" applyFill="1" applyBorder="1" applyAlignment="1">
      <alignment horizontal="center" vertical="center" wrapText="1"/>
    </xf>
    <xf numFmtId="0" fontId="226" fillId="2" borderId="8" xfId="0" applyFont="1" applyFill="1" applyBorder="1" applyAlignment="1">
      <alignment horizontal="center" vertical="center" wrapText="1"/>
    </xf>
    <xf numFmtId="164" fontId="46" fillId="2" borderId="1" xfId="16" applyNumberFormat="1" applyFont="1" applyFill="1" applyBorder="1" applyAlignment="1" applyProtection="1">
      <alignment horizontal="center" vertical="center" textRotation="90" wrapText="1"/>
    </xf>
    <xf numFmtId="164" fontId="46" fillId="2" borderId="4" xfId="16" applyNumberFormat="1" applyFont="1" applyFill="1" applyBorder="1" applyAlignment="1" applyProtection="1">
      <alignment horizontal="center" vertical="center" textRotation="90" wrapText="1"/>
    </xf>
    <xf numFmtId="164" fontId="46" fillId="2" borderId="13" xfId="16" applyNumberFormat="1" applyFont="1" applyFill="1" applyBorder="1" applyAlignment="1" applyProtection="1">
      <alignment horizontal="center" vertical="center" textRotation="90" wrapText="1"/>
    </xf>
    <xf numFmtId="164" fontId="46" fillId="0" borderId="2" xfId="16" applyNumberFormat="1" applyFont="1" applyFill="1" applyBorder="1" applyAlignment="1" applyProtection="1">
      <alignment horizontal="center" vertical="center" textRotation="90" wrapText="1"/>
    </xf>
    <xf numFmtId="0" fontId="243" fillId="2" borderId="0" xfId="17" applyFont="1" applyFill="1" applyBorder="1" applyAlignment="1" applyProtection="1">
      <alignment horizontal="left" vertical="center" wrapText="1"/>
    </xf>
    <xf numFmtId="0" fontId="244" fillId="2" borderId="0" xfId="17" applyFont="1" applyFill="1" applyBorder="1" applyAlignment="1" applyProtection="1">
      <alignment horizontal="left" vertical="center" wrapText="1"/>
    </xf>
    <xf numFmtId="0" fontId="213" fillId="90" borderId="0" xfId="16" applyNumberFormat="1" applyFont="1" applyFill="1" applyBorder="1" applyAlignment="1" applyProtection="1">
      <alignment horizontal="center" vertical="center"/>
      <protection locked="0"/>
    </xf>
    <xf numFmtId="0" fontId="213" fillId="90" borderId="9" xfId="16" applyNumberFormat="1" applyFont="1" applyFill="1" applyBorder="1" applyAlignment="1" applyProtection="1">
      <alignment horizontal="center" vertical="center"/>
      <protection locked="0"/>
    </xf>
    <xf numFmtId="0" fontId="242" fillId="2" borderId="0" xfId="17" applyFont="1" applyFill="1" applyBorder="1" applyAlignment="1" applyProtection="1">
      <alignment horizontal="left" vertical="center" wrapText="1"/>
    </xf>
    <xf numFmtId="0" fontId="282" fillId="2" borderId="0" xfId="0" applyFont="1" applyFill="1" applyAlignment="1" applyProtection="1">
      <alignment horizontal="left" vertical="center" wrapText="1"/>
      <protection locked="0"/>
    </xf>
    <xf numFmtId="0" fontId="46" fillId="2" borderId="4" xfId="16" applyFont="1" applyFill="1" applyBorder="1" applyAlignment="1">
      <alignment horizontal="center" vertical="top" textRotation="90" wrapText="1"/>
    </xf>
    <xf numFmtId="0" fontId="46" fillId="2" borderId="13" xfId="16" applyFont="1" applyFill="1" applyBorder="1" applyAlignment="1">
      <alignment horizontal="center" vertical="top" textRotation="90" wrapText="1"/>
    </xf>
    <xf numFmtId="0" fontId="46" fillId="2" borderId="4" xfId="16" applyFont="1" applyFill="1" applyBorder="1" applyAlignment="1">
      <alignment horizontal="center" vertical="center" textRotation="90" wrapText="1"/>
    </xf>
    <xf numFmtId="164" fontId="46" fillId="2" borderId="4" xfId="16" applyNumberFormat="1" applyFont="1" applyFill="1" applyBorder="1" applyAlignment="1">
      <alignment horizontal="center" vertical="center" textRotation="90" wrapText="1"/>
    </xf>
    <xf numFmtId="0" fontId="218" fillId="2" borderId="27" xfId="0" applyFont="1" applyFill="1" applyBorder="1" applyAlignment="1">
      <alignment horizontal="center" vertical="center"/>
    </xf>
    <xf numFmtId="0" fontId="218" fillId="2" borderId="147" xfId="0" applyFont="1" applyFill="1" applyBorder="1" applyAlignment="1">
      <alignment horizontal="center" vertical="center"/>
    </xf>
    <xf numFmtId="0" fontId="218" fillId="2" borderId="15" xfId="0" applyFont="1" applyFill="1" applyBorder="1" applyAlignment="1">
      <alignment horizontal="center" vertical="center"/>
    </xf>
    <xf numFmtId="0" fontId="487" fillId="71" borderId="4" xfId="6" applyFont="1" applyFill="1" applyBorder="1" applyAlignment="1">
      <alignment horizontal="center" vertical="center" wrapText="1"/>
    </xf>
    <xf numFmtId="0" fontId="0" fillId="0" borderId="145" xfId="0" applyBorder="1" applyAlignment="1">
      <alignment horizontal="center" vertical="center" wrapText="1"/>
    </xf>
    <xf numFmtId="0" fontId="0" fillId="0" borderId="0" xfId="0" applyBorder="1" applyAlignment="1">
      <alignment horizontal="center" vertical="center" wrapText="1"/>
    </xf>
    <xf numFmtId="0" fontId="0" fillId="0" borderId="58" xfId="0" applyBorder="1" applyAlignment="1">
      <alignment horizontal="center" vertical="center" wrapText="1"/>
    </xf>
    <xf numFmtId="0" fontId="0" fillId="0" borderId="146" xfId="0" applyBorder="1" applyAlignment="1">
      <alignment horizontal="center" vertical="center" wrapText="1"/>
    </xf>
    <xf numFmtId="0" fontId="0" fillId="0" borderId="148" xfId="0" applyBorder="1" applyAlignment="1">
      <alignment horizontal="center" vertical="center" wrapText="1"/>
    </xf>
    <xf numFmtId="0" fontId="0" fillId="0" borderId="21" xfId="0" applyBorder="1" applyAlignment="1">
      <alignment horizontal="center" vertical="center" wrapText="1"/>
    </xf>
    <xf numFmtId="0" fontId="3" fillId="2" borderId="149" xfId="2" applyFont="1" applyFill="1" applyBorder="1" applyAlignment="1" applyProtection="1">
      <alignment horizontal="center" vertical="center" wrapText="1"/>
    </xf>
    <xf numFmtId="0" fontId="3" fillId="2" borderId="150" xfId="2" applyFont="1" applyFill="1" applyBorder="1" applyAlignment="1" applyProtection="1">
      <alignment horizontal="center" vertical="center" wrapText="1"/>
    </xf>
    <xf numFmtId="0" fontId="3" fillId="2" borderId="56" xfId="2" applyFont="1" applyFill="1" applyBorder="1" applyAlignment="1" applyProtection="1">
      <alignment horizontal="center" vertical="center" wrapText="1"/>
    </xf>
    <xf numFmtId="0" fontId="75" fillId="0" borderId="0" xfId="16" applyFont="1" applyAlignment="1">
      <alignment horizontal="center"/>
    </xf>
    <xf numFmtId="0" fontId="80" fillId="2" borderId="151" xfId="16" applyFont="1" applyFill="1" applyBorder="1" applyAlignment="1">
      <alignment horizontal="center" vertical="center"/>
    </xf>
    <xf numFmtId="0" fontId="80" fillId="2" borderId="152" xfId="16" applyFont="1" applyFill="1" applyBorder="1" applyAlignment="1">
      <alignment horizontal="center" vertical="center"/>
    </xf>
    <xf numFmtId="0" fontId="80" fillId="2" borderId="153" xfId="16" applyFont="1" applyFill="1" applyBorder="1" applyAlignment="1">
      <alignment horizontal="center" vertical="center"/>
    </xf>
    <xf numFmtId="0" fontId="5" fillId="0" borderId="6" xfId="18" applyFont="1" applyBorder="1" applyAlignment="1">
      <alignment horizontal="center" vertical="center" wrapText="1"/>
    </xf>
    <xf numFmtId="0" fontId="5" fillId="0" borderId="8" xfId="18" applyFont="1" applyBorder="1" applyAlignment="1">
      <alignment horizontal="center" vertical="center" wrapText="1"/>
    </xf>
    <xf numFmtId="0" fontId="5" fillId="0" borderId="3" xfId="18" applyFont="1" applyBorder="1" applyAlignment="1">
      <alignment horizontal="center" vertical="center" wrapText="1"/>
    </xf>
    <xf numFmtId="0" fontId="116" fillId="0" borderId="70" xfId="18" applyFont="1" applyBorder="1" applyAlignment="1">
      <alignment horizontal="center" vertical="center" wrapText="1"/>
    </xf>
    <xf numFmtId="0" fontId="116" fillId="0" borderId="154" xfId="18" applyFont="1" applyBorder="1" applyAlignment="1">
      <alignment horizontal="center" vertical="center" wrapText="1"/>
    </xf>
    <xf numFmtId="0" fontId="139" fillId="29" borderId="0" xfId="0" applyFont="1" applyFill="1" applyAlignment="1">
      <alignment horizontal="center" vertical="center"/>
    </xf>
    <xf numFmtId="0" fontId="21" fillId="0" borderId="19" xfId="18" applyFont="1" applyFill="1" applyBorder="1" applyAlignment="1">
      <alignment horizontal="right" vertical="center"/>
    </xf>
    <xf numFmtId="0" fontId="21" fillId="0" borderId="17" xfId="18" applyFont="1" applyFill="1" applyBorder="1" applyAlignment="1">
      <alignment horizontal="right" vertical="center"/>
    </xf>
    <xf numFmtId="0" fontId="17" fillId="0" borderId="19" xfId="18" applyFont="1" applyFill="1" applyBorder="1" applyAlignment="1">
      <alignment horizontal="right" vertical="center"/>
    </xf>
    <xf numFmtId="0" fontId="17" fillId="0" borderId="17" xfId="18" applyFont="1" applyFill="1" applyBorder="1" applyAlignment="1">
      <alignment horizontal="right" vertical="center"/>
    </xf>
    <xf numFmtId="0" fontId="27" fillId="0" borderId="19" xfId="18" applyFont="1" applyFill="1" applyBorder="1" applyAlignment="1">
      <alignment horizontal="right" vertical="center"/>
    </xf>
    <xf numFmtId="0" fontId="27" fillId="0" borderId="17" xfId="18" applyFont="1" applyFill="1" applyBorder="1" applyAlignment="1">
      <alignment horizontal="right" vertical="center"/>
    </xf>
    <xf numFmtId="0" fontId="5" fillId="5" borderId="19" xfId="18" applyFont="1" applyFill="1" applyBorder="1" applyAlignment="1">
      <alignment horizontal="right" vertical="center"/>
    </xf>
    <xf numFmtId="0" fontId="5" fillId="5" borderId="17" xfId="18" applyFont="1" applyFill="1" applyBorder="1" applyAlignment="1">
      <alignment horizontal="right" vertical="center"/>
    </xf>
    <xf numFmtId="0" fontId="76" fillId="0" borderId="19" xfId="18" applyFont="1" applyFill="1" applyBorder="1" applyAlignment="1">
      <alignment horizontal="right" vertical="center" wrapText="1"/>
    </xf>
    <xf numFmtId="0" fontId="76" fillId="0" borderId="17" xfId="18" applyFont="1" applyFill="1" applyBorder="1" applyAlignment="1">
      <alignment horizontal="right" vertical="center" wrapText="1"/>
    </xf>
    <xf numFmtId="0" fontId="18" fillId="8" borderId="19" xfId="18" applyFont="1" applyFill="1" applyBorder="1" applyAlignment="1">
      <alignment horizontal="right" vertical="center"/>
    </xf>
    <xf numFmtId="0" fontId="18" fillId="8" borderId="17" xfId="18" applyFont="1" applyFill="1" applyBorder="1" applyAlignment="1">
      <alignment horizontal="right" vertical="center"/>
    </xf>
    <xf numFmtId="0" fontId="18" fillId="8" borderId="19" xfId="18" applyFont="1" applyFill="1" applyBorder="1" applyAlignment="1">
      <alignment horizontal="right" vertical="center" wrapText="1"/>
    </xf>
    <xf numFmtId="0" fontId="18" fillId="8" borderId="17" xfId="18" applyFont="1" applyFill="1" applyBorder="1" applyAlignment="1">
      <alignment horizontal="right" vertical="center" wrapText="1"/>
    </xf>
    <xf numFmtId="0" fontId="206" fillId="27" borderId="82" xfId="0" applyFont="1" applyFill="1" applyBorder="1" applyAlignment="1">
      <alignment horizontal="center" vertical="center" wrapText="1"/>
    </xf>
    <xf numFmtId="0" fontId="206" fillId="27" borderId="78" xfId="0" applyFont="1" applyFill="1" applyBorder="1" applyAlignment="1">
      <alignment horizontal="center" vertical="center" wrapText="1"/>
    </xf>
    <xf numFmtId="0" fontId="206" fillId="27" borderId="80" xfId="0" applyFont="1" applyFill="1" applyBorder="1" applyAlignment="1">
      <alignment horizontal="center" vertical="center" wrapText="1"/>
    </xf>
    <xf numFmtId="0" fontId="206" fillId="45" borderId="158" xfId="18" applyFont="1" applyFill="1" applyBorder="1" applyAlignment="1">
      <alignment horizontal="right" vertical="center" wrapText="1"/>
    </xf>
    <xf numFmtId="0" fontId="206" fillId="45" borderId="78" xfId="0" applyFont="1" applyFill="1" applyBorder="1" applyAlignment="1">
      <alignment horizontal="right" vertical="center" wrapText="1"/>
    </xf>
    <xf numFmtId="0" fontId="206" fillId="45" borderId="80" xfId="0" applyFont="1" applyFill="1" applyBorder="1" applyAlignment="1">
      <alignment horizontal="right" vertical="center" wrapText="1"/>
    </xf>
    <xf numFmtId="0" fontId="206" fillId="44" borderId="82" xfId="0" applyFont="1" applyFill="1" applyBorder="1" applyAlignment="1">
      <alignment horizontal="center" vertical="center" wrapText="1"/>
    </xf>
    <xf numFmtId="0" fontId="206" fillId="44" borderId="78" xfId="0" applyFont="1" applyFill="1" applyBorder="1" applyAlignment="1">
      <alignment horizontal="center" vertical="center" wrapText="1"/>
    </xf>
    <xf numFmtId="0" fontId="206" fillId="44" borderId="80" xfId="0" applyFont="1" applyFill="1" applyBorder="1" applyAlignment="1">
      <alignment horizontal="center" vertical="center" wrapText="1"/>
    </xf>
    <xf numFmtId="0" fontId="257" fillId="71" borderId="156" xfId="6" applyFont="1" applyFill="1" applyBorder="1" applyAlignment="1">
      <alignment horizontal="center" vertical="center" wrapText="1"/>
    </xf>
    <xf numFmtId="0" fontId="257" fillId="71" borderId="3" xfId="6" applyFont="1" applyFill="1" applyBorder="1" applyAlignment="1">
      <alignment horizontal="center" vertical="center" wrapText="1"/>
    </xf>
    <xf numFmtId="0" fontId="184" fillId="73" borderId="156" xfId="6" applyFont="1" applyFill="1" applyBorder="1" applyAlignment="1">
      <alignment horizontal="center" vertical="center" wrapText="1"/>
    </xf>
    <xf numFmtId="0" fontId="184" fillId="73" borderId="3" xfId="6" applyFont="1" applyFill="1" applyBorder="1" applyAlignment="1">
      <alignment horizontal="center" vertical="center" wrapText="1"/>
    </xf>
    <xf numFmtId="0" fontId="184" fillId="73" borderId="8" xfId="6" applyFont="1" applyFill="1" applyBorder="1" applyAlignment="1">
      <alignment horizontal="center" vertical="center" wrapText="1"/>
    </xf>
    <xf numFmtId="0" fontId="121" fillId="0" borderId="157" xfId="18" applyFont="1" applyBorder="1" applyAlignment="1">
      <alignment horizontal="center" vertical="center" wrapText="1"/>
    </xf>
    <xf numFmtId="0" fontId="121" fillId="0" borderId="85" xfId="18" applyFont="1" applyBorder="1" applyAlignment="1">
      <alignment horizontal="center" vertical="center" wrapText="1"/>
    </xf>
    <xf numFmtId="0" fontId="121" fillId="0" borderId="86" xfId="18" applyFont="1" applyBorder="1" applyAlignment="1">
      <alignment horizontal="center" vertical="center" wrapText="1"/>
    </xf>
    <xf numFmtId="0" fontId="162" fillId="2" borderId="75" xfId="0" applyFont="1" applyFill="1" applyBorder="1" applyAlignment="1">
      <alignment horizontal="center" vertical="center" wrapText="1"/>
    </xf>
    <xf numFmtId="0" fontId="162" fillId="2" borderId="4" xfId="0" applyFont="1" applyFill="1" applyBorder="1" applyAlignment="1">
      <alignment horizontal="center" vertical="center" wrapText="1"/>
    </xf>
    <xf numFmtId="0" fontId="162" fillId="2" borderId="74" xfId="0" applyFont="1" applyFill="1" applyBorder="1" applyAlignment="1">
      <alignment horizontal="center" vertical="center" wrapText="1"/>
    </xf>
    <xf numFmtId="0" fontId="137" fillId="3" borderId="156" xfId="0" applyFont="1" applyFill="1" applyBorder="1" applyAlignment="1">
      <alignment horizontal="center" vertical="center" wrapText="1"/>
    </xf>
    <xf numFmtId="0" fontId="137" fillId="3" borderId="3" xfId="0" applyFont="1" applyFill="1" applyBorder="1" applyAlignment="1">
      <alignment horizontal="center" vertical="center" wrapText="1"/>
    </xf>
    <xf numFmtId="0" fontId="259" fillId="7" borderId="92" xfId="0" applyFont="1" applyFill="1" applyBorder="1" applyAlignment="1">
      <alignment horizontal="center" vertical="center" wrapText="1"/>
    </xf>
    <xf numFmtId="0" fontId="259" fillId="7" borderId="0" xfId="0" applyFont="1" applyFill="1" applyBorder="1" applyAlignment="1">
      <alignment horizontal="center" vertical="center" wrapText="1"/>
    </xf>
    <xf numFmtId="0" fontId="259" fillId="7" borderId="66" xfId="0" applyFont="1" applyFill="1" applyBorder="1" applyAlignment="1">
      <alignment horizontal="center" vertical="center" wrapText="1"/>
    </xf>
    <xf numFmtId="0" fontId="256" fillId="72" borderId="156" xfId="6" applyFont="1" applyFill="1" applyBorder="1" applyAlignment="1">
      <alignment horizontal="center" vertical="center" wrapText="1"/>
    </xf>
    <xf numFmtId="0" fontId="256" fillId="72" borderId="3" xfId="6" applyFont="1" applyFill="1" applyBorder="1" applyAlignment="1">
      <alignment horizontal="center" vertical="center" wrapText="1"/>
    </xf>
    <xf numFmtId="0" fontId="184" fillId="45" borderId="6" xfId="18" applyFont="1" applyFill="1" applyBorder="1" applyAlignment="1">
      <alignment horizontal="center" vertical="center" wrapText="1"/>
    </xf>
    <xf numFmtId="0" fontId="184" fillId="45" borderId="3" xfId="18" applyFont="1" applyFill="1" applyBorder="1" applyAlignment="1">
      <alignment horizontal="center" vertical="center" wrapText="1"/>
    </xf>
    <xf numFmtId="0" fontId="184" fillId="62" borderId="156" xfId="6" applyFont="1" applyFill="1" applyBorder="1" applyAlignment="1">
      <alignment horizontal="center" vertical="center" wrapText="1"/>
    </xf>
    <xf numFmtId="0" fontId="184" fillId="62" borderId="3" xfId="6" applyFont="1" applyFill="1" applyBorder="1" applyAlignment="1">
      <alignment horizontal="center" vertical="center" wrapText="1"/>
    </xf>
    <xf numFmtId="0" fontId="246" fillId="43" borderId="82" xfId="0" applyFont="1" applyFill="1" applyBorder="1" applyAlignment="1">
      <alignment horizontal="center" vertical="center" wrapText="1"/>
    </xf>
    <xf numFmtId="0" fontId="246" fillId="43" borderId="78" xfId="0" applyFont="1" applyFill="1" applyBorder="1" applyAlignment="1">
      <alignment horizontal="center" vertical="center" wrapText="1"/>
    </xf>
    <xf numFmtId="0" fontId="246" fillId="43" borderId="80" xfId="0" applyFont="1" applyFill="1" applyBorder="1" applyAlignment="1">
      <alignment horizontal="center" vertical="center" wrapText="1"/>
    </xf>
    <xf numFmtId="0" fontId="185" fillId="61" borderId="156" xfId="6" applyFont="1" applyFill="1" applyBorder="1" applyAlignment="1" applyProtection="1">
      <alignment horizontal="center" vertical="center" wrapText="1"/>
    </xf>
    <xf numFmtId="0" fontId="185" fillId="61" borderId="3" xfId="6" applyFont="1" applyFill="1" applyBorder="1" applyAlignment="1" applyProtection="1">
      <alignment horizontal="center" vertical="center" wrapText="1"/>
    </xf>
    <xf numFmtId="0" fontId="119" fillId="61" borderId="3" xfId="6" applyFont="1" applyFill="1" applyBorder="1" applyAlignment="1" applyProtection="1">
      <alignment horizontal="center" vertical="center" wrapText="1"/>
    </xf>
    <xf numFmtId="0" fontId="119" fillId="61" borderId="73" xfId="6" applyFont="1" applyFill="1" applyBorder="1" applyAlignment="1" applyProtection="1">
      <alignment horizontal="center" vertical="center" wrapText="1"/>
    </xf>
    <xf numFmtId="0" fontId="254" fillId="15" borderId="156" xfId="0" applyFont="1" applyFill="1" applyBorder="1" applyAlignment="1">
      <alignment horizontal="center" vertical="center" wrapText="1"/>
    </xf>
    <xf numFmtId="0" fontId="254" fillId="15" borderId="3" xfId="0" applyFont="1" applyFill="1" applyBorder="1" applyAlignment="1">
      <alignment horizontal="center" vertical="center" wrapText="1"/>
    </xf>
    <xf numFmtId="0" fontId="137" fillId="46" borderId="156" xfId="0" applyFont="1" applyFill="1" applyBorder="1" applyAlignment="1">
      <alignment horizontal="center" vertical="center" wrapText="1"/>
    </xf>
    <xf numFmtId="0" fontId="137" fillId="46" borderId="3" xfId="0" applyFont="1" applyFill="1" applyBorder="1" applyAlignment="1">
      <alignment horizontal="center" vertical="center" wrapText="1"/>
    </xf>
    <xf numFmtId="0" fontId="252" fillId="5" borderId="156" xfId="0" applyFont="1" applyFill="1" applyBorder="1" applyAlignment="1">
      <alignment horizontal="center" vertical="center" wrapText="1"/>
    </xf>
    <xf numFmtId="0" fontId="252" fillId="5" borderId="3" xfId="0" applyFont="1" applyFill="1" applyBorder="1" applyAlignment="1">
      <alignment horizontal="center" vertical="center" wrapText="1"/>
    </xf>
    <xf numFmtId="0" fontId="137" fillId="43" borderId="156" xfId="0" applyFont="1" applyFill="1" applyBorder="1" applyAlignment="1">
      <alignment horizontal="center" vertical="center" wrapText="1"/>
    </xf>
    <xf numFmtId="0" fontId="137" fillId="43" borderId="3" xfId="0" applyFont="1" applyFill="1" applyBorder="1" applyAlignment="1">
      <alignment horizontal="center" vertical="center" wrapText="1"/>
    </xf>
    <xf numFmtId="0" fontId="0" fillId="0" borderId="73" xfId="0" applyBorder="1" applyAlignment="1">
      <alignment horizontal="center" vertical="center" wrapText="1"/>
    </xf>
    <xf numFmtId="0" fontId="172" fillId="44" borderId="155" xfId="0" applyFont="1" applyFill="1" applyBorder="1" applyAlignment="1">
      <alignment horizontal="center" vertical="center" wrapText="1"/>
    </xf>
    <xf numFmtId="0" fontId="172" fillId="44" borderId="76" xfId="0" applyFont="1" applyFill="1" applyBorder="1" applyAlignment="1">
      <alignment horizontal="center" vertical="center" wrapText="1"/>
    </xf>
    <xf numFmtId="0" fontId="251" fillId="5" borderId="7" xfId="0" applyFont="1" applyFill="1" applyBorder="1" applyAlignment="1">
      <alignment horizontal="center" vertical="center" wrapText="1"/>
    </xf>
    <xf numFmtId="0" fontId="251" fillId="5" borderId="0" xfId="0" applyFont="1" applyFill="1" applyBorder="1" applyAlignment="1">
      <alignment horizontal="center" vertical="center" wrapText="1"/>
    </xf>
    <xf numFmtId="0" fontId="184" fillId="65" borderId="156" xfId="6" applyFont="1" applyFill="1" applyBorder="1" applyAlignment="1" applyProtection="1">
      <alignment horizontal="center" vertical="center" wrapText="1"/>
    </xf>
    <xf numFmtId="0" fontId="184" fillId="65" borderId="3" xfId="6" applyFont="1" applyFill="1" applyBorder="1" applyAlignment="1" applyProtection="1">
      <alignment horizontal="center" vertical="center" wrapText="1"/>
    </xf>
    <xf numFmtId="0" fontId="253" fillId="5" borderId="0" xfId="0" applyFont="1" applyFill="1" applyBorder="1" applyAlignment="1">
      <alignment horizontal="center" vertical="center" wrapText="1"/>
    </xf>
    <xf numFmtId="0" fontId="253" fillId="5" borderId="66" xfId="0" applyFont="1" applyFill="1" applyBorder="1" applyAlignment="1">
      <alignment horizontal="center" vertical="center" wrapText="1"/>
    </xf>
    <xf numFmtId="0" fontId="258" fillId="61" borderId="82" xfId="6" applyFont="1" applyFill="1" applyBorder="1" applyAlignment="1" applyProtection="1">
      <alignment horizontal="center" vertical="center" wrapText="1"/>
    </xf>
    <xf numFmtId="0" fontId="258" fillId="61" borderId="78" xfId="6" applyFont="1" applyFill="1" applyBorder="1" applyAlignment="1" applyProtection="1">
      <alignment horizontal="center" vertical="center" wrapText="1"/>
    </xf>
    <xf numFmtId="0" fontId="258" fillId="61" borderId="80" xfId="6" applyFont="1" applyFill="1" applyBorder="1" applyAlignment="1" applyProtection="1">
      <alignment horizontal="center" vertical="center" wrapText="1"/>
    </xf>
    <xf numFmtId="0" fontId="144" fillId="4" borderId="1" xfId="16" applyFont="1" applyFill="1" applyBorder="1" applyAlignment="1">
      <alignment horizontal="center" vertical="center" wrapText="1"/>
    </xf>
    <xf numFmtId="0" fontId="144" fillId="4" borderId="13" xfId="16" applyFont="1" applyFill="1" applyBorder="1" applyAlignment="1">
      <alignment horizontal="center" vertical="center" wrapText="1"/>
    </xf>
    <xf numFmtId="0" fontId="205" fillId="65" borderId="132" xfId="6" applyFont="1" applyFill="1" applyBorder="1" applyAlignment="1">
      <alignment horizontal="center" vertical="center" wrapText="1"/>
    </xf>
    <xf numFmtId="0" fontId="205" fillId="65" borderId="4" xfId="6" applyFont="1" applyFill="1" applyBorder="1" applyAlignment="1">
      <alignment horizontal="center" vertical="center" wrapText="1"/>
    </xf>
    <xf numFmtId="0" fontId="205" fillId="65" borderId="13" xfId="6" applyFont="1" applyFill="1" applyBorder="1" applyAlignment="1">
      <alignment horizontal="center" vertical="center" wrapText="1"/>
    </xf>
    <xf numFmtId="0" fontId="73" fillId="73" borderId="162" xfId="6" applyFont="1" applyFill="1" applyBorder="1" applyAlignment="1">
      <alignment horizontal="center" vertical="center" wrapText="1"/>
    </xf>
    <xf numFmtId="0" fontId="204" fillId="71" borderId="1" xfId="6" applyFont="1" applyFill="1" applyBorder="1" applyAlignment="1">
      <alignment horizontal="center" vertical="center" wrapText="1"/>
    </xf>
    <xf numFmtId="0" fontId="204" fillId="71" borderId="4" xfId="6" applyFont="1" applyFill="1" applyBorder="1" applyAlignment="1">
      <alignment horizontal="center" vertical="center" wrapText="1"/>
    </xf>
    <xf numFmtId="0" fontId="204" fillId="71" borderId="13" xfId="6" applyFont="1" applyFill="1" applyBorder="1" applyAlignment="1">
      <alignment horizontal="center" vertical="center" wrapText="1"/>
    </xf>
    <xf numFmtId="0" fontId="81" fillId="0" borderId="1" xfId="16" applyFont="1" applyBorder="1" applyAlignment="1">
      <alignment horizontal="center" vertical="center" wrapText="1" shrinkToFit="1"/>
    </xf>
    <xf numFmtId="0" fontId="81" fillId="0" borderId="4" xfId="16" applyFont="1" applyBorder="1" applyAlignment="1">
      <alignment horizontal="center" vertical="center" wrapText="1" shrinkToFit="1"/>
    </xf>
    <xf numFmtId="0" fontId="81" fillId="0" borderId="13" xfId="16" applyFont="1" applyBorder="1" applyAlignment="1">
      <alignment horizontal="center" vertical="center" wrapText="1" shrinkToFit="1"/>
    </xf>
    <xf numFmtId="0" fontId="81" fillId="0" borderId="24" xfId="16" applyFont="1" applyBorder="1" applyAlignment="1">
      <alignment horizontal="center" vertical="center" wrapText="1" shrinkToFit="1"/>
    </xf>
    <xf numFmtId="0" fontId="138" fillId="0" borderId="1" xfId="16" applyFont="1" applyBorder="1" applyAlignment="1">
      <alignment horizontal="center" vertical="center" wrapText="1"/>
    </xf>
    <xf numFmtId="0" fontId="138" fillId="0" borderId="13" xfId="16" applyFont="1" applyBorder="1" applyAlignment="1">
      <alignment horizontal="center" vertical="center" wrapText="1"/>
    </xf>
    <xf numFmtId="0" fontId="138" fillId="0" borderId="4" xfId="16" applyFont="1" applyBorder="1" applyAlignment="1">
      <alignment horizontal="center" vertical="center" wrapText="1"/>
    </xf>
    <xf numFmtId="0" fontId="81" fillId="0" borderId="1" xfId="16" applyFont="1" applyBorder="1" applyAlignment="1">
      <alignment horizontal="center" vertical="center" wrapText="1"/>
    </xf>
    <xf numFmtId="0" fontId="81" fillId="0" borderId="4" xfId="16" applyFont="1" applyBorder="1" applyAlignment="1">
      <alignment horizontal="center" vertical="center" wrapText="1"/>
    </xf>
    <xf numFmtId="0" fontId="81" fillId="0" borderId="13" xfId="16" applyFont="1" applyBorder="1" applyAlignment="1">
      <alignment horizontal="center" vertical="center" wrapText="1"/>
    </xf>
    <xf numFmtId="0" fontId="81" fillId="0" borderId="141" xfId="16" applyFont="1" applyBorder="1" applyAlignment="1">
      <alignment horizontal="center" vertical="center" wrapText="1" shrinkToFit="1"/>
    </xf>
    <xf numFmtId="0" fontId="140" fillId="0" borderId="63" xfId="16" applyFont="1" applyBorder="1" applyAlignment="1">
      <alignment horizontal="center" vertical="center" wrapText="1"/>
    </xf>
    <xf numFmtId="0" fontId="140" fillId="0" borderId="94" xfId="16" applyFont="1" applyBorder="1" applyAlignment="1">
      <alignment horizontal="center" vertical="center" wrapText="1"/>
    </xf>
    <xf numFmtId="0" fontId="131" fillId="61" borderId="5" xfId="6" applyFont="1" applyFill="1" applyBorder="1" applyAlignment="1" applyProtection="1">
      <alignment horizontal="center" vertical="center" wrapText="1"/>
    </xf>
    <xf numFmtId="0" fontId="131" fillId="61" borderId="2" xfId="6" applyFont="1" applyFill="1" applyBorder="1" applyAlignment="1" applyProtection="1">
      <alignment horizontal="center" vertical="center" wrapText="1"/>
    </xf>
    <xf numFmtId="0" fontId="131" fillId="61" borderId="10" xfId="6" applyFont="1" applyFill="1" applyBorder="1" applyAlignment="1" applyProtection="1">
      <alignment horizontal="center" vertical="center" wrapText="1"/>
    </xf>
    <xf numFmtId="0" fontId="145" fillId="81" borderId="1" xfId="6" applyFont="1" applyFill="1" applyBorder="1" applyAlignment="1" applyProtection="1">
      <alignment horizontal="center" vertical="center" wrapText="1"/>
    </xf>
    <xf numFmtId="0" fontId="145" fillId="81" borderId="159" xfId="6" applyFont="1" applyFill="1" applyBorder="1" applyAlignment="1" applyProtection="1">
      <alignment horizontal="center" vertical="center" wrapText="1"/>
    </xf>
    <xf numFmtId="0" fontId="134" fillId="5" borderId="1" xfId="16" applyFont="1" applyFill="1" applyBorder="1" applyAlignment="1">
      <alignment horizontal="center" vertical="center" wrapText="1" shrinkToFit="1"/>
    </xf>
    <xf numFmtId="0" fontId="134" fillId="5" borderId="4" xfId="16" applyFont="1" applyFill="1" applyBorder="1" applyAlignment="1">
      <alignment horizontal="center" vertical="center" wrapText="1" shrinkToFit="1"/>
    </xf>
    <xf numFmtId="0" fontId="134" fillId="5" borderId="13" xfId="16" applyFont="1" applyFill="1" applyBorder="1" applyAlignment="1">
      <alignment horizontal="center" vertical="center" wrapText="1" shrinkToFit="1"/>
    </xf>
    <xf numFmtId="0" fontId="81" fillId="0" borderId="4" xfId="16" applyFont="1" applyBorder="1" applyAlignment="1">
      <alignment horizontal="center" vertical="top" wrapText="1" shrinkToFit="1"/>
    </xf>
    <xf numFmtId="0" fontId="81" fillId="0" borderId="13" xfId="16" applyFont="1" applyBorder="1" applyAlignment="1">
      <alignment horizontal="center" vertical="top" wrapText="1" shrinkToFit="1"/>
    </xf>
    <xf numFmtId="0" fontId="81" fillId="2" borderId="4" xfId="16" applyFont="1" applyFill="1" applyBorder="1" applyAlignment="1">
      <alignment horizontal="center" vertical="center" wrapText="1" shrinkToFit="1"/>
    </xf>
    <xf numFmtId="0" fontId="73" fillId="2" borderId="1" xfId="16" applyFont="1" applyFill="1" applyBorder="1" applyAlignment="1">
      <alignment horizontal="center" vertical="center" wrapText="1" shrinkToFit="1"/>
    </xf>
    <xf numFmtId="0" fontId="73" fillId="2" borderId="4" xfId="16" applyFont="1" applyFill="1" applyBorder="1" applyAlignment="1">
      <alignment horizontal="center" vertical="center" wrapText="1" shrinkToFit="1"/>
    </xf>
    <xf numFmtId="0" fontId="73" fillId="2" borderId="13" xfId="16" applyFont="1" applyFill="1" applyBorder="1" applyAlignment="1">
      <alignment horizontal="center" vertical="center" wrapText="1" shrinkToFit="1"/>
    </xf>
    <xf numFmtId="0" fontId="73" fillId="2" borderId="4" xfId="16" applyFont="1" applyFill="1" applyBorder="1" applyAlignment="1">
      <alignment horizontal="center" vertical="top" wrapText="1" shrinkToFit="1"/>
    </xf>
    <xf numFmtId="0" fontId="73" fillId="2" borderId="13" xfId="16" applyFont="1" applyFill="1" applyBorder="1" applyAlignment="1">
      <alignment horizontal="center" vertical="top" wrapText="1" shrinkToFit="1"/>
    </xf>
    <xf numFmtId="0" fontId="73" fillId="0" borderId="1" xfId="16" applyFont="1" applyBorder="1" applyAlignment="1">
      <alignment horizontal="center" vertical="center" wrapText="1" shrinkToFit="1"/>
    </xf>
    <xf numFmtId="0" fontId="73" fillId="0" borderId="4" xfId="16" applyFont="1" applyBorder="1" applyAlignment="1">
      <alignment horizontal="center" vertical="center" wrapText="1" shrinkToFit="1"/>
    </xf>
    <xf numFmtId="0" fontId="73" fillId="0" borderId="13" xfId="16" applyFont="1" applyBorder="1" applyAlignment="1">
      <alignment horizontal="center" vertical="center" wrapText="1" shrinkToFit="1"/>
    </xf>
    <xf numFmtId="0" fontId="146" fillId="38" borderId="4" xfId="16" applyFont="1" applyFill="1" applyBorder="1" applyAlignment="1">
      <alignment horizontal="center" vertical="center" textRotation="90"/>
    </xf>
    <xf numFmtId="0" fontId="146" fillId="38" borderId="13" xfId="16" applyFont="1" applyFill="1" applyBorder="1" applyAlignment="1">
      <alignment horizontal="center" vertical="center" textRotation="90"/>
    </xf>
    <xf numFmtId="0" fontId="146" fillId="38" borderId="1" xfId="16" applyFont="1" applyFill="1" applyBorder="1" applyAlignment="1">
      <alignment horizontal="center" vertical="center" textRotation="90"/>
    </xf>
    <xf numFmtId="0" fontId="141" fillId="38" borderId="1" xfId="16" applyFont="1" applyFill="1" applyBorder="1" applyAlignment="1">
      <alignment horizontal="center" textRotation="90" wrapText="1"/>
    </xf>
    <xf numFmtId="0" fontId="141" fillId="38" borderId="4" xfId="16" applyFont="1" applyFill="1" applyBorder="1" applyAlignment="1">
      <alignment horizontal="center" textRotation="90" wrapText="1"/>
    </xf>
    <xf numFmtId="0" fontId="141" fillId="38" borderId="13" xfId="16" applyFont="1" applyFill="1" applyBorder="1" applyAlignment="1">
      <alignment horizontal="center" textRotation="90" wrapText="1"/>
    </xf>
    <xf numFmtId="0" fontId="134" fillId="41" borderId="1" xfId="16" applyFont="1" applyFill="1" applyBorder="1" applyAlignment="1">
      <alignment horizontal="center" vertical="center" wrapText="1" shrinkToFit="1"/>
    </xf>
    <xf numFmtId="0" fontId="134" fillId="41" borderId="4" xfId="16" applyFont="1" applyFill="1" applyBorder="1" applyAlignment="1">
      <alignment horizontal="center" vertical="center" wrapText="1" shrinkToFit="1"/>
    </xf>
    <xf numFmtId="0" fontId="134" fillId="41" borderId="13" xfId="16" applyFont="1" applyFill="1" applyBorder="1" applyAlignment="1">
      <alignment horizontal="center" vertical="center" wrapText="1" shrinkToFit="1"/>
    </xf>
    <xf numFmtId="0" fontId="134" fillId="0" borderId="1" xfId="16" applyFont="1" applyBorder="1" applyAlignment="1">
      <alignment horizontal="center" vertical="center" wrapText="1"/>
    </xf>
    <xf numFmtId="0" fontId="134" fillId="0" borderId="4" xfId="16" applyFont="1" applyBorder="1" applyAlignment="1">
      <alignment horizontal="center" vertical="center" wrapText="1"/>
    </xf>
    <xf numFmtId="0" fontId="134" fillId="0" borderId="13" xfId="16" applyFont="1" applyBorder="1" applyAlignment="1">
      <alignment horizontal="center" vertical="center" wrapText="1"/>
    </xf>
    <xf numFmtId="0" fontId="144" fillId="0" borderId="1" xfId="16" applyFont="1" applyBorder="1" applyAlignment="1">
      <alignment horizontal="center" vertical="center" wrapText="1"/>
    </xf>
    <xf numFmtId="0" fontId="144" fillId="0" borderId="4" xfId="16" applyFont="1" applyBorder="1" applyAlignment="1">
      <alignment horizontal="center" vertical="center" wrapText="1"/>
    </xf>
    <xf numFmtId="0" fontId="144" fillId="0" borderId="13" xfId="16" applyFont="1" applyBorder="1" applyAlignment="1">
      <alignment horizontal="center" vertical="center" wrapText="1"/>
    </xf>
    <xf numFmtId="0" fontId="134" fillId="0" borderId="1" xfId="16" applyFont="1" applyFill="1" applyBorder="1" applyAlignment="1">
      <alignment horizontal="center" vertical="center" wrapText="1"/>
    </xf>
    <xf numFmtId="0" fontId="134" fillId="0" borderId="4" xfId="16" applyFont="1" applyFill="1" applyBorder="1" applyAlignment="1">
      <alignment horizontal="center" vertical="center" wrapText="1"/>
    </xf>
    <xf numFmtId="0" fontId="134" fillId="0" borderId="13" xfId="16" applyFont="1" applyFill="1" applyBorder="1" applyAlignment="1">
      <alignment horizontal="center" vertical="center" wrapText="1"/>
    </xf>
    <xf numFmtId="0" fontId="73" fillId="2" borderId="1" xfId="16" applyFont="1" applyFill="1" applyBorder="1" applyAlignment="1">
      <alignment horizontal="center" wrapText="1" shrinkToFit="1"/>
    </xf>
    <xf numFmtId="0" fontId="73" fillId="2" borderId="4" xfId="16" applyFont="1" applyFill="1" applyBorder="1" applyAlignment="1">
      <alignment horizontal="center" wrapText="1" shrinkToFit="1"/>
    </xf>
    <xf numFmtId="0" fontId="144" fillId="0" borderId="1" xfId="16" applyFont="1" applyFill="1" applyBorder="1" applyAlignment="1">
      <alignment horizontal="center" vertical="center" wrapText="1"/>
    </xf>
    <xf numFmtId="0" fontId="144" fillId="0" borderId="4" xfId="16" applyFont="1" applyFill="1" applyBorder="1" applyAlignment="1">
      <alignment horizontal="center" vertical="center" wrapText="1"/>
    </xf>
    <xf numFmtId="0" fontId="144" fillId="0" borderId="13" xfId="16" applyFont="1" applyFill="1" applyBorder="1" applyAlignment="1">
      <alignment horizontal="center" vertical="center" wrapText="1"/>
    </xf>
    <xf numFmtId="0" fontId="144" fillId="62" borderId="160" xfId="6" applyFont="1" applyFill="1" applyBorder="1" applyAlignment="1">
      <alignment horizontal="center" vertical="center" wrapText="1"/>
    </xf>
    <xf numFmtId="0" fontId="144" fillId="62" borderId="161" xfId="6" applyFont="1" applyFill="1" applyBorder="1" applyAlignment="1">
      <alignment horizontal="center" vertical="center" wrapText="1"/>
    </xf>
    <xf numFmtId="0" fontId="134" fillId="43" borderId="1" xfId="16" applyFont="1" applyFill="1" applyBorder="1" applyAlignment="1">
      <alignment horizontal="center" vertical="center" wrapText="1" shrinkToFit="1"/>
    </xf>
    <xf numFmtId="0" fontId="134" fillId="43" borderId="4" xfId="16" applyFont="1" applyFill="1" applyBorder="1" applyAlignment="1">
      <alignment horizontal="center" vertical="center" wrapText="1" shrinkToFit="1"/>
    </xf>
    <xf numFmtId="0" fontId="134" fillId="43" borderId="13" xfId="16" applyFont="1" applyFill="1" applyBorder="1" applyAlignment="1">
      <alignment horizontal="center" vertical="center" wrapText="1" shrinkToFit="1"/>
    </xf>
    <xf numFmtId="0" fontId="261" fillId="40" borderId="5" xfId="15" applyFont="1" applyFill="1" applyBorder="1" applyAlignment="1">
      <alignment horizontal="center" vertical="center" wrapText="1"/>
    </xf>
    <xf numFmtId="0" fontId="261" fillId="40" borderId="7" xfId="15" applyFont="1" applyFill="1" applyBorder="1" applyAlignment="1">
      <alignment horizontal="center" vertical="center" wrapText="1"/>
    </xf>
    <xf numFmtId="0" fontId="261" fillId="40" borderId="6" xfId="15" applyFont="1" applyFill="1" applyBorder="1" applyAlignment="1">
      <alignment horizontal="center" vertical="center" wrapText="1"/>
    </xf>
    <xf numFmtId="0" fontId="261" fillId="40" borderId="2" xfId="15" applyFont="1" applyFill="1" applyBorder="1" applyAlignment="1">
      <alignment horizontal="center" vertical="center" wrapText="1"/>
    </xf>
    <xf numFmtId="0" fontId="261" fillId="40" borderId="0" xfId="15" applyFont="1" applyFill="1" applyBorder="1" applyAlignment="1">
      <alignment horizontal="center" vertical="center" wrapText="1"/>
    </xf>
    <xf numFmtId="0" fontId="261" fillId="40" borderId="3" xfId="15" applyFont="1" applyFill="1" applyBorder="1" applyAlignment="1">
      <alignment horizontal="center" vertical="center" wrapText="1"/>
    </xf>
    <xf numFmtId="0" fontId="261" fillId="40" borderId="10" xfId="15" applyFont="1" applyFill="1" applyBorder="1" applyAlignment="1">
      <alignment horizontal="center" vertical="center" wrapText="1"/>
    </xf>
    <xf numFmtId="0" fontId="261" fillId="40" borderId="9" xfId="15" applyFont="1" applyFill="1" applyBorder="1" applyAlignment="1">
      <alignment horizontal="center" vertical="center" wrapText="1"/>
    </xf>
    <xf numFmtId="0" fontId="261" fillId="40" borderId="8" xfId="15" applyFont="1" applyFill="1" applyBorder="1" applyAlignment="1">
      <alignment horizontal="center" vertical="center" wrapText="1"/>
    </xf>
    <xf numFmtId="0" fontId="348" fillId="2" borderId="172" xfId="0" applyFont="1" applyFill="1" applyBorder="1" applyAlignment="1">
      <alignment horizontal="center" vertical="center" wrapText="1"/>
    </xf>
    <xf numFmtId="0" fontId="348" fillId="2" borderId="83" xfId="0" applyFont="1" applyFill="1" applyBorder="1" applyAlignment="1">
      <alignment horizontal="center" vertical="center" wrapText="1"/>
    </xf>
    <xf numFmtId="0" fontId="348" fillId="2" borderId="130" xfId="0" applyFont="1" applyFill="1" applyBorder="1" applyAlignment="1">
      <alignment horizontal="center" vertical="center" wrapText="1"/>
    </xf>
    <xf numFmtId="0" fontId="348" fillId="2" borderId="79" xfId="0" applyFont="1" applyFill="1" applyBorder="1" applyAlignment="1">
      <alignment horizontal="center" vertical="center" wrapText="1"/>
    </xf>
    <xf numFmtId="0" fontId="348" fillId="2" borderId="0" xfId="0" applyFont="1" applyFill="1" applyBorder="1" applyAlignment="1">
      <alignment horizontal="center" vertical="center" wrapText="1"/>
    </xf>
    <xf numFmtId="0" fontId="310" fillId="2" borderId="0" xfId="0" applyFont="1" applyFill="1" applyBorder="1" applyAlignment="1">
      <alignment horizontal="center" vertical="center" wrapText="1"/>
    </xf>
    <xf numFmtId="0" fontId="310" fillId="2" borderId="79" xfId="0" applyFont="1" applyFill="1" applyBorder="1" applyAlignment="1">
      <alignment horizontal="center" vertical="center" wrapText="1"/>
    </xf>
    <xf numFmtId="0" fontId="349" fillId="0" borderId="102" xfId="0" applyFont="1" applyBorder="1" applyAlignment="1">
      <alignment horizontal="center" vertical="center" wrapText="1"/>
    </xf>
    <xf numFmtId="0" fontId="308" fillId="2" borderId="0" xfId="0" applyFont="1" applyFill="1" applyAlignment="1">
      <alignment horizontal="left" vertical="center" wrapText="1"/>
    </xf>
    <xf numFmtId="0" fontId="311" fillId="2" borderId="0" xfId="0" applyFont="1" applyFill="1" applyAlignment="1">
      <alignment horizontal="left" vertical="center" wrapText="1"/>
    </xf>
    <xf numFmtId="0" fontId="311" fillId="2" borderId="0" xfId="0" applyFont="1" applyFill="1" applyAlignment="1">
      <alignment horizontal="left" vertical="distributed"/>
    </xf>
    <xf numFmtId="0" fontId="329" fillId="2" borderId="0" xfId="0" applyFont="1" applyFill="1" applyAlignment="1">
      <alignment horizontal="left" vertical="center"/>
    </xf>
    <xf numFmtId="0" fontId="329" fillId="2" borderId="0" xfId="0" applyFont="1" applyFill="1" applyAlignment="1">
      <alignment horizontal="left" vertical="distributed"/>
    </xf>
    <xf numFmtId="0" fontId="311" fillId="2" borderId="47" xfId="0" applyFont="1" applyFill="1" applyBorder="1" applyAlignment="1">
      <alignment horizontal="left" vertical="center" wrapText="1"/>
    </xf>
    <xf numFmtId="0" fontId="311" fillId="2" borderId="38" xfId="0" applyFont="1" applyFill="1" applyBorder="1" applyAlignment="1">
      <alignment horizontal="left" vertical="center" wrapText="1"/>
    </xf>
    <xf numFmtId="0" fontId="311" fillId="2" borderId="115" xfId="0" applyFont="1" applyFill="1" applyBorder="1" applyAlignment="1">
      <alignment horizontal="left" vertical="center" wrapText="1"/>
    </xf>
    <xf numFmtId="0" fontId="327" fillId="20" borderId="106" xfId="0" applyFont="1" applyFill="1" applyBorder="1" applyAlignment="1">
      <alignment horizontal="left" vertical="center" wrapText="1"/>
    </xf>
    <xf numFmtId="0" fontId="327" fillId="20" borderId="129" xfId="0" applyFont="1" applyFill="1" applyBorder="1" applyAlignment="1">
      <alignment horizontal="left" vertical="center" wrapText="1"/>
    </xf>
    <xf numFmtId="0" fontId="327" fillId="20" borderId="107" xfId="0" applyFont="1" applyFill="1" applyBorder="1" applyAlignment="1">
      <alignment horizontal="left" vertical="center" wrapText="1"/>
    </xf>
    <xf numFmtId="0" fontId="349" fillId="0" borderId="45" xfId="0" applyFont="1" applyBorder="1" applyAlignment="1">
      <alignment horizontal="center" vertical="center" wrapText="1"/>
    </xf>
    <xf numFmtId="0" fontId="348" fillId="2" borderId="92" xfId="0" applyFont="1" applyFill="1" applyBorder="1" applyAlignment="1">
      <alignment horizontal="center" vertical="center" wrapText="1"/>
    </xf>
    <xf numFmtId="0" fontId="310" fillId="2" borderId="66" xfId="0" applyFont="1" applyFill="1" applyBorder="1" applyAlignment="1">
      <alignment horizontal="left" vertical="center" wrapText="1"/>
    </xf>
    <xf numFmtId="0" fontId="310" fillId="2" borderId="81" xfId="0" applyFont="1" applyFill="1" applyBorder="1" applyAlignment="1">
      <alignment horizontal="left" vertical="center" wrapText="1"/>
    </xf>
    <xf numFmtId="0" fontId="349" fillId="0" borderId="46" xfId="0" applyFont="1" applyBorder="1" applyAlignment="1">
      <alignment horizontal="center" vertical="center" wrapText="1"/>
    </xf>
    <xf numFmtId="0" fontId="349" fillId="0" borderId="48" xfId="0" applyFont="1" applyBorder="1" applyAlignment="1">
      <alignment horizontal="center" vertical="center" wrapText="1"/>
    </xf>
    <xf numFmtId="0" fontId="310" fillId="2" borderId="0" xfId="0" applyFont="1" applyFill="1" applyBorder="1" applyAlignment="1">
      <alignment horizontal="left" vertical="center" wrapText="1"/>
    </xf>
    <xf numFmtId="0" fontId="310" fillId="2" borderId="79" xfId="0" applyFont="1" applyFill="1" applyBorder="1" applyAlignment="1">
      <alignment horizontal="left" vertical="center" wrapText="1"/>
    </xf>
    <xf numFmtId="0" fontId="349" fillId="0" borderId="118" xfId="0" applyFont="1" applyBorder="1" applyAlignment="1">
      <alignment horizontal="center" vertical="center" wrapText="1"/>
    </xf>
    <xf numFmtId="0" fontId="349" fillId="0" borderId="101" xfId="0" applyFont="1" applyBorder="1" applyAlignment="1">
      <alignment horizontal="center" vertical="center" wrapText="1"/>
    </xf>
    <xf numFmtId="0" fontId="349" fillId="0" borderId="67" xfId="0" applyFont="1" applyBorder="1" applyAlignment="1">
      <alignment horizontal="center" vertical="center" wrapText="1"/>
    </xf>
    <xf numFmtId="0" fontId="349" fillId="0" borderId="68" xfId="0" applyFont="1" applyBorder="1" applyAlignment="1">
      <alignment horizontal="center" vertical="center" wrapText="1"/>
    </xf>
    <xf numFmtId="0" fontId="349" fillId="0" borderId="69" xfId="0" applyFont="1" applyBorder="1" applyAlignment="1">
      <alignment horizontal="center" vertical="center" wrapText="1"/>
    </xf>
    <xf numFmtId="0" fontId="349" fillId="0" borderId="124" xfId="0" applyFont="1" applyBorder="1" applyAlignment="1">
      <alignment horizontal="center" vertical="center" wrapText="1"/>
    </xf>
    <xf numFmtId="0" fontId="349" fillId="0" borderId="171" xfId="0" applyFont="1" applyBorder="1" applyAlignment="1">
      <alignment horizontal="center" vertical="center" wrapText="1"/>
    </xf>
    <xf numFmtId="0" fontId="349" fillId="0" borderId="169" xfId="0" applyFont="1" applyBorder="1" applyAlignment="1">
      <alignment horizontal="center" vertical="center" wrapText="1"/>
    </xf>
    <xf numFmtId="0" fontId="349" fillId="2" borderId="124" xfId="0" applyFont="1" applyFill="1" applyBorder="1" applyAlignment="1">
      <alignment horizontal="center" vertical="center" wrapText="1"/>
    </xf>
    <xf numFmtId="0" fontId="349" fillId="2" borderId="171" xfId="0" applyFont="1" applyFill="1" applyBorder="1" applyAlignment="1">
      <alignment horizontal="center" vertical="center" wrapText="1"/>
    </xf>
    <xf numFmtId="0" fontId="349" fillId="2" borderId="169" xfId="0" applyFont="1" applyFill="1" applyBorder="1" applyAlignment="1">
      <alignment horizontal="center" vertical="center" wrapText="1"/>
    </xf>
    <xf numFmtId="0" fontId="349" fillId="2" borderId="67" xfId="0" applyFont="1" applyFill="1" applyBorder="1" applyAlignment="1">
      <alignment horizontal="center" vertical="center" wrapText="1"/>
    </xf>
    <xf numFmtId="0" fontId="349" fillId="2" borderId="68" xfId="0" applyFont="1" applyFill="1" applyBorder="1" applyAlignment="1">
      <alignment horizontal="center" vertical="center" wrapText="1"/>
    </xf>
    <xf numFmtId="0" fontId="349" fillId="2" borderId="69" xfId="0" applyFont="1" applyFill="1" applyBorder="1" applyAlignment="1">
      <alignment horizontal="center" vertical="center" wrapText="1"/>
    </xf>
    <xf numFmtId="0" fontId="349" fillId="2" borderId="123" xfId="0" applyFont="1" applyFill="1" applyBorder="1" applyAlignment="1">
      <alignment horizontal="left" vertical="center" wrapText="1"/>
    </xf>
    <xf numFmtId="0" fontId="349" fillId="2" borderId="125" xfId="0" applyFont="1" applyFill="1" applyBorder="1" applyAlignment="1">
      <alignment horizontal="left" vertical="center" wrapText="1"/>
    </xf>
    <xf numFmtId="0" fontId="349" fillId="2" borderId="126" xfId="0" applyFont="1" applyFill="1" applyBorder="1" applyAlignment="1">
      <alignment horizontal="left" vertical="center" wrapText="1"/>
    </xf>
    <xf numFmtId="0" fontId="349" fillId="2" borderId="67" xfId="0" applyFont="1" applyFill="1" applyBorder="1" applyAlignment="1">
      <alignment horizontal="left" vertical="center" wrapText="1"/>
    </xf>
    <xf numFmtId="0" fontId="349" fillId="2" borderId="68" xfId="0" applyFont="1" applyFill="1" applyBorder="1" applyAlignment="1">
      <alignment horizontal="left" vertical="center" wrapText="1"/>
    </xf>
    <xf numFmtId="0" fontId="349" fillId="2" borderId="69" xfId="0" applyFont="1" applyFill="1" applyBorder="1" applyAlignment="1">
      <alignment horizontal="left" vertical="center" wrapText="1"/>
    </xf>
    <xf numFmtId="0" fontId="349" fillId="2" borderId="124" xfId="0" applyFont="1" applyFill="1" applyBorder="1" applyAlignment="1">
      <alignment horizontal="left" vertical="center" wrapText="1"/>
    </xf>
    <xf numFmtId="0" fontId="349" fillId="2" borderId="171" xfId="0" applyFont="1" applyFill="1" applyBorder="1" applyAlignment="1">
      <alignment horizontal="left" vertical="center" wrapText="1"/>
    </xf>
    <xf numFmtId="0" fontId="349" fillId="2" borderId="169" xfId="0" applyFont="1" applyFill="1" applyBorder="1" applyAlignment="1">
      <alignment horizontal="left" vertical="center" wrapText="1"/>
    </xf>
    <xf numFmtId="0" fontId="349" fillId="20" borderId="124" xfId="0" applyFont="1" applyFill="1" applyBorder="1" applyAlignment="1">
      <alignment horizontal="left" vertical="center" wrapText="1"/>
    </xf>
    <xf numFmtId="0" fontId="349" fillId="20" borderId="171" xfId="0" applyFont="1" applyFill="1" applyBorder="1" applyAlignment="1">
      <alignment horizontal="left" vertical="center" wrapText="1"/>
    </xf>
    <xf numFmtId="0" fontId="349" fillId="20" borderId="169" xfId="0" applyFont="1" applyFill="1" applyBorder="1" applyAlignment="1">
      <alignment horizontal="left" vertical="center" wrapText="1"/>
    </xf>
    <xf numFmtId="0" fontId="349" fillId="2" borderId="168" xfId="0" applyFont="1" applyFill="1" applyBorder="1" applyAlignment="1">
      <alignment horizontal="center" vertical="center" wrapText="1"/>
    </xf>
    <xf numFmtId="0" fontId="349" fillId="20" borderId="124" xfId="0" applyFont="1" applyFill="1" applyBorder="1" applyAlignment="1">
      <alignment horizontal="center" vertical="center" wrapText="1"/>
    </xf>
    <xf numFmtId="0" fontId="349" fillId="20" borderId="170" xfId="0" applyFont="1" applyFill="1" applyBorder="1" applyAlignment="1">
      <alignment horizontal="center" vertical="center" wrapText="1"/>
    </xf>
    <xf numFmtId="0" fontId="349" fillId="20" borderId="169" xfId="0" applyFont="1" applyFill="1" applyBorder="1" applyAlignment="1">
      <alignment horizontal="center" vertical="center" wrapText="1"/>
    </xf>
    <xf numFmtId="0" fontId="335" fillId="20" borderId="166" xfId="0" applyFont="1" applyFill="1" applyBorder="1" applyAlignment="1">
      <alignment horizontal="center" vertical="center" wrapText="1"/>
    </xf>
    <xf numFmtId="0" fontId="335" fillId="20" borderId="134" xfId="0" applyFont="1" applyFill="1" applyBorder="1" applyAlignment="1">
      <alignment horizontal="center" vertical="center" wrapText="1"/>
    </xf>
    <xf numFmtId="0" fontId="358" fillId="0" borderId="67" xfId="0" applyFont="1" applyBorder="1" applyAlignment="1">
      <alignment horizontal="left" vertical="center" wrapText="1"/>
    </xf>
    <xf numFmtId="0" fontId="358" fillId="0" borderId="69" xfId="0" applyFont="1" applyBorder="1" applyAlignment="1">
      <alignment horizontal="left" vertical="center" wrapText="1"/>
    </xf>
    <xf numFmtId="0" fontId="335" fillId="20" borderId="67" xfId="0" applyFont="1" applyFill="1" applyBorder="1" applyAlignment="1">
      <alignment horizontal="left" vertical="center" wrapText="1"/>
    </xf>
    <xf numFmtId="0" fontId="335" fillId="20" borderId="69" xfId="0" applyFont="1" applyFill="1" applyBorder="1" applyAlignment="1">
      <alignment horizontal="left" vertical="center" wrapText="1"/>
    </xf>
    <xf numFmtId="0" fontId="335" fillId="20" borderId="67" xfId="0" applyFont="1" applyFill="1" applyBorder="1" applyAlignment="1">
      <alignment horizontal="center" vertical="center" wrapText="1"/>
    </xf>
    <xf numFmtId="0" fontId="335" fillId="20" borderId="68" xfId="0" applyFont="1" applyFill="1" applyBorder="1" applyAlignment="1">
      <alignment horizontal="center" vertical="center" wrapText="1"/>
    </xf>
    <xf numFmtId="0" fontId="310" fillId="20" borderId="67" xfId="0" applyFont="1" applyFill="1" applyBorder="1" applyAlignment="1">
      <alignment horizontal="left" vertical="center" wrapText="1"/>
    </xf>
    <xf numFmtId="0" fontId="310" fillId="20" borderId="69" xfId="0" applyFont="1" applyFill="1" applyBorder="1" applyAlignment="1">
      <alignment horizontal="left" vertical="center" wrapText="1"/>
    </xf>
    <xf numFmtId="0" fontId="358" fillId="0" borderId="67" xfId="0" applyFont="1" applyBorder="1" applyAlignment="1">
      <alignment horizontal="center" vertical="center" wrapText="1"/>
    </xf>
    <xf numFmtId="0" fontId="358" fillId="0" borderId="69" xfId="0" applyFont="1" applyBorder="1" applyAlignment="1">
      <alignment horizontal="center" vertical="center" wrapText="1"/>
    </xf>
    <xf numFmtId="0" fontId="335" fillId="20" borderId="69" xfId="0" applyFont="1" applyFill="1" applyBorder="1" applyAlignment="1">
      <alignment horizontal="center" vertical="center" wrapText="1"/>
    </xf>
    <xf numFmtId="0" fontId="310" fillId="20" borderId="68" xfId="0" applyFont="1" applyFill="1" applyBorder="1" applyAlignment="1">
      <alignment horizontal="left" vertical="center" wrapText="1"/>
    </xf>
    <xf numFmtId="0" fontId="335" fillId="2" borderId="5" xfId="0" applyFont="1" applyFill="1" applyBorder="1" applyAlignment="1">
      <alignment horizontal="left" vertical="center" wrapText="1"/>
    </xf>
    <xf numFmtId="0" fontId="335" fillId="2" borderId="7" xfId="0" applyFont="1" applyFill="1" applyBorder="1" applyAlignment="1">
      <alignment horizontal="left" vertical="center" wrapText="1"/>
    </xf>
    <xf numFmtId="0" fontId="335" fillId="20" borderId="68" xfId="0" applyFont="1" applyFill="1" applyBorder="1" applyAlignment="1">
      <alignment horizontal="left" vertical="center" wrapText="1"/>
    </xf>
    <xf numFmtId="0" fontId="358" fillId="0" borderId="68" xfId="0" applyFont="1" applyBorder="1" applyAlignment="1">
      <alignment horizontal="left" vertical="center" wrapText="1"/>
    </xf>
    <xf numFmtId="0" fontId="335" fillId="20" borderId="19" xfId="0" applyFont="1" applyFill="1" applyBorder="1" applyAlignment="1">
      <alignment horizontal="center" vertical="center" wrapText="1"/>
    </xf>
    <xf numFmtId="0" fontId="335" fillId="20" borderId="18" xfId="0" applyFont="1" applyFill="1" applyBorder="1" applyAlignment="1">
      <alignment horizontal="center" vertical="center" wrapText="1"/>
    </xf>
    <xf numFmtId="0" fontId="358" fillId="0" borderId="68" xfId="0" applyFont="1" applyBorder="1" applyAlignment="1">
      <alignment horizontal="center" vertical="center" wrapText="1"/>
    </xf>
    <xf numFmtId="0" fontId="335" fillId="0" borderId="67" xfId="0" applyFont="1" applyBorder="1" applyAlignment="1">
      <alignment horizontal="center" vertical="center" wrapText="1"/>
    </xf>
    <xf numFmtId="0" fontId="335" fillId="0" borderId="68" xfId="0" applyFont="1" applyBorder="1" applyAlignment="1">
      <alignment horizontal="center" vertical="center" wrapText="1"/>
    </xf>
    <xf numFmtId="0" fontId="335" fillId="0" borderId="69" xfId="0" applyFont="1" applyBorder="1" applyAlignment="1">
      <alignment horizontal="center" vertical="center" wrapText="1"/>
    </xf>
    <xf numFmtId="0" fontId="335" fillId="0" borderId="30" xfId="0" applyFont="1" applyBorder="1" applyAlignment="1">
      <alignment horizontal="center" vertical="center" wrapText="1"/>
    </xf>
    <xf numFmtId="0" fontId="335" fillId="0" borderId="37" xfId="0" applyFont="1" applyBorder="1" applyAlignment="1">
      <alignment horizontal="center" vertical="center" wrapText="1"/>
    </xf>
    <xf numFmtId="0" fontId="335" fillId="0" borderId="165" xfId="0" applyFont="1" applyBorder="1" applyAlignment="1">
      <alignment horizontal="center" vertical="center" wrapText="1"/>
    </xf>
    <xf numFmtId="0" fontId="335" fillId="2" borderId="82" xfId="0" applyFont="1" applyFill="1" applyBorder="1" applyAlignment="1">
      <alignment horizontal="center" vertical="center" wrapText="1"/>
    </xf>
    <xf numFmtId="0" fontId="335" fillId="2" borderId="92" xfId="0" applyFont="1" applyFill="1" applyBorder="1" applyAlignment="1">
      <alignment horizontal="center" vertical="center" wrapText="1"/>
    </xf>
    <xf numFmtId="0" fontId="335" fillId="2" borderId="156" xfId="0" applyFont="1" applyFill="1" applyBorder="1" applyAlignment="1">
      <alignment horizontal="center" vertical="center" wrapText="1"/>
    </xf>
    <xf numFmtId="0" fontId="316" fillId="2" borderId="78" xfId="0" applyFont="1" applyFill="1" applyBorder="1" applyAlignment="1">
      <alignment horizontal="center" vertical="center" wrapText="1"/>
    </xf>
    <xf numFmtId="0" fontId="316" fillId="2" borderId="0" xfId="0" applyFont="1" applyFill="1" applyBorder="1" applyAlignment="1">
      <alignment horizontal="center" vertical="center" wrapText="1"/>
    </xf>
    <xf numFmtId="0" fontId="316" fillId="2" borderId="3" xfId="0" applyFont="1" applyFill="1" applyBorder="1" applyAlignment="1">
      <alignment horizontal="center" vertical="center" wrapText="1"/>
    </xf>
    <xf numFmtId="0" fontId="316" fillId="0" borderId="5" xfId="0" applyFont="1" applyBorder="1" applyAlignment="1">
      <alignment horizontal="left" vertical="center" wrapText="1"/>
    </xf>
    <xf numFmtId="0" fontId="316" fillId="0" borderId="10" xfId="0" applyFont="1" applyBorder="1" applyAlignment="1">
      <alignment horizontal="left" vertical="center" wrapText="1"/>
    </xf>
    <xf numFmtId="0" fontId="316" fillId="0" borderId="1" xfId="0" applyFont="1" applyBorder="1" applyAlignment="1">
      <alignment horizontal="center" vertical="center" wrapText="1"/>
    </xf>
    <xf numFmtId="0" fontId="316" fillId="0" borderId="13" xfId="0" applyFont="1" applyBorder="1" applyAlignment="1">
      <alignment horizontal="center" vertical="center" wrapText="1"/>
    </xf>
    <xf numFmtId="0" fontId="316" fillId="2" borderId="1" xfId="0" applyFont="1" applyFill="1" applyBorder="1" applyAlignment="1">
      <alignment horizontal="center" vertical="center" wrapText="1"/>
    </xf>
    <xf numFmtId="0" fontId="316" fillId="2" borderId="4" xfId="0" applyFont="1" applyFill="1" applyBorder="1" applyAlignment="1">
      <alignment horizontal="center" vertical="center" wrapText="1"/>
    </xf>
    <xf numFmtId="0" fontId="316" fillId="2" borderId="13" xfId="0" applyFont="1" applyFill="1" applyBorder="1" applyAlignment="1">
      <alignment horizontal="center" vertical="center" wrapText="1"/>
    </xf>
    <xf numFmtId="0" fontId="354" fillId="2" borderId="1" xfId="0" applyFont="1" applyFill="1" applyBorder="1" applyAlignment="1">
      <alignment horizontal="center" vertical="center" wrapText="1"/>
    </xf>
    <xf numFmtId="0" fontId="354" fillId="2" borderId="4" xfId="0" applyFont="1" applyFill="1" applyBorder="1" applyAlignment="1">
      <alignment horizontal="center" vertical="center" wrapText="1"/>
    </xf>
    <xf numFmtId="0" fontId="354" fillId="2" borderId="13" xfId="0" applyFont="1" applyFill="1" applyBorder="1" applyAlignment="1">
      <alignment horizontal="center" vertical="center" wrapText="1"/>
    </xf>
    <xf numFmtId="0" fontId="335" fillId="20" borderId="19" xfId="0" applyFont="1" applyFill="1" applyBorder="1" applyAlignment="1">
      <alignment horizontal="left" vertical="center" wrapText="1"/>
    </xf>
    <xf numFmtId="0" fontId="335" fillId="20" borderId="17" xfId="0" applyFont="1" applyFill="1" applyBorder="1" applyAlignment="1">
      <alignment horizontal="left" vertical="center" wrapText="1"/>
    </xf>
    <xf numFmtId="0" fontId="358" fillId="0" borderId="19" xfId="0" applyFont="1" applyBorder="1" applyAlignment="1">
      <alignment horizontal="left" vertical="center" wrapText="1"/>
    </xf>
    <xf numFmtId="0" fontId="358" fillId="0" borderId="17" xfId="0" applyFont="1" applyBorder="1" applyAlignment="1">
      <alignment horizontal="left" vertical="center" wrapText="1"/>
    </xf>
    <xf numFmtId="0" fontId="358" fillId="0" borderId="19" xfId="0" applyFont="1" applyBorder="1" applyAlignment="1">
      <alignment horizontal="center" vertical="center" wrapText="1"/>
    </xf>
    <xf numFmtId="0" fontId="358" fillId="0" borderId="18" xfId="0" applyFont="1" applyBorder="1" applyAlignment="1">
      <alignment horizontal="center" vertical="center" wrapText="1"/>
    </xf>
    <xf numFmtId="0" fontId="358" fillId="0" borderId="17" xfId="0" applyFont="1" applyBorder="1" applyAlignment="1">
      <alignment horizontal="center" vertical="center" wrapText="1"/>
    </xf>
    <xf numFmtId="0" fontId="335" fillId="0" borderId="121" xfId="0" applyFont="1" applyBorder="1" applyAlignment="1">
      <alignment horizontal="left" vertical="center" wrapText="1"/>
    </xf>
    <xf numFmtId="0" fontId="335" fillId="0" borderId="143" xfId="0" applyFont="1" applyBorder="1" applyAlignment="1">
      <alignment horizontal="left" vertical="center" wrapText="1"/>
    </xf>
    <xf numFmtId="0" fontId="310" fillId="0" borderId="137" xfId="0" applyFont="1" applyBorder="1" applyAlignment="1">
      <alignment horizontal="center" vertical="center" wrapText="1"/>
    </xf>
    <xf numFmtId="0" fontId="310" fillId="0" borderId="138" xfId="0" applyFont="1" applyBorder="1" applyAlignment="1">
      <alignment horizontal="center" vertical="center" wrapText="1"/>
    </xf>
    <xf numFmtId="0" fontId="310" fillId="0" borderId="130" xfId="0" applyFont="1" applyBorder="1" applyAlignment="1">
      <alignment horizontal="center" vertical="center" wrapText="1"/>
    </xf>
    <xf numFmtId="0" fontId="335" fillId="0" borderId="137" xfId="0" applyFont="1" applyBorder="1" applyAlignment="1">
      <alignment horizontal="center" vertical="center" wrapText="1"/>
    </xf>
    <xf numFmtId="0" fontId="335" fillId="0" borderId="138" xfId="0" applyFont="1" applyBorder="1" applyAlignment="1">
      <alignment horizontal="center" vertical="center" wrapText="1"/>
    </xf>
    <xf numFmtId="0" fontId="335" fillId="0" borderId="137" xfId="0" applyFont="1" applyBorder="1" applyAlignment="1">
      <alignment horizontal="left" vertical="center" wrapText="1"/>
    </xf>
    <xf numFmtId="0" fontId="335" fillId="0" borderId="138" xfId="0" applyFont="1" applyBorder="1" applyAlignment="1">
      <alignment horizontal="left" vertical="center" wrapText="1"/>
    </xf>
    <xf numFmtId="0" fontId="335" fillId="0" borderId="130" xfId="0" applyFont="1" applyBorder="1" applyAlignment="1">
      <alignment horizontal="center" vertical="center" wrapText="1"/>
    </xf>
    <xf numFmtId="0" fontId="335" fillId="2" borderId="2" xfId="0" applyFont="1" applyFill="1" applyBorder="1" applyAlignment="1">
      <alignment horizontal="left" vertical="center" wrapText="1"/>
    </xf>
    <xf numFmtId="0" fontId="335" fillId="2" borderId="0" xfId="0" applyFont="1" applyFill="1" applyBorder="1" applyAlignment="1">
      <alignment horizontal="left" vertical="center" wrapText="1"/>
    </xf>
    <xf numFmtId="0" fontId="335" fillId="0" borderId="67" xfId="0" applyFont="1" applyBorder="1" applyAlignment="1">
      <alignment horizontal="left" vertical="center" wrapText="1"/>
    </xf>
    <xf numFmtId="0" fontId="335" fillId="0" borderId="30" xfId="0" applyFont="1" applyBorder="1" applyAlignment="1">
      <alignment horizontal="left" vertical="center" wrapText="1"/>
    </xf>
    <xf numFmtId="0" fontId="335" fillId="0" borderId="69" xfId="0" applyFont="1" applyBorder="1" applyAlignment="1">
      <alignment horizontal="left" vertical="center" wrapText="1"/>
    </xf>
    <xf numFmtId="0" fontId="335" fillId="0" borderId="165" xfId="0" applyFont="1" applyBorder="1" applyAlignment="1">
      <alignment horizontal="left" vertical="center" wrapText="1"/>
    </xf>
    <xf numFmtId="0" fontId="310" fillId="0" borderId="167" xfId="0" applyFont="1" applyBorder="1" applyAlignment="1">
      <alignment horizontal="center" vertical="center" wrapText="1"/>
    </xf>
    <xf numFmtId="0" fontId="310" fillId="0" borderId="135" xfId="0" applyFont="1" applyBorder="1" applyAlignment="1">
      <alignment horizontal="center" vertical="center" wrapText="1"/>
    </xf>
    <xf numFmtId="0" fontId="310" fillId="2" borderId="5" xfId="0" applyFont="1" applyFill="1" applyBorder="1" applyAlignment="1">
      <alignment horizontal="left" vertical="center" wrapText="1"/>
    </xf>
    <xf numFmtId="0" fontId="310" fillId="2" borderId="7" xfId="0" applyFont="1" applyFill="1" applyBorder="1" applyAlignment="1">
      <alignment horizontal="left" vertical="center" wrapText="1"/>
    </xf>
    <xf numFmtId="0" fontId="354" fillId="2" borderId="18" xfId="0" applyFont="1" applyFill="1" applyBorder="1" applyAlignment="1">
      <alignment horizontal="left" vertical="center" wrapText="1"/>
    </xf>
    <xf numFmtId="0" fontId="354" fillId="2" borderId="68" xfId="0" applyFont="1" applyFill="1" applyBorder="1" applyAlignment="1">
      <alignment horizontal="left" vertical="center" wrapText="1"/>
    </xf>
    <xf numFmtId="0" fontId="354" fillId="2" borderId="130" xfId="0" applyFont="1" applyFill="1" applyBorder="1" applyAlignment="1">
      <alignment horizontal="left" vertical="center" wrapText="1"/>
    </xf>
    <xf numFmtId="0" fontId="310" fillId="2" borderId="10" xfId="0" applyFont="1" applyFill="1" applyBorder="1" applyAlignment="1">
      <alignment horizontal="center" vertical="center" wrapText="1"/>
    </xf>
    <xf numFmtId="0" fontId="310" fillId="2" borderId="9" xfId="0" applyFont="1" applyFill="1" applyBorder="1" applyAlignment="1">
      <alignment horizontal="center" vertical="center" wrapText="1"/>
    </xf>
    <xf numFmtId="0" fontId="310" fillId="20" borderId="68" xfId="0" applyFont="1" applyFill="1" applyBorder="1" applyAlignment="1">
      <alignment horizontal="center" vertical="center" wrapText="1"/>
    </xf>
    <xf numFmtId="0" fontId="358" fillId="0" borderId="166" xfId="0" applyFont="1" applyBorder="1" applyAlignment="1">
      <alignment horizontal="center" vertical="center" wrapText="1"/>
    </xf>
    <xf numFmtId="0" fontId="358" fillId="0" borderId="134" xfId="0" applyFont="1" applyBorder="1" applyAlignment="1">
      <alignment horizontal="center" vertical="center" wrapText="1"/>
    </xf>
    <xf numFmtId="0" fontId="310" fillId="20" borderId="166" xfId="0" applyFont="1" applyFill="1" applyBorder="1" applyAlignment="1">
      <alignment horizontal="left" vertical="center" wrapText="1"/>
    </xf>
    <xf numFmtId="0" fontId="310" fillId="20" borderId="134" xfId="0" applyFont="1" applyFill="1" applyBorder="1" applyAlignment="1">
      <alignment horizontal="left" vertical="center" wrapText="1"/>
    </xf>
    <xf numFmtId="0" fontId="354" fillId="2" borderId="68" xfId="0" applyFont="1" applyFill="1" applyBorder="1" applyAlignment="1">
      <alignment horizontal="center" vertical="center" wrapText="1"/>
    </xf>
    <xf numFmtId="0" fontId="308" fillId="2" borderId="0" xfId="0" applyFont="1" applyFill="1" applyAlignment="1">
      <alignment horizontal="left" vertical="distributed"/>
    </xf>
    <xf numFmtId="0" fontId="308" fillId="2" borderId="0" xfId="0" applyFont="1" applyFill="1" applyAlignment="1">
      <alignment horizontal="left" vertical="center"/>
    </xf>
    <xf numFmtId="0" fontId="316" fillId="2" borderId="0" xfId="0" applyFont="1" applyFill="1" applyAlignment="1">
      <alignment horizontal="left" vertical="distributed"/>
    </xf>
    <xf numFmtId="0" fontId="327" fillId="20" borderId="92" xfId="0" applyFont="1" applyFill="1" applyBorder="1" applyAlignment="1">
      <alignment horizontal="left" vertical="center" wrapText="1"/>
    </xf>
    <xf numFmtId="0" fontId="327" fillId="20" borderId="83" xfId="0" applyFont="1" applyFill="1" applyBorder="1" applyAlignment="1">
      <alignment horizontal="left" vertical="center" wrapText="1"/>
    </xf>
    <xf numFmtId="0" fontId="311" fillId="2" borderId="66" xfId="0" applyFont="1" applyFill="1" applyBorder="1" applyAlignment="1">
      <alignment horizontal="left" vertical="center" wrapText="1"/>
    </xf>
    <xf numFmtId="0" fontId="311" fillId="2" borderId="81" xfId="0" applyFont="1" applyFill="1" applyBorder="1" applyAlignment="1">
      <alignment horizontal="left" vertical="center" wrapText="1"/>
    </xf>
    <xf numFmtId="0" fontId="311" fillId="2" borderId="0" xfId="0" applyFont="1" applyFill="1" applyBorder="1" applyAlignment="1">
      <alignment horizontal="left" vertical="center" wrapText="1"/>
    </xf>
    <xf numFmtId="0" fontId="311" fillId="2" borderId="79" xfId="0" applyFont="1" applyFill="1" applyBorder="1" applyAlignment="1">
      <alignment horizontal="left" vertical="center" wrapText="1"/>
    </xf>
    <xf numFmtId="0" fontId="311" fillId="2" borderId="50" xfId="0" applyFont="1" applyFill="1" applyBorder="1" applyAlignment="1">
      <alignment horizontal="left" vertical="center" wrapText="1"/>
    </xf>
    <xf numFmtId="0" fontId="311" fillId="2" borderId="112" xfId="0" applyFont="1" applyFill="1" applyBorder="1" applyAlignment="1">
      <alignment horizontal="left" vertical="center" wrapText="1"/>
    </xf>
    <xf numFmtId="0" fontId="311" fillId="2" borderId="113" xfId="0" applyFont="1" applyFill="1" applyBorder="1" applyAlignment="1">
      <alignment horizontal="left" vertical="center" wrapText="1"/>
    </xf>
    <xf numFmtId="0" fontId="311" fillId="2" borderId="49" xfId="0" applyFont="1" applyFill="1" applyBorder="1" applyAlignment="1">
      <alignment horizontal="left" vertical="center" wrapText="1"/>
    </xf>
    <xf numFmtId="0" fontId="311" fillId="2" borderId="116" xfId="0" applyFont="1" applyFill="1" applyBorder="1" applyAlignment="1">
      <alignment horizontal="left" vertical="center" wrapText="1"/>
    </xf>
    <xf numFmtId="0" fontId="311" fillId="2" borderId="117" xfId="0" applyFont="1" applyFill="1" applyBorder="1" applyAlignment="1">
      <alignment horizontal="left" vertical="center" wrapText="1"/>
    </xf>
    <xf numFmtId="0" fontId="311" fillId="2" borderId="0" xfId="0" applyFont="1" applyFill="1" applyAlignment="1">
      <alignment horizontal="left" vertical="center"/>
    </xf>
    <xf numFmtId="0" fontId="309" fillId="2" borderId="0" xfId="0" applyFont="1" applyFill="1" applyAlignment="1">
      <alignment horizontal="left" vertical="center"/>
    </xf>
    <xf numFmtId="0" fontId="337" fillId="2" borderId="0" xfId="0" applyFont="1" applyFill="1" applyAlignment="1">
      <alignment horizontal="left" vertical="distributed"/>
    </xf>
    <xf numFmtId="0" fontId="308" fillId="5" borderId="0" xfId="0" applyFont="1" applyFill="1" applyAlignment="1">
      <alignment horizontal="left" vertical="center" wrapText="1"/>
    </xf>
    <xf numFmtId="0" fontId="308" fillId="7" borderId="0" xfId="0" applyFont="1" applyFill="1" applyAlignment="1">
      <alignment horizontal="left" vertical="distributed"/>
    </xf>
    <xf numFmtId="0" fontId="308" fillId="20" borderId="0" xfId="0" applyFont="1" applyFill="1" applyAlignment="1">
      <alignment horizontal="left" vertical="distributed"/>
    </xf>
    <xf numFmtId="0" fontId="311" fillId="86" borderId="0" xfId="0" applyFont="1" applyFill="1" applyAlignment="1">
      <alignment horizontal="left" vertical="distributed"/>
    </xf>
    <xf numFmtId="0" fontId="308" fillId="27" borderId="0" xfId="0" applyFont="1" applyFill="1" applyAlignment="1">
      <alignment horizontal="left" vertical="distributed"/>
    </xf>
    <xf numFmtId="0" fontId="345" fillId="2" borderId="0" xfId="0" applyFont="1" applyFill="1" applyAlignment="1">
      <alignment horizontal="left" vertical="distributed"/>
    </xf>
    <xf numFmtId="0" fontId="346" fillId="15" borderId="0" xfId="0" applyFont="1" applyFill="1" applyAlignment="1">
      <alignment horizontal="left" vertical="distributed"/>
    </xf>
    <xf numFmtId="0" fontId="308" fillId="46" borderId="0" xfId="0" applyFont="1" applyFill="1" applyAlignment="1">
      <alignment horizontal="left" vertical="distributed"/>
    </xf>
    <xf numFmtId="0" fontId="311" fillId="46" borderId="0" xfId="0" applyFont="1" applyFill="1" applyAlignment="1">
      <alignment horizontal="left" vertical="distributed"/>
    </xf>
    <xf numFmtId="0" fontId="311" fillId="43" borderId="0" xfId="0" applyFont="1" applyFill="1" applyAlignment="1">
      <alignment horizontal="left" vertical="distributed"/>
    </xf>
    <xf numFmtId="164" fontId="316" fillId="2" borderId="0" xfId="0" applyNumberFormat="1" applyFont="1" applyFill="1" applyAlignment="1">
      <alignment horizontal="center"/>
    </xf>
    <xf numFmtId="0" fontId="314" fillId="2" borderId="0" xfId="0" applyFont="1" applyFill="1" applyAlignment="1">
      <alignment horizontal="left" vertical="distributed"/>
    </xf>
    <xf numFmtId="0" fontId="311" fillId="7" borderId="0" xfId="0" applyFont="1" applyFill="1" applyAlignment="1">
      <alignment horizontal="left" vertical="distributed"/>
    </xf>
    <xf numFmtId="0" fontId="311" fillId="45" borderId="0" xfId="0" applyFont="1" applyFill="1" applyAlignment="1">
      <alignment horizontal="left" vertical="distributed"/>
    </xf>
    <xf numFmtId="0" fontId="316" fillId="2" borderId="4" xfId="0" applyFont="1" applyFill="1" applyBorder="1" applyAlignment="1">
      <alignment horizontal="center" vertical="center"/>
    </xf>
    <xf numFmtId="0" fontId="316" fillId="2" borderId="136" xfId="0" applyFont="1" applyFill="1" applyBorder="1" applyAlignment="1">
      <alignment horizontal="center" vertical="center"/>
    </xf>
    <xf numFmtId="0" fontId="310" fillId="20" borderId="166" xfId="0" applyFont="1" applyFill="1" applyBorder="1" applyAlignment="1">
      <alignment horizontal="center" vertical="center" wrapText="1"/>
    </xf>
    <xf numFmtId="0" fontId="310" fillId="20" borderId="134" xfId="0" applyFont="1" applyFill="1" applyBorder="1" applyAlignment="1">
      <alignment horizontal="center" vertical="center" wrapText="1"/>
    </xf>
    <xf numFmtId="0" fontId="310" fillId="0" borderId="1" xfId="18" applyFont="1" applyBorder="1" applyAlignment="1">
      <alignment horizontal="center" vertical="center" wrapText="1"/>
    </xf>
    <xf numFmtId="0" fontId="310" fillId="0" borderId="4" xfId="18" applyFont="1" applyBorder="1" applyAlignment="1">
      <alignment horizontal="center" vertical="center" wrapText="1"/>
    </xf>
    <xf numFmtId="0" fontId="310" fillId="0" borderId="67" xfId="0" applyFont="1" applyBorder="1" applyAlignment="1">
      <alignment horizontal="center" vertical="center" wrapText="1"/>
    </xf>
    <xf numFmtId="0" fontId="310" fillId="0" borderId="69" xfId="0" applyFont="1" applyBorder="1" applyAlignment="1">
      <alignment horizontal="center" vertical="center" wrapText="1"/>
    </xf>
    <xf numFmtId="0" fontId="310" fillId="20" borderId="67" xfId="0" applyFont="1" applyFill="1" applyBorder="1" applyAlignment="1">
      <alignment horizontal="center" vertical="center" wrapText="1"/>
    </xf>
    <xf numFmtId="0" fontId="310" fillId="20" borderId="69" xfId="0" applyFont="1" applyFill="1" applyBorder="1" applyAlignment="1">
      <alignment horizontal="center" vertical="center" wrapText="1"/>
    </xf>
    <xf numFmtId="0" fontId="335" fillId="2" borderId="5" xfId="0" applyFont="1" applyFill="1" applyBorder="1" applyAlignment="1">
      <alignment horizontal="center" vertical="center" wrapText="1"/>
    </xf>
    <xf numFmtId="0" fontId="335" fillId="2" borderId="7" xfId="0" applyFont="1" applyFill="1" applyBorder="1" applyAlignment="1">
      <alignment horizontal="center" vertical="center" wrapText="1"/>
    </xf>
    <xf numFmtId="0" fontId="335" fillId="2" borderId="5" xfId="0" applyFont="1" applyFill="1" applyBorder="1" applyAlignment="1">
      <alignment horizontal="left" vertical="distributed" wrapText="1"/>
    </xf>
    <xf numFmtId="0" fontId="335" fillId="2" borderId="7" xfId="0" applyFont="1" applyFill="1" applyBorder="1" applyAlignment="1">
      <alignment horizontal="left" vertical="distributed" wrapText="1"/>
    </xf>
    <xf numFmtId="0" fontId="311" fillId="2" borderId="2" xfId="0" applyFont="1" applyFill="1" applyBorder="1" applyAlignment="1">
      <alignment horizontal="left" vertical="center" wrapText="1"/>
    </xf>
    <xf numFmtId="0" fontId="335" fillId="2" borderId="10" xfId="0" applyFont="1" applyFill="1" applyBorder="1" applyAlignment="1">
      <alignment horizontal="left" vertical="center" wrapText="1"/>
    </xf>
    <xf numFmtId="0" fontId="335" fillId="2" borderId="9" xfId="0" applyFont="1" applyFill="1" applyBorder="1" applyAlignment="1">
      <alignment horizontal="left" vertical="center" wrapText="1"/>
    </xf>
    <xf numFmtId="0" fontId="316" fillId="2" borderId="2" xfId="0" applyFont="1" applyFill="1" applyBorder="1" applyAlignment="1">
      <alignment horizontal="center" vertical="center" wrapText="1"/>
    </xf>
    <xf numFmtId="0" fontId="335" fillId="2" borderId="10" xfId="0" applyFont="1" applyFill="1" applyBorder="1" applyAlignment="1">
      <alignment horizontal="center" vertical="center" wrapText="1"/>
    </xf>
    <xf numFmtId="0" fontId="335" fillId="2" borderId="9" xfId="0" applyFont="1" applyFill="1" applyBorder="1" applyAlignment="1">
      <alignment horizontal="center" vertical="center" wrapText="1"/>
    </xf>
    <xf numFmtId="0" fontId="316" fillId="0" borderId="4" xfId="0" applyFont="1" applyBorder="1" applyAlignment="1">
      <alignment horizontal="left" vertical="center" wrapText="1"/>
    </xf>
    <xf numFmtId="0" fontId="335" fillId="0" borderId="134" xfId="0" applyFont="1" applyBorder="1" applyAlignment="1">
      <alignment horizontal="center" vertical="center" wrapText="1"/>
    </xf>
    <xf numFmtId="0" fontId="335" fillId="0" borderId="166" xfId="0" applyFont="1" applyBorder="1" applyAlignment="1">
      <alignment horizontal="center" vertical="center" wrapText="1"/>
    </xf>
    <xf numFmtId="0" fontId="335" fillId="0" borderId="167" xfId="0" applyFont="1" applyBorder="1" applyAlignment="1">
      <alignment horizontal="center" vertical="center" wrapText="1"/>
    </xf>
    <xf numFmtId="0" fontId="335" fillId="0" borderId="135" xfId="0" applyFont="1" applyBorder="1" applyAlignment="1">
      <alignment horizontal="center" vertical="center" wrapText="1"/>
    </xf>
    <xf numFmtId="0" fontId="335" fillId="2" borderId="78" xfId="0" applyFont="1" applyFill="1" applyBorder="1" applyAlignment="1">
      <alignment horizontal="center" vertical="center" wrapText="1"/>
    </xf>
    <xf numFmtId="0" fontId="335" fillId="2" borderId="0" xfId="0" applyFont="1" applyFill="1" applyBorder="1" applyAlignment="1">
      <alignment horizontal="center" vertical="center" wrapText="1"/>
    </xf>
    <xf numFmtId="0" fontId="335" fillId="2" borderId="3" xfId="0" applyFont="1" applyFill="1" applyBorder="1" applyAlignment="1">
      <alignment horizontal="center" vertical="center" wrapText="1"/>
    </xf>
    <xf numFmtId="0" fontId="335" fillId="20" borderId="18" xfId="0" applyFont="1" applyFill="1" applyBorder="1" applyAlignment="1">
      <alignment horizontal="left" vertical="center" wrapText="1"/>
    </xf>
    <xf numFmtId="0" fontId="310" fillId="0" borderId="6" xfId="18" applyFont="1" applyBorder="1" applyAlignment="1">
      <alignment horizontal="center" vertical="center" wrapText="1"/>
    </xf>
    <xf numFmtId="0" fontId="310" fillId="0" borderId="3" xfId="18" applyFont="1" applyBorder="1" applyAlignment="1">
      <alignment horizontal="center" vertical="center" wrapText="1"/>
    </xf>
    <xf numFmtId="0" fontId="335" fillId="20" borderId="17" xfId="0" applyFont="1" applyFill="1" applyBorder="1" applyAlignment="1">
      <alignment horizontal="center" vertical="center" wrapText="1"/>
    </xf>
    <xf numFmtId="0" fontId="327" fillId="20" borderId="164" xfId="0" applyFont="1" applyFill="1" applyBorder="1" applyAlignment="1">
      <alignment horizontal="left" vertical="center" wrapText="1"/>
    </xf>
    <xf numFmtId="0" fontId="327" fillId="20" borderId="125" xfId="0" applyFont="1" applyFill="1" applyBorder="1" applyAlignment="1">
      <alignment horizontal="left" vertical="center" wrapText="1"/>
    </xf>
    <xf numFmtId="0" fontId="382" fillId="0" borderId="0" xfId="0" applyFont="1" applyAlignment="1">
      <alignment horizontal="center" vertical="center" wrapText="1"/>
    </xf>
    <xf numFmtId="0" fontId="382" fillId="0" borderId="163" xfId="0" applyFont="1" applyBorder="1" applyAlignment="1">
      <alignment horizontal="center" vertical="center" wrapText="1"/>
    </xf>
    <xf numFmtId="0" fontId="382" fillId="0" borderId="0" xfId="0" applyFont="1" applyBorder="1" applyAlignment="1">
      <alignment horizontal="center" vertical="center" wrapText="1"/>
    </xf>
    <xf numFmtId="0" fontId="317" fillId="100" borderId="0" xfId="2" applyFont="1" applyFill="1" applyAlignment="1" applyProtection="1">
      <alignment horizontal="center" vertical="center"/>
    </xf>
    <xf numFmtId="0" fontId="322" fillId="0" borderId="0" xfId="2" applyFont="1" applyAlignment="1" applyProtection="1">
      <alignment horizontal="left" vertical="center" wrapText="1"/>
    </xf>
    <xf numFmtId="0" fontId="290" fillId="0" borderId="0" xfId="2" applyFont="1" applyAlignment="1" applyProtection="1">
      <alignment horizontal="left" vertical="center"/>
    </xf>
    <xf numFmtId="0" fontId="290" fillId="0" borderId="0" xfId="2" applyFont="1" applyAlignment="1" applyProtection="1">
      <alignment vertical="center"/>
    </xf>
    <xf numFmtId="0" fontId="335" fillId="2" borderId="0" xfId="0" applyFont="1" applyFill="1" applyAlignment="1">
      <alignment horizontal="left" vertical="distributed"/>
    </xf>
    <xf numFmtId="0" fontId="67" fillId="2" borderId="4" xfId="16" applyFont="1" applyFill="1" applyBorder="1" applyAlignment="1">
      <alignment horizontal="center" vertical="center" textRotation="90" wrapText="1"/>
    </xf>
    <xf numFmtId="164" fontId="55" fillId="47" borderId="5" xfId="16" quotePrefix="1" applyNumberFormat="1" applyFont="1" applyFill="1" applyBorder="1" applyAlignment="1">
      <alignment horizontal="center" vertical="center"/>
    </xf>
    <xf numFmtId="164" fontId="55" fillId="47" borderId="173" xfId="16" quotePrefix="1" applyNumberFormat="1" applyFont="1" applyFill="1" applyBorder="1" applyAlignment="1">
      <alignment horizontal="center" vertical="center"/>
    </xf>
    <xf numFmtId="164" fontId="55" fillId="47" borderId="2" xfId="16" quotePrefix="1" applyNumberFormat="1" applyFont="1" applyFill="1" applyBorder="1" applyAlignment="1">
      <alignment horizontal="center" vertical="center"/>
    </xf>
    <xf numFmtId="164" fontId="55" fillId="46" borderId="5" xfId="16" quotePrefix="1" applyNumberFormat="1" applyFont="1" applyFill="1" applyBorder="1" applyAlignment="1">
      <alignment horizontal="center" vertical="center"/>
    </xf>
    <xf numFmtId="164" fontId="55" fillId="46" borderId="2" xfId="16" quotePrefix="1" applyNumberFormat="1" applyFont="1" applyFill="1" applyBorder="1" applyAlignment="1">
      <alignment horizontal="center" vertical="center"/>
    </xf>
    <xf numFmtId="164" fontId="56" fillId="20" borderId="0" xfId="16" applyNumberFormat="1" applyFont="1" applyFill="1" applyBorder="1" applyAlignment="1">
      <alignment horizontal="center" vertical="center"/>
    </xf>
    <xf numFmtId="164" fontId="56" fillId="20" borderId="0" xfId="16" quotePrefix="1"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218" fillId="0" borderId="2" xfId="0" applyFont="1" applyBorder="1" applyAlignment="1">
      <alignment horizontal="center" vertical="center" wrapText="1"/>
    </xf>
    <xf numFmtId="0" fontId="218" fillId="0" borderId="3" xfId="0" applyFont="1" applyBorder="1" applyAlignment="1">
      <alignment horizontal="center" vertical="center" wrapText="1"/>
    </xf>
    <xf numFmtId="0" fontId="7" fillId="20" borderId="0" xfId="0" applyFont="1" applyFill="1" applyAlignment="1">
      <alignment horizontal="center"/>
    </xf>
    <xf numFmtId="0" fontId="230" fillId="20" borderId="0" xfId="0" applyFont="1" applyFill="1" applyAlignment="1">
      <alignment horizontal="center" vertical="center" wrapText="1"/>
    </xf>
    <xf numFmtId="0" fontId="2" fillId="20" borderId="0" xfId="0" applyFont="1" applyFill="1" applyAlignment="1">
      <alignment horizontal="left" vertical="center" wrapText="1"/>
    </xf>
    <xf numFmtId="0" fontId="7" fillId="20" borderId="2" xfId="0" applyFont="1" applyFill="1" applyBorder="1" applyAlignment="1">
      <alignment horizontal="center"/>
    </xf>
    <xf numFmtId="0" fontId="2" fillId="20" borderId="0" xfId="0" applyFont="1" applyFill="1" applyAlignment="1">
      <alignment horizontal="center" vertical="center" wrapText="1"/>
    </xf>
    <xf numFmtId="164" fontId="68" fillId="2" borderId="4" xfId="16" applyNumberFormat="1" applyFont="1" applyFill="1" applyBorder="1" applyAlignment="1">
      <alignment horizontal="center" vertical="center" textRotation="90" wrapText="1"/>
    </xf>
    <xf numFmtId="0" fontId="67" fillId="2" borderId="4" xfId="16" applyFont="1" applyFill="1" applyBorder="1" applyAlignment="1">
      <alignment horizontal="center" vertical="top" textRotation="90" wrapText="1"/>
    </xf>
    <xf numFmtId="0" fontId="67" fillId="2" borderId="13" xfId="16" applyFont="1" applyFill="1" applyBorder="1" applyAlignment="1">
      <alignment horizontal="center" vertical="top" textRotation="90" wrapText="1"/>
    </xf>
    <xf numFmtId="0" fontId="59" fillId="2" borderId="2" xfId="0" applyFont="1" applyFill="1" applyBorder="1" applyAlignment="1" applyProtection="1">
      <alignment horizontal="center" vertical="center"/>
      <protection locked="0"/>
    </xf>
    <xf numFmtId="0" fontId="59" fillId="2" borderId="3" xfId="0" applyFont="1" applyFill="1" applyBorder="1" applyAlignment="1" applyProtection="1">
      <alignment horizontal="center" vertical="center"/>
      <protection locked="0"/>
    </xf>
    <xf numFmtId="0" fontId="59" fillId="2" borderId="173" xfId="0" applyFont="1" applyFill="1" applyBorder="1" applyAlignment="1" applyProtection="1">
      <alignment horizontal="center" vertical="center"/>
      <protection locked="0"/>
    </xf>
    <xf numFmtId="0" fontId="59" fillId="2" borderId="142" xfId="0" applyFont="1" applyFill="1" applyBorder="1" applyAlignment="1" applyProtection="1">
      <alignment horizontal="center" vertical="center"/>
      <protection locked="0"/>
    </xf>
    <xf numFmtId="0" fontId="57" fillId="2" borderId="12" xfId="0" applyFont="1" applyFill="1" applyBorder="1" applyAlignment="1">
      <alignment horizontal="center" vertical="center"/>
    </xf>
    <xf numFmtId="0" fontId="57" fillId="2" borderId="11" xfId="0" applyFont="1" applyFill="1" applyBorder="1" applyAlignment="1">
      <alignment horizontal="center" vertical="center"/>
    </xf>
    <xf numFmtId="164" fontId="55" fillId="46" borderId="3" xfId="16" quotePrefix="1" applyNumberFormat="1" applyFont="1" applyFill="1" applyBorder="1" applyAlignment="1">
      <alignment horizontal="center" vertical="center"/>
    </xf>
    <xf numFmtId="0" fontId="284" fillId="2" borderId="10" xfId="0" applyFont="1" applyFill="1" applyBorder="1" applyAlignment="1">
      <alignment horizontal="left"/>
    </xf>
    <xf numFmtId="0" fontId="284" fillId="2" borderId="8" xfId="0" applyFont="1" applyFill="1" applyBorder="1" applyAlignment="1">
      <alignment horizontal="left"/>
    </xf>
    <xf numFmtId="0" fontId="159" fillId="2" borderId="0" xfId="17" applyFont="1" applyFill="1" applyBorder="1" applyAlignment="1" applyProtection="1">
      <alignment horizontal="center" vertical="center" wrapText="1"/>
      <protection locked="0"/>
    </xf>
    <xf numFmtId="0" fontId="52" fillId="0" borderId="0" xfId="16" applyFont="1" applyBorder="1" applyAlignment="1">
      <alignment horizontal="center" vertical="center"/>
    </xf>
    <xf numFmtId="0" fontId="51" fillId="0" borderId="9" xfId="0" applyFont="1" applyBorder="1" applyAlignment="1">
      <alignment horizontal="center" vertical="center" wrapText="1"/>
    </xf>
    <xf numFmtId="164" fontId="68" fillId="2" borderId="1" xfId="16" applyNumberFormat="1" applyFont="1" applyFill="1" applyBorder="1" applyAlignment="1">
      <alignment horizontal="center" vertical="center" textRotation="90" wrapText="1"/>
    </xf>
    <xf numFmtId="164" fontId="55" fillId="47" borderId="7" xfId="16" quotePrefix="1" applyNumberFormat="1" applyFont="1" applyFill="1" applyBorder="1" applyAlignment="1">
      <alignment horizontal="center" vertical="center"/>
    </xf>
    <xf numFmtId="164" fontId="55" fillId="47" borderId="38" xfId="16" quotePrefix="1" applyNumberFormat="1" applyFont="1" applyFill="1" applyBorder="1" applyAlignment="1">
      <alignment horizontal="center" vertical="center"/>
    </xf>
    <xf numFmtId="164" fontId="55" fillId="46" borderId="6" xfId="16" quotePrefix="1" applyNumberFormat="1" applyFont="1" applyFill="1" applyBorder="1" applyAlignment="1">
      <alignment horizontal="center" vertical="center"/>
    </xf>
    <xf numFmtId="164" fontId="55" fillId="47" borderId="0" xfId="16" quotePrefix="1" applyNumberFormat="1" applyFont="1" applyFill="1" applyBorder="1" applyAlignment="1">
      <alignment horizontal="center" vertical="center"/>
    </xf>
    <xf numFmtId="0" fontId="72" fillId="0" borderId="10" xfId="0" applyFont="1" applyBorder="1" applyAlignment="1" applyProtection="1">
      <alignment horizontal="center" vertical="center"/>
      <protection locked="0"/>
    </xf>
    <xf numFmtId="0" fontId="72" fillId="0" borderId="8" xfId="0" applyFont="1" applyBorder="1" applyAlignment="1" applyProtection="1">
      <alignment horizontal="center" vertical="center"/>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49" fillId="0" borderId="0" xfId="16" applyFont="1" applyBorder="1" applyAlignment="1">
      <alignment horizontal="center" vertical="center"/>
    </xf>
    <xf numFmtId="0" fontId="10" fillId="0" borderId="0" xfId="0" applyFont="1" applyBorder="1" applyAlignment="1">
      <alignment horizontal="center" vertical="center" wrapText="1"/>
    </xf>
    <xf numFmtId="164" fontId="56" fillId="3" borderId="2" xfId="16" quotePrefix="1" applyNumberFormat="1" applyFont="1" applyFill="1" applyBorder="1" applyAlignment="1">
      <alignment horizontal="center" vertical="center"/>
    </xf>
    <xf numFmtId="164" fontId="56" fillId="3" borderId="0" xfId="16" quotePrefix="1" applyNumberFormat="1" applyFont="1" applyFill="1" applyBorder="1" applyAlignment="1">
      <alignment horizontal="center" vertical="center"/>
    </xf>
    <xf numFmtId="164" fontId="56" fillId="3" borderId="3" xfId="16" quotePrefix="1" applyNumberFormat="1" applyFont="1" applyFill="1" applyBorder="1" applyAlignment="1">
      <alignment horizontal="center" vertical="center"/>
    </xf>
    <xf numFmtId="164" fontId="56" fillId="46" borderId="0" xfId="16" quotePrefix="1" applyNumberFormat="1" applyFont="1" applyFill="1" applyBorder="1" applyAlignment="1">
      <alignment horizontal="center" vertical="center"/>
    </xf>
    <xf numFmtId="164" fontId="56" fillId="22" borderId="2" xfId="16" quotePrefix="1" applyNumberFormat="1" applyFont="1" applyFill="1" applyBorder="1" applyAlignment="1">
      <alignment horizontal="center" vertical="center"/>
    </xf>
    <xf numFmtId="164" fontId="56" fillId="22" borderId="3" xfId="16" quotePrefix="1" applyNumberFormat="1" applyFont="1" applyFill="1" applyBorder="1" applyAlignment="1">
      <alignment horizontal="center" vertical="center"/>
    </xf>
    <xf numFmtId="164" fontId="56" fillId="55" borderId="0" xfId="16" quotePrefix="1" applyNumberFormat="1" applyFont="1" applyFill="1" applyBorder="1" applyAlignment="1">
      <alignment horizontal="center" vertical="center"/>
    </xf>
    <xf numFmtId="0" fontId="218" fillId="2" borderId="2" xfId="0" applyFont="1" applyFill="1" applyBorder="1" applyAlignment="1">
      <alignment horizontal="center" vertical="center" wrapText="1"/>
    </xf>
    <xf numFmtId="0" fontId="218" fillId="2" borderId="3"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3"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8" xfId="0" applyFont="1" applyFill="1" applyBorder="1" applyAlignment="1">
      <alignment horizontal="center" vertical="center" wrapText="1"/>
    </xf>
    <xf numFmtId="164" fontId="56" fillId="46" borderId="2" xfId="16" quotePrefix="1" applyNumberFormat="1" applyFont="1" applyFill="1" applyBorder="1" applyAlignment="1">
      <alignment horizontal="center" vertical="center"/>
    </xf>
    <xf numFmtId="164" fontId="56" fillId="46" borderId="3" xfId="16" quotePrefix="1" applyNumberFormat="1" applyFont="1" applyFill="1" applyBorder="1" applyAlignment="1">
      <alignment horizontal="center" vertical="center"/>
    </xf>
    <xf numFmtId="0" fontId="66" fillId="2" borderId="2" xfId="16" applyFont="1" applyFill="1" applyBorder="1" applyAlignment="1">
      <alignment horizontal="center" vertical="center" wrapText="1"/>
    </xf>
    <xf numFmtId="0" fontId="66" fillId="2" borderId="3" xfId="16" applyFont="1" applyFill="1" applyBorder="1" applyAlignment="1">
      <alignment horizontal="center" vertical="center" wrapText="1"/>
    </xf>
    <xf numFmtId="164" fontId="69" fillId="2" borderId="2" xfId="0" applyNumberFormat="1" applyFont="1" applyFill="1" applyBorder="1" applyAlignment="1">
      <alignment horizontal="center" vertical="center"/>
    </xf>
    <xf numFmtId="164" fontId="69" fillId="2" borderId="3" xfId="0" applyNumberFormat="1" applyFont="1" applyFill="1" applyBorder="1" applyAlignment="1">
      <alignment horizontal="center" vertical="center"/>
    </xf>
    <xf numFmtId="164" fontId="56" fillId="55" borderId="2" xfId="16" quotePrefix="1" applyNumberFormat="1" applyFont="1" applyFill="1" applyBorder="1" applyAlignment="1">
      <alignment horizontal="center" vertical="center"/>
    </xf>
    <xf numFmtId="164" fontId="56" fillId="55" borderId="3" xfId="16" quotePrefix="1" applyNumberFormat="1" applyFont="1" applyFill="1" applyBorder="1" applyAlignment="1">
      <alignment horizontal="center" vertical="center"/>
    </xf>
    <xf numFmtId="0" fontId="60" fillId="2" borderId="2"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wrapText="1"/>
      <protection locked="0"/>
    </xf>
    <xf numFmtId="0" fontId="60" fillId="2" borderId="10" xfId="0" applyFont="1" applyFill="1" applyBorder="1" applyAlignment="1" applyProtection="1">
      <alignment horizontal="center" vertical="center" wrapText="1"/>
      <protection locked="0"/>
    </xf>
    <xf numFmtId="0" fontId="60" fillId="2" borderId="8" xfId="0" applyFont="1" applyFill="1" applyBorder="1" applyAlignment="1" applyProtection="1">
      <alignment horizontal="center" vertical="center" wrapText="1"/>
      <protection locked="0"/>
    </xf>
    <xf numFmtId="0" fontId="60" fillId="2" borderId="0"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66" fillId="2" borderId="0" xfId="16" applyFont="1" applyFill="1" applyBorder="1" applyAlignment="1">
      <alignment horizontal="center" vertical="center" wrapText="1"/>
    </xf>
    <xf numFmtId="164" fontId="69" fillId="2" borderId="0" xfId="0" applyNumberFormat="1" applyFont="1" applyFill="1" applyBorder="1" applyAlignment="1">
      <alignment horizontal="center" vertical="center"/>
    </xf>
    <xf numFmtId="164" fontId="56" fillId="22" borderId="0" xfId="16" quotePrefix="1" applyNumberFormat="1" applyFont="1" applyFill="1" applyBorder="1" applyAlignment="1">
      <alignment horizontal="center" vertical="center"/>
    </xf>
    <xf numFmtId="0" fontId="60" fillId="2" borderId="0" xfId="0" applyFont="1" applyFill="1" applyBorder="1" applyAlignment="1" applyProtection="1">
      <alignment horizontal="center" vertical="center" wrapText="1"/>
      <protection locked="0"/>
    </xf>
    <xf numFmtId="0" fontId="60" fillId="2" borderId="9" xfId="0" applyFont="1" applyFill="1" applyBorder="1" applyAlignment="1" applyProtection="1">
      <alignment horizontal="center" vertical="center" wrapText="1"/>
      <protection locked="0"/>
    </xf>
    <xf numFmtId="0" fontId="148" fillId="0" borderId="137" xfId="17" applyFont="1" applyFill="1" applyBorder="1" applyAlignment="1" applyProtection="1">
      <alignment horizontal="center" vertical="center" wrapText="1"/>
    </xf>
    <xf numFmtId="0" fontId="148" fillId="0" borderId="29" xfId="17" applyFont="1" applyFill="1" applyBorder="1" applyAlignment="1" applyProtection="1">
      <alignment horizontal="center" vertical="center" wrapText="1"/>
    </xf>
    <xf numFmtId="0" fontId="288" fillId="2" borderId="5" xfId="0" applyFont="1" applyFill="1" applyBorder="1" applyAlignment="1" applyProtection="1">
      <alignment horizontal="center" vertical="center" wrapText="1"/>
      <protection locked="0"/>
    </xf>
    <xf numFmtId="0" fontId="288" fillId="2" borderId="7" xfId="0" applyFont="1" applyFill="1" applyBorder="1" applyAlignment="1" applyProtection="1">
      <alignment horizontal="center" vertical="center" wrapText="1"/>
      <protection locked="0"/>
    </xf>
    <xf numFmtId="0" fontId="288" fillId="2" borderId="6" xfId="0" applyFont="1" applyFill="1" applyBorder="1" applyAlignment="1" applyProtection="1">
      <alignment horizontal="center" vertical="center" wrapText="1"/>
      <protection locked="0"/>
    </xf>
    <xf numFmtId="0" fontId="214" fillId="2" borderId="3" xfId="0" applyFont="1" applyFill="1" applyBorder="1" applyAlignment="1" applyProtection="1">
      <alignment horizontal="left" vertical="center" wrapText="1"/>
      <protection locked="0"/>
    </xf>
    <xf numFmtId="0" fontId="214" fillId="2" borderId="9" xfId="0" applyFont="1" applyFill="1" applyBorder="1" applyAlignment="1" applyProtection="1">
      <alignment horizontal="left" vertical="center" wrapText="1"/>
      <protection locked="0"/>
    </xf>
    <xf numFmtId="0" fontId="214" fillId="2" borderId="8" xfId="0" applyFont="1" applyFill="1" applyBorder="1" applyAlignment="1" applyProtection="1">
      <alignment horizontal="left" vertical="center" wrapText="1"/>
      <protection locked="0"/>
    </xf>
    <xf numFmtId="0" fontId="217" fillId="2" borderId="10" xfId="0" applyFont="1" applyFill="1" applyBorder="1" applyAlignment="1" applyProtection="1">
      <alignment horizontal="center" vertical="center" wrapText="1"/>
      <protection locked="0"/>
    </xf>
    <xf numFmtId="0" fontId="217" fillId="2" borderId="9" xfId="0" applyFont="1" applyFill="1" applyBorder="1" applyAlignment="1" applyProtection="1">
      <alignment horizontal="center" vertical="center" wrapText="1"/>
      <protection locked="0"/>
    </xf>
    <xf numFmtId="0" fontId="151" fillId="0" borderId="46" xfId="17" applyFont="1" applyBorder="1" applyAlignment="1" applyProtection="1">
      <alignment horizontal="center" vertical="center"/>
    </xf>
    <xf numFmtId="0" fontId="151" fillId="0" borderId="69" xfId="17" applyFont="1" applyBorder="1" applyAlignment="1" applyProtection="1">
      <alignment horizontal="center" vertical="center"/>
    </xf>
    <xf numFmtId="0" fontId="194" fillId="0" borderId="53" xfId="17" applyFont="1" applyBorder="1" applyAlignment="1" applyProtection="1">
      <alignment horizontal="center" vertical="center" wrapText="1"/>
    </xf>
    <xf numFmtId="0" fontId="194" fillId="0" borderId="165" xfId="17" applyFont="1" applyBorder="1" applyAlignment="1" applyProtection="1">
      <alignment horizontal="center" vertical="center" wrapText="1"/>
    </xf>
    <xf numFmtId="0" fontId="147" fillId="0" borderId="46" xfId="17" applyFont="1" applyFill="1" applyBorder="1" applyAlignment="1" applyProtection="1">
      <alignment horizontal="center" vertical="center" wrapText="1"/>
    </xf>
    <xf numFmtId="0" fontId="147" fillId="0" borderId="48" xfId="17" applyFont="1" applyFill="1" applyBorder="1" applyAlignment="1" applyProtection="1">
      <alignment horizontal="center" vertical="center" wrapText="1"/>
    </xf>
    <xf numFmtId="0" fontId="147" fillId="0" borderId="69" xfId="17" applyFont="1" applyFill="1" applyBorder="1" applyAlignment="1" applyProtection="1">
      <alignment horizontal="center" vertical="center" wrapText="1"/>
    </xf>
    <xf numFmtId="0" fontId="290" fillId="0" borderId="0" xfId="2" applyFont="1" applyFill="1" applyAlignment="1" applyProtection="1">
      <alignment horizontal="left" vertical="center"/>
    </xf>
    <xf numFmtId="0" fontId="195" fillId="0" borderId="46" xfId="17" applyFont="1" applyBorder="1" applyAlignment="1" applyProtection="1">
      <alignment horizontal="center" vertical="center"/>
      <protection locked="0"/>
    </xf>
    <xf numFmtId="0" fontId="195" fillId="0" borderId="69" xfId="17" applyFont="1" applyBorder="1" applyAlignment="1" applyProtection="1">
      <alignment horizontal="center" vertical="center"/>
      <protection locked="0"/>
    </xf>
    <xf numFmtId="167" fontId="194" fillId="46" borderId="0" xfId="17" applyNumberFormat="1" applyFont="1" applyFill="1" applyBorder="1" applyAlignment="1" applyProtection="1">
      <alignment horizontal="center" vertical="center"/>
      <protection locked="0"/>
    </xf>
    <xf numFmtId="167" fontId="194" fillId="46" borderId="3" xfId="17" applyNumberFormat="1" applyFont="1" applyFill="1" applyBorder="1" applyAlignment="1" applyProtection="1">
      <alignment horizontal="center" vertical="center"/>
      <protection locked="0"/>
    </xf>
    <xf numFmtId="0" fontId="152" fillId="40" borderId="0" xfId="17" applyFont="1" applyFill="1" applyAlignment="1" applyProtection="1">
      <alignment horizontal="center" vertical="center"/>
    </xf>
    <xf numFmtId="0" fontId="152" fillId="40" borderId="3" xfId="17" applyFont="1" applyFill="1" applyBorder="1" applyAlignment="1" applyProtection="1">
      <alignment horizontal="center" vertical="center"/>
    </xf>
    <xf numFmtId="0" fontId="195" fillId="0" borderId="50" xfId="17" applyFont="1" applyBorder="1" applyAlignment="1" applyProtection="1">
      <alignment horizontal="center" vertical="center"/>
      <protection locked="0"/>
    </xf>
    <xf numFmtId="0" fontId="195" fillId="0" borderId="47" xfId="17" applyFont="1" applyBorder="1" applyAlignment="1" applyProtection="1">
      <alignment horizontal="center" vertical="center"/>
      <protection locked="0"/>
    </xf>
    <xf numFmtId="0" fontId="196" fillId="20" borderId="46" xfId="17" applyFont="1" applyFill="1" applyBorder="1" applyAlignment="1" applyProtection="1">
      <alignment horizontal="center" vertical="center"/>
    </xf>
    <xf numFmtId="0" fontId="196" fillId="20" borderId="48" xfId="17" applyFont="1" applyFill="1" applyBorder="1" applyAlignment="1" applyProtection="1">
      <alignment horizontal="center" vertical="center"/>
    </xf>
    <xf numFmtId="0" fontId="195" fillId="0" borderId="48" xfId="17" applyFont="1" applyBorder="1" applyAlignment="1" applyProtection="1">
      <alignment horizontal="center" vertical="center"/>
      <protection locked="0"/>
    </xf>
    <xf numFmtId="166" fontId="215" fillId="2" borderId="0" xfId="15" applyNumberFormat="1" applyFont="1" applyFill="1" applyAlignment="1" applyProtection="1">
      <alignment horizontal="center" vertical="center"/>
    </xf>
    <xf numFmtId="166" fontId="215" fillId="2" borderId="3" xfId="15" applyNumberFormat="1" applyFont="1" applyFill="1" applyBorder="1" applyAlignment="1" applyProtection="1">
      <alignment horizontal="center" vertical="center"/>
    </xf>
    <xf numFmtId="0" fontId="152" fillId="4" borderId="0" xfId="20" applyFont="1" applyFill="1" applyBorder="1" applyAlignment="1" applyProtection="1">
      <alignment horizontal="center" vertical="center"/>
    </xf>
    <xf numFmtId="0" fontId="152" fillId="4" borderId="3" xfId="20" applyFont="1" applyFill="1" applyBorder="1" applyAlignment="1" applyProtection="1">
      <alignment horizontal="center" vertical="center"/>
    </xf>
    <xf numFmtId="1" fontId="193" fillId="15" borderId="46" xfId="17" applyNumberFormat="1" applyFont="1" applyFill="1" applyBorder="1" applyAlignment="1" applyProtection="1">
      <alignment horizontal="center" vertical="center"/>
    </xf>
    <xf numFmtId="1" fontId="193" fillId="15" borderId="69" xfId="17" applyNumberFormat="1" applyFont="1" applyFill="1" applyBorder="1" applyAlignment="1" applyProtection="1">
      <alignment horizontal="center" vertical="center"/>
    </xf>
    <xf numFmtId="1" fontId="193" fillId="15" borderId="48" xfId="17" applyNumberFormat="1" applyFont="1" applyFill="1" applyBorder="1" applyAlignment="1" applyProtection="1">
      <alignment horizontal="center" vertical="center"/>
    </xf>
    <xf numFmtId="0" fontId="159" fillId="2" borderId="5" xfId="17" applyFont="1" applyFill="1" applyBorder="1" applyAlignment="1" applyProtection="1">
      <alignment horizontal="center" vertical="center" wrapText="1"/>
      <protection locked="0"/>
    </xf>
    <xf numFmtId="0" fontId="159" fillId="2" borderId="7" xfId="17" applyFont="1" applyFill="1" applyBorder="1" applyAlignment="1" applyProtection="1">
      <alignment horizontal="center" vertical="center" wrapText="1"/>
      <protection locked="0"/>
    </xf>
    <xf numFmtId="0" fontId="159" fillId="2" borderId="10" xfId="17" applyFont="1" applyFill="1" applyBorder="1" applyAlignment="1" applyProtection="1">
      <alignment horizontal="center" vertical="center" wrapText="1"/>
      <protection locked="0"/>
    </xf>
    <xf numFmtId="0" fontId="159" fillId="2" borderId="9" xfId="17" applyFont="1" applyFill="1" applyBorder="1" applyAlignment="1" applyProtection="1">
      <alignment horizontal="center" vertical="center" wrapText="1"/>
      <protection locked="0"/>
    </xf>
    <xf numFmtId="0" fontId="198" fillId="0" borderId="5" xfId="17" applyFont="1" applyFill="1" applyBorder="1" applyAlignment="1" applyProtection="1">
      <alignment horizontal="center" vertical="center" wrapText="1"/>
    </xf>
    <xf numFmtId="0" fontId="198" fillId="0" borderId="7" xfId="17" applyFont="1" applyFill="1" applyBorder="1" applyAlignment="1" applyProtection="1">
      <alignment horizontal="center" vertical="center" wrapText="1"/>
    </xf>
    <xf numFmtId="0" fontId="177" fillId="9" borderId="7" xfId="17" applyFont="1" applyFill="1" applyBorder="1" applyAlignment="1" applyProtection="1">
      <alignment horizontal="center" vertical="center" wrapText="1"/>
    </xf>
    <xf numFmtId="0" fontId="177" fillId="9" borderId="6" xfId="17" applyFont="1" applyFill="1" applyBorder="1" applyAlignment="1" applyProtection="1">
      <alignment horizontal="center" vertical="center" wrapText="1"/>
    </xf>
    <xf numFmtId="0" fontId="151" fillId="0" borderId="48" xfId="17" applyFont="1" applyBorder="1" applyAlignment="1" applyProtection="1">
      <alignment horizontal="center" vertical="center"/>
    </xf>
    <xf numFmtId="0" fontId="194" fillId="0" borderId="174" xfId="17" applyFont="1" applyBorder="1" applyAlignment="1" applyProtection="1">
      <alignment horizontal="center" vertical="center" wrapText="1"/>
    </xf>
    <xf numFmtId="0" fontId="80" fillId="0" borderId="7" xfId="17" applyFont="1" applyBorder="1" applyAlignment="1" applyProtection="1">
      <alignment horizontal="center" vertical="center" wrapText="1"/>
    </xf>
    <xf numFmtId="0" fontId="80" fillId="0" borderId="6" xfId="17" applyFont="1" applyBorder="1" applyAlignment="1" applyProtection="1">
      <alignment horizontal="center" vertical="center" wrapText="1"/>
    </xf>
    <xf numFmtId="0" fontId="171" fillId="2" borderId="5" xfId="17" applyFont="1" applyFill="1" applyBorder="1" applyAlignment="1" applyProtection="1">
      <alignment horizontal="center" vertical="center" wrapText="1"/>
    </xf>
    <xf numFmtId="0" fontId="171" fillId="2" borderId="173" xfId="17" applyFont="1" applyFill="1" applyBorder="1" applyAlignment="1" applyProtection="1">
      <alignment horizontal="center" vertical="center" wrapText="1"/>
    </xf>
    <xf numFmtId="0" fontId="147" fillId="2" borderId="137" xfId="17" applyFont="1" applyFill="1" applyBorder="1" applyAlignment="1" applyProtection="1">
      <alignment horizontal="center" vertical="center" wrapText="1"/>
    </xf>
    <xf numFmtId="0" fontId="147" fillId="2" borderId="47" xfId="17" applyFont="1" applyFill="1" applyBorder="1" applyAlignment="1" applyProtection="1">
      <alignment horizontal="center" vertical="center" wrapText="1"/>
    </xf>
    <xf numFmtId="0" fontId="147" fillId="2" borderId="67" xfId="17" applyFont="1" applyFill="1" applyBorder="1" applyAlignment="1" applyProtection="1">
      <alignment horizontal="center" vertical="center" wrapText="1"/>
    </xf>
    <xf numFmtId="0" fontId="147" fillId="2" borderId="48" xfId="17" applyFont="1" applyFill="1" applyBorder="1" applyAlignment="1" applyProtection="1">
      <alignment horizontal="center" vertical="center" wrapText="1"/>
    </xf>
    <xf numFmtId="0" fontId="152" fillId="7" borderId="0" xfId="17" applyFont="1" applyFill="1" applyAlignment="1" applyProtection="1">
      <alignment horizontal="center" vertical="center"/>
    </xf>
    <xf numFmtId="0" fontId="152" fillId="7" borderId="3" xfId="17" applyFont="1" applyFill="1" applyBorder="1" applyAlignment="1" applyProtection="1">
      <alignment horizontal="center" vertical="center"/>
    </xf>
    <xf numFmtId="164" fontId="221" fillId="2" borderId="9" xfId="0" applyNumberFormat="1" applyFont="1" applyFill="1" applyBorder="1" applyAlignment="1" applyProtection="1">
      <alignment horizontal="center" vertical="center"/>
    </xf>
    <xf numFmtId="164" fontId="221" fillId="2" borderId="8" xfId="0" applyNumberFormat="1" applyFont="1" applyFill="1" applyBorder="1" applyAlignment="1" applyProtection="1">
      <alignment horizontal="center" vertical="center"/>
    </xf>
    <xf numFmtId="0" fontId="147" fillId="2" borderId="130" xfId="17" applyFont="1" applyFill="1" applyBorder="1" applyAlignment="1" applyProtection="1">
      <alignment horizontal="center" vertical="center" wrapText="1"/>
    </xf>
    <xf numFmtId="0" fontId="285" fillId="2" borderId="5" xfId="0" applyFont="1" applyFill="1" applyBorder="1" applyAlignment="1" applyProtection="1">
      <alignment horizontal="center" vertical="center" wrapText="1"/>
      <protection locked="0"/>
    </xf>
    <xf numFmtId="0" fontId="285" fillId="2" borderId="7" xfId="0" applyFont="1" applyFill="1" applyBorder="1" applyAlignment="1" applyProtection="1">
      <alignment horizontal="center" vertical="center" wrapText="1"/>
      <protection locked="0"/>
    </xf>
    <xf numFmtId="0" fontId="285" fillId="2" borderId="6" xfId="0" applyFont="1" applyFill="1" applyBorder="1" applyAlignment="1" applyProtection="1">
      <alignment horizontal="center" vertical="center" wrapText="1"/>
      <protection locked="0"/>
    </xf>
    <xf numFmtId="0" fontId="233" fillId="2" borderId="3" xfId="0" applyFont="1" applyFill="1" applyBorder="1" applyAlignment="1" applyProtection="1">
      <alignment horizontal="left" vertical="center" wrapText="1"/>
      <protection locked="0"/>
    </xf>
    <xf numFmtId="0" fontId="233" fillId="2" borderId="9" xfId="0" applyFont="1" applyFill="1" applyBorder="1" applyAlignment="1" applyProtection="1">
      <alignment horizontal="left" vertical="center" wrapText="1"/>
      <protection locked="0"/>
    </xf>
    <xf numFmtId="0" fontId="233" fillId="2" borderId="8" xfId="0" applyFont="1" applyFill="1" applyBorder="1" applyAlignment="1" applyProtection="1">
      <alignment horizontal="left" vertical="center" wrapText="1"/>
      <protection locked="0"/>
    </xf>
    <xf numFmtId="0" fontId="79" fillId="0" borderId="0" xfId="17" applyFont="1" applyFill="1" applyAlignment="1" applyProtection="1">
      <alignment horizontal="left" vertical="center" wrapText="1"/>
    </xf>
    <xf numFmtId="0" fontId="79" fillId="0" borderId="0" xfId="17" applyFont="1" applyFill="1" applyBorder="1" applyAlignment="1" applyProtection="1">
      <alignment horizontal="left" vertical="center" wrapText="1"/>
    </xf>
    <xf numFmtId="166" fontId="156" fillId="46" borderId="0" xfId="15" applyNumberFormat="1" applyFont="1" applyFill="1" applyAlignment="1" applyProtection="1">
      <alignment horizontal="center" vertical="center"/>
    </xf>
    <xf numFmtId="166" fontId="156" fillId="46" borderId="3" xfId="15" applyNumberFormat="1" applyFont="1" applyFill="1" applyBorder="1" applyAlignment="1" applyProtection="1">
      <alignment horizontal="center" vertical="center"/>
    </xf>
    <xf numFmtId="0" fontId="171" fillId="2" borderId="5" xfId="17" applyFont="1" applyFill="1" applyBorder="1" applyAlignment="1" applyProtection="1">
      <alignment horizontal="left" vertical="center" wrapText="1"/>
    </xf>
    <xf numFmtId="0" fontId="171" fillId="2" borderId="173" xfId="17" applyFont="1" applyFill="1" applyBorder="1" applyAlignment="1" applyProtection="1">
      <alignment horizontal="left" vertical="center" wrapText="1"/>
    </xf>
    <xf numFmtId="164" fontId="69" fillId="2" borderId="9" xfId="0" applyNumberFormat="1" applyFont="1" applyFill="1" applyBorder="1" applyAlignment="1" applyProtection="1">
      <alignment horizontal="center" vertical="center"/>
    </xf>
    <xf numFmtId="164" fontId="69" fillId="2" borderId="8" xfId="0" applyNumberFormat="1" applyFont="1" applyFill="1" applyBorder="1" applyAlignment="1" applyProtection="1">
      <alignment horizontal="center" vertical="center"/>
    </xf>
    <xf numFmtId="0" fontId="234" fillId="2" borderId="0" xfId="0" applyFont="1" applyFill="1" applyBorder="1" applyAlignment="1" applyProtection="1">
      <alignment horizontal="left" vertical="center" wrapText="1"/>
      <protection locked="0"/>
    </xf>
    <xf numFmtId="0" fontId="234" fillId="2" borderId="3" xfId="0" applyFont="1" applyFill="1" applyBorder="1" applyAlignment="1" applyProtection="1">
      <alignment horizontal="left" vertical="center" wrapText="1"/>
      <protection locked="0"/>
    </xf>
    <xf numFmtId="0" fontId="234" fillId="2" borderId="9" xfId="0" applyFont="1" applyFill="1" applyBorder="1" applyAlignment="1" applyProtection="1">
      <alignment horizontal="left" vertical="center" wrapText="1"/>
      <protection locked="0"/>
    </xf>
    <xf numFmtId="0" fontId="234" fillId="2" borderId="8" xfId="0" applyFont="1" applyFill="1" applyBorder="1" applyAlignment="1" applyProtection="1">
      <alignment horizontal="left" vertical="center" wrapText="1"/>
      <protection locked="0"/>
    </xf>
    <xf numFmtId="0" fontId="244" fillId="2" borderId="5" xfId="17" applyFont="1" applyFill="1" applyBorder="1" applyAlignment="1" applyProtection="1">
      <alignment horizontal="center" vertical="center" wrapText="1"/>
    </xf>
    <xf numFmtId="0" fontId="244" fillId="2" borderId="7" xfId="17" applyFont="1" applyFill="1" applyBorder="1" applyAlignment="1" applyProtection="1">
      <alignment horizontal="center" vertical="center" wrapText="1"/>
    </xf>
    <xf numFmtId="0" fontId="244" fillId="2" borderId="6" xfId="17" applyFont="1" applyFill="1" applyBorder="1" applyAlignment="1" applyProtection="1">
      <alignment horizontal="center" vertical="center" wrapText="1"/>
    </xf>
    <xf numFmtId="0" fontId="147" fillId="0" borderId="49" xfId="0" applyFont="1" applyBorder="1" applyAlignment="1" applyProtection="1">
      <alignment horizontal="center" vertical="center" wrapText="1"/>
    </xf>
    <xf numFmtId="0" fontId="147" fillId="0" borderId="116" xfId="0" applyFont="1" applyBorder="1" applyAlignment="1" applyProtection="1">
      <alignment horizontal="center" vertical="center" wrapText="1"/>
    </xf>
    <xf numFmtId="0" fontId="147" fillId="0" borderId="28" xfId="0" applyFont="1" applyBorder="1" applyAlignment="1" applyProtection="1">
      <alignment horizontal="center" vertical="center" wrapText="1"/>
    </xf>
    <xf numFmtId="0" fontId="159" fillId="2" borderId="6" xfId="17" applyFont="1" applyFill="1" applyBorder="1" applyAlignment="1" applyProtection="1">
      <alignment horizontal="center" vertical="center" wrapText="1"/>
      <protection locked="0"/>
    </xf>
    <xf numFmtId="0" fontId="159" fillId="2" borderId="8" xfId="17" applyFont="1" applyFill="1" applyBorder="1" applyAlignment="1" applyProtection="1">
      <alignment horizontal="center" vertical="center" wrapText="1"/>
      <protection locked="0"/>
    </xf>
    <xf numFmtId="0" fontId="287" fillId="2" borderId="5" xfId="0" applyFont="1" applyFill="1" applyBorder="1" applyAlignment="1" applyProtection="1">
      <alignment horizontal="center" vertical="center" wrapText="1"/>
      <protection locked="0"/>
    </xf>
    <xf numFmtId="0" fontId="287" fillId="2" borderId="7" xfId="0" applyFont="1" applyFill="1" applyBorder="1" applyAlignment="1" applyProtection="1">
      <alignment horizontal="center" vertical="center" wrapText="1"/>
      <protection locked="0"/>
    </xf>
    <xf numFmtId="0" fontId="287" fillId="2" borderId="6" xfId="0" applyFont="1" applyFill="1" applyBorder="1" applyAlignment="1" applyProtection="1">
      <alignment horizontal="center" vertical="center" wrapText="1"/>
      <protection locked="0"/>
    </xf>
    <xf numFmtId="15" fontId="508" fillId="90" borderId="0" xfId="25" applyNumberFormat="1" applyFont="1" applyFill="1" applyAlignment="1">
      <alignment horizontal="left" vertical="center"/>
    </xf>
    <xf numFmtId="14" fontId="544" fillId="107" borderId="0" xfId="25" applyNumberFormat="1" applyFont="1" applyFill="1" applyAlignment="1">
      <alignment horizontal="left" vertical="center" wrapText="1"/>
    </xf>
    <xf numFmtId="174" fontId="533" fillId="40" borderId="243" xfId="25" applyNumberFormat="1" applyFont="1" applyFill="1" applyBorder="1" applyAlignment="1">
      <alignment horizontal="center" vertical="center"/>
    </xf>
    <xf numFmtId="174" fontId="533" fillId="40" borderId="244" xfId="25" applyNumberFormat="1" applyFont="1" applyFill="1" applyBorder="1" applyAlignment="1">
      <alignment horizontal="center" vertical="center"/>
    </xf>
    <xf numFmtId="0" fontId="550" fillId="98" borderId="221" xfId="25" applyFont="1" applyFill="1" applyBorder="1" applyAlignment="1">
      <alignment horizontal="center" textRotation="90"/>
    </xf>
    <xf numFmtId="0" fontId="550" fillId="98" borderId="222" xfId="25" applyFont="1" applyFill="1" applyBorder="1" applyAlignment="1">
      <alignment horizontal="center" textRotation="90"/>
    </xf>
    <xf numFmtId="0" fontId="536" fillId="40" borderId="226" xfId="25" applyFont="1" applyFill="1" applyBorder="1" applyAlignment="1">
      <alignment horizontal="center" vertical="center"/>
    </xf>
    <xf numFmtId="0" fontId="385" fillId="0" borderId="227" xfId="25" applyBorder="1" applyAlignment="1">
      <alignment horizontal="center" vertical="center"/>
    </xf>
    <xf numFmtId="0" fontId="385" fillId="0" borderId="228" xfId="25" applyBorder="1" applyAlignment="1">
      <alignment horizontal="center" vertical="center"/>
    </xf>
    <xf numFmtId="0" fontId="383" fillId="90" borderId="0" xfId="25" applyFont="1" applyFill="1" applyAlignment="1">
      <alignment horizontal="center" vertical="center"/>
    </xf>
    <xf numFmtId="0" fontId="526" fillId="92" borderId="236" xfId="25" applyFont="1" applyFill="1" applyBorder="1" applyAlignment="1">
      <alignment horizontal="center" vertical="center"/>
    </xf>
    <xf numFmtId="0" fontId="526" fillId="92" borderId="234" xfId="25" applyFont="1" applyFill="1" applyBorder="1"/>
    <xf numFmtId="0" fontId="526" fillId="92" borderId="237" xfId="25" applyFont="1" applyFill="1" applyBorder="1"/>
    <xf numFmtId="0" fontId="543" fillId="90" borderId="238" xfId="25" applyFont="1" applyFill="1" applyBorder="1" applyAlignment="1">
      <alignment horizontal="center" vertical="center" wrapText="1"/>
    </xf>
    <xf numFmtId="0" fontId="543" fillId="90" borderId="214" xfId="25" applyFont="1" applyFill="1" applyBorder="1" applyAlignment="1">
      <alignment horizontal="center" vertical="center" wrapText="1"/>
    </xf>
    <xf numFmtId="0" fontId="552" fillId="98" borderId="183" xfId="25" applyFont="1" applyFill="1" applyBorder="1" applyAlignment="1">
      <alignment horizontal="center" vertical="center"/>
    </xf>
    <xf numFmtId="0" fontId="552" fillId="98" borderId="184" xfId="25" applyFont="1" applyFill="1" applyBorder="1" applyAlignment="1">
      <alignment horizontal="center" vertical="center"/>
    </xf>
    <xf numFmtId="0" fontId="547" fillId="98" borderId="218" xfId="25" applyFont="1" applyFill="1" applyBorder="1" applyAlignment="1">
      <alignment horizontal="center" vertical="center" textRotation="180"/>
    </xf>
    <xf numFmtId="0" fontId="547" fillId="98" borderId="219" xfId="25" applyFont="1" applyFill="1" applyBorder="1" applyAlignment="1">
      <alignment horizontal="center" vertical="center" textRotation="180"/>
    </xf>
    <xf numFmtId="0" fontId="547" fillId="98" borderId="220" xfId="25" applyFont="1" applyFill="1" applyBorder="1" applyAlignment="1">
      <alignment horizontal="center" vertical="center" textRotation="180"/>
    </xf>
    <xf numFmtId="0" fontId="465" fillId="98" borderId="188" xfId="25" applyFont="1" applyFill="1" applyBorder="1" applyAlignment="1">
      <alignment horizontal="center" vertical="center" textRotation="90"/>
    </xf>
    <xf numFmtId="0" fontId="526" fillId="100" borderId="188" xfId="25" applyFont="1" applyFill="1" applyBorder="1" applyAlignment="1">
      <alignment horizontal="center" vertical="center" textRotation="90"/>
    </xf>
    <xf numFmtId="0" fontId="526" fillId="100" borderId="192" xfId="25" applyFont="1" applyFill="1" applyBorder="1" applyAlignment="1">
      <alignment horizontal="center" vertical="center" textRotation="90"/>
    </xf>
    <xf numFmtId="0" fontId="524" fillId="20" borderId="179" xfId="25" applyFont="1" applyFill="1" applyBorder="1" applyAlignment="1">
      <alignment horizontal="center" vertical="center"/>
    </xf>
    <xf numFmtId="0" fontId="524" fillId="20" borderId="180" xfId="25" applyFont="1" applyFill="1" applyBorder="1" applyAlignment="1">
      <alignment horizontal="center" vertical="center"/>
    </xf>
    <xf numFmtId="0" fontId="535" fillId="37" borderId="181" xfId="25" applyFont="1" applyFill="1" applyBorder="1" applyAlignment="1">
      <alignment horizontal="center" vertical="center"/>
    </xf>
    <xf numFmtId="0" fontId="535" fillId="37" borderId="0" xfId="25" applyFont="1" applyFill="1" applyAlignment="1">
      <alignment horizontal="center" vertical="center"/>
    </xf>
  </cellXfs>
  <cellStyles count="36">
    <cellStyle name="Euro" xfId="1" xr:uid="{00000000-0005-0000-0000-000000000000}"/>
    <cellStyle name="Lien hypertexte" xfId="2" builtinId="8"/>
    <cellStyle name="Lien hypertexte 2" xfId="34" xr:uid="{ED6FB522-2A52-4714-A800-13AB2A35F178}"/>
    <cellStyle name="Lien hypertexte 2 2" xfId="33" xr:uid="{FD4E3691-B40A-48EB-8407-3932209EA1CF}"/>
    <cellStyle name="Lien hypertexte 2 3" xfId="35" xr:uid="{5961D150-A9F4-4B01-8175-3CC8380BC31C}"/>
    <cellStyle name="Lien hypertexte 3 2 2" xfId="31" xr:uid="{8D05A4D7-420B-4AE6-8C46-BDCF70B4ABB2}"/>
    <cellStyle name="Lien hypertexte 5 2" xfId="32" xr:uid="{3B98C08E-CBA3-4DE3-97C4-50BEE3EFE0F3}"/>
    <cellStyle name="Lien hypertexte_PG Positionnement 2009 2" xfId="29" xr:uid="{4CF53D1F-A8C5-489C-94C5-39B1C2E60737}"/>
    <cellStyle name="Non d‚fini" xfId="3" xr:uid="{00000000-0005-0000-0000-000003000000}"/>
    <cellStyle name="Normal" xfId="0" builtinId="0"/>
    <cellStyle name="Normal 10" xfId="4" xr:uid="{00000000-0005-0000-0000-000005000000}"/>
    <cellStyle name="Normal 11" xfId="5" xr:uid="{00000000-0005-0000-0000-000006000000}"/>
    <cellStyle name="Normal 2" xfId="6" xr:uid="{00000000-0005-0000-0000-000007000000}"/>
    <cellStyle name="Normal 2 2" xfId="22" xr:uid="{5EACEEBE-85A1-44C1-9121-003DFB55033E}"/>
    <cellStyle name="Normal 2 2 2 2" xfId="24" xr:uid="{0E14E288-D67F-4FB7-9480-B7C97A44E3E1}"/>
    <cellStyle name="Normal 3" xfId="7" xr:uid="{00000000-0005-0000-0000-000008000000}"/>
    <cellStyle name="Normal 3 3" xfId="25" xr:uid="{37502C0B-B5D9-4E61-A136-FB1A1E39DC76}"/>
    <cellStyle name="Normal 4" xfId="8" xr:uid="{00000000-0005-0000-0000-000009000000}"/>
    <cellStyle name="Normal 4 3 4" xfId="23" xr:uid="{50846565-14F6-47B5-9FA6-81CAE768ECC1}"/>
    <cellStyle name="Normal 5" xfId="9" xr:uid="{00000000-0005-0000-0000-00000A000000}"/>
    <cellStyle name="Normal 6" xfId="10" xr:uid="{00000000-0005-0000-0000-00000B000000}"/>
    <cellStyle name="Normal 7" xfId="11" xr:uid="{00000000-0005-0000-0000-00000C000000}"/>
    <cellStyle name="Normal 8" xfId="12" xr:uid="{00000000-0005-0000-0000-00000D000000}"/>
    <cellStyle name="Normal 9" xfId="13" xr:uid="{00000000-0005-0000-0000-00000E000000}"/>
    <cellStyle name="Normal_Base de données recettes (1)" xfId="14" xr:uid="{00000000-0005-0000-0000-00000F000000}"/>
    <cellStyle name="Normal_Comparer recettes 2009 OK 2" xfId="26" xr:uid="{760C485C-7B98-4B81-B57F-1D27002FD370}"/>
    <cellStyle name="Normal_Comparer recettes 2009 OK 2 2" xfId="28" xr:uid="{1C2C8269-8912-4C7F-AF6D-6E74D705ABD1}"/>
    <cellStyle name="Normal_Forum Marais 15 09 2001" xfId="15" xr:uid="{00000000-0005-0000-0000-000010000000}"/>
    <cellStyle name="Normal_Forum Marais 15 09 2001_Fiche technique C2 Mars 2008 " xfId="27" xr:uid="{31C895A7-CC43-4636-8227-DC8FFA3C03CA}"/>
    <cellStyle name="Normal_Gantt 27 janvier 2" xfId="30" xr:uid="{E00BA106-7F6D-48FC-A209-EBAE31253569}"/>
    <cellStyle name="Normal_GERMCN UPC brouillon" xfId="16" xr:uid="{00000000-0005-0000-0000-000012000000}"/>
    <cellStyle name="Normal_GERMCN UPC brouillon 25_10" xfId="17" xr:uid="{00000000-0005-0000-0000-000013000000}"/>
    <cellStyle name="Normal_Menussuite" xfId="18" xr:uid="{00000000-0005-0000-0000-000014000000}"/>
    <cellStyle name="Normal_space" xfId="19" xr:uid="{00000000-0005-0000-0000-000015000000}"/>
    <cellStyle name="Texte explicatif_GERMCN UPC brouillon 25_10" xfId="20" xr:uid="{00000000-0005-0000-0000-000016000000}"/>
    <cellStyle name="Titre 1" xfId="21" xr:uid="{00000000-0005-0000-0000-000017000000}"/>
  </cellStyles>
  <dxfs count="69">
    <dxf>
      <font>
        <color rgb="FF92D050"/>
      </font>
      <fill>
        <patternFill>
          <bgColor rgb="FF92D050"/>
        </patternFill>
      </fill>
    </dxf>
    <dxf>
      <font>
        <color rgb="FF92D050"/>
      </font>
      <fill>
        <patternFill>
          <bgColor rgb="FF92D050"/>
        </patternFill>
      </fill>
    </dxf>
    <dxf>
      <font>
        <color theme="0"/>
      </font>
      <fill>
        <patternFill>
          <bgColor rgb="FFFF3399"/>
        </patternFill>
      </fill>
    </dxf>
    <dxf>
      <font>
        <color rgb="FF92D050"/>
      </font>
      <fill>
        <patternFill>
          <bgColor rgb="FF92D050"/>
        </patternFill>
      </fill>
    </dxf>
    <dxf>
      <font>
        <color theme="0"/>
      </font>
      <fill>
        <patternFill>
          <bgColor rgb="FFFF3399"/>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rgb="FF92D050"/>
      </font>
      <fill>
        <patternFill>
          <bgColor rgb="FF92D050"/>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ont>
        <color theme="0"/>
      </font>
      <fill>
        <patternFill>
          <bgColor rgb="FFFF3399"/>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ill>
        <patternFill patternType="lightUp">
          <fgColor theme="6" tint="0.39994506668294322"/>
        </patternFill>
      </fill>
    </dxf>
    <dxf>
      <fill>
        <patternFill>
          <bgColor indexed="13"/>
        </patternFill>
      </fill>
    </dxf>
    <dxf>
      <font>
        <color theme="0"/>
      </font>
      <fill>
        <patternFill patternType="lightUp">
          <fgColor theme="6" tint="0.39985351115451523"/>
          <bgColor theme="6" tint="-0.24994659260841701"/>
        </patternFill>
      </fill>
    </dxf>
    <dxf>
      <font>
        <color rgb="FF92D050"/>
      </font>
      <fill>
        <patternFill>
          <bgColor rgb="FF92D050"/>
        </patternFill>
      </fill>
    </dxf>
    <dxf>
      <font>
        <b/>
        <i val="0"/>
        <condense val="0"/>
        <extend val="0"/>
        <color auto="1"/>
      </font>
      <fill>
        <patternFill>
          <bgColor indexed="42"/>
        </patternFill>
      </fill>
    </dxf>
    <dxf>
      <font>
        <b/>
        <i val="0"/>
        <condense val="0"/>
        <extend val="0"/>
        <color auto="1"/>
      </font>
      <fill>
        <patternFill>
          <bgColor indexed="51"/>
        </patternFill>
      </fill>
    </dxf>
    <dxf>
      <font>
        <b/>
        <i val="0"/>
        <strike val="0"/>
        <condense val="0"/>
        <extend val="0"/>
        <color auto="1"/>
      </font>
      <fill>
        <patternFill>
          <bgColor indexed="45"/>
        </patternFill>
      </fill>
    </dxf>
    <dxf>
      <font>
        <b/>
        <i val="0"/>
        <condense val="0"/>
        <extend val="0"/>
        <color auto="1"/>
      </font>
      <fill>
        <patternFill>
          <bgColor indexed="42"/>
        </patternFill>
      </fill>
    </dxf>
    <dxf>
      <font>
        <b/>
        <i val="0"/>
        <condense val="0"/>
        <extend val="0"/>
        <color auto="1"/>
      </font>
      <fill>
        <patternFill>
          <bgColor indexed="51"/>
        </patternFill>
      </fill>
    </dxf>
    <dxf>
      <font>
        <b/>
        <i val="0"/>
        <strike val="0"/>
        <condense val="0"/>
        <extend val="0"/>
        <color auto="1"/>
      </font>
      <fill>
        <patternFill>
          <bgColor indexed="45"/>
        </patternFill>
      </fill>
    </dxf>
    <dxf>
      <font>
        <b/>
        <i val="0"/>
        <condense val="0"/>
        <extend val="0"/>
        <color auto="1"/>
      </font>
      <fill>
        <patternFill>
          <bgColor indexed="42"/>
        </patternFill>
      </fill>
    </dxf>
    <dxf>
      <font>
        <b/>
        <i val="0"/>
        <condense val="0"/>
        <extend val="0"/>
        <color auto="1"/>
      </font>
      <fill>
        <patternFill>
          <bgColor indexed="51"/>
        </patternFill>
      </fill>
    </dxf>
    <dxf>
      <font>
        <b/>
        <i val="0"/>
        <strike val="0"/>
        <condense val="0"/>
        <extend val="0"/>
        <color auto="1"/>
      </font>
      <fill>
        <patternFill>
          <bgColor indexed="45"/>
        </patternFill>
      </fill>
    </dxf>
  </dxfs>
  <tableStyles count="0" defaultTableStyle="TableStyleMedium9" defaultPivotStyle="PivotStyleLight16"/>
  <colors>
    <mruColors>
      <color rgb="FFFF33CC"/>
      <color rgb="FF3366FF"/>
      <color rgb="FFFFFF99"/>
      <color rgb="FFFF3399"/>
      <color rgb="FFCC99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381000</xdr:colOff>
      <xdr:row>193</xdr:row>
      <xdr:rowOff>155315</xdr:rowOff>
    </xdr:from>
    <xdr:to>
      <xdr:col>28</xdr:col>
      <xdr:colOff>130331</xdr:colOff>
      <xdr:row>198</xdr:row>
      <xdr:rowOff>450850</xdr:rowOff>
    </xdr:to>
    <xdr:pic>
      <xdr:nvPicPr>
        <xdr:cNvPr id="2" name="Picture 1">
          <a:extLst>
            <a:ext uri="{FF2B5EF4-FFF2-40B4-BE49-F238E27FC236}">
              <a16:creationId xmlns:a16="http://schemas.microsoft.com/office/drawing/2014/main" id="{9B306C87-AB0E-41B4-A491-237EB5588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83600" y="51047390"/>
          <a:ext cx="3102131" cy="281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60</xdr:row>
      <xdr:rowOff>0</xdr:rowOff>
    </xdr:from>
    <xdr:to>
      <xdr:col>4</xdr:col>
      <xdr:colOff>9525</xdr:colOff>
      <xdr:row>60</xdr:row>
      <xdr:rowOff>0</xdr:rowOff>
    </xdr:to>
    <xdr:sp macro="" textlink="">
      <xdr:nvSpPr>
        <xdr:cNvPr id="1905" name="Line 7">
          <a:extLst>
            <a:ext uri="{FF2B5EF4-FFF2-40B4-BE49-F238E27FC236}">
              <a16:creationId xmlns:a16="http://schemas.microsoft.com/office/drawing/2014/main" id="{635F0801-8C8C-451A-8D26-22E6AF47603B}"/>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1906" name="Line 7">
          <a:extLst>
            <a:ext uri="{FF2B5EF4-FFF2-40B4-BE49-F238E27FC236}">
              <a16:creationId xmlns:a16="http://schemas.microsoft.com/office/drawing/2014/main" id="{EBCABCE3-DABA-4FAF-942F-28E05F84DFE3}"/>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1907" name="Line 7">
          <a:extLst>
            <a:ext uri="{FF2B5EF4-FFF2-40B4-BE49-F238E27FC236}">
              <a16:creationId xmlns:a16="http://schemas.microsoft.com/office/drawing/2014/main" id="{673C72CB-7D11-4598-B82C-84D800ACA6FF}"/>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1908" name="Line 7">
          <a:extLst>
            <a:ext uri="{FF2B5EF4-FFF2-40B4-BE49-F238E27FC236}">
              <a16:creationId xmlns:a16="http://schemas.microsoft.com/office/drawing/2014/main" id="{8D9FF36E-D50C-451C-9D35-3D1DB8FDD430}"/>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59</xdr:row>
      <xdr:rowOff>171450</xdr:rowOff>
    </xdr:from>
    <xdr:to>
      <xdr:col>10</xdr:col>
      <xdr:colOff>28575</xdr:colOff>
      <xdr:row>60</xdr:row>
      <xdr:rowOff>0</xdr:rowOff>
    </xdr:to>
    <xdr:sp macro="" textlink="">
      <xdr:nvSpPr>
        <xdr:cNvPr id="1909" name="Line 12">
          <a:extLst>
            <a:ext uri="{FF2B5EF4-FFF2-40B4-BE49-F238E27FC236}">
              <a16:creationId xmlns:a16="http://schemas.microsoft.com/office/drawing/2014/main" id="{19384C38-CBDF-4815-87D4-B56603306C58}"/>
            </a:ext>
          </a:extLst>
        </xdr:cNvPr>
        <xdr:cNvSpPr>
          <a:spLocks noChangeShapeType="1"/>
        </xdr:cNvSpPr>
      </xdr:nvSpPr>
      <xdr:spPr bwMode="auto">
        <a:xfrm flipV="1">
          <a:off x="219075" y="119729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47</xdr:row>
      <xdr:rowOff>171450</xdr:rowOff>
    </xdr:from>
    <xdr:to>
      <xdr:col>10</xdr:col>
      <xdr:colOff>257175</xdr:colOff>
      <xdr:row>48</xdr:row>
      <xdr:rowOff>0</xdr:rowOff>
    </xdr:to>
    <xdr:sp macro="" textlink="">
      <xdr:nvSpPr>
        <xdr:cNvPr id="1910" name="Line 12">
          <a:extLst>
            <a:ext uri="{FF2B5EF4-FFF2-40B4-BE49-F238E27FC236}">
              <a16:creationId xmlns:a16="http://schemas.microsoft.com/office/drawing/2014/main" id="{9D2BE163-A479-4E73-B6B9-0AF3D34552D1}"/>
            </a:ext>
          </a:extLst>
        </xdr:cNvPr>
        <xdr:cNvSpPr>
          <a:spLocks noChangeShapeType="1"/>
        </xdr:cNvSpPr>
      </xdr:nvSpPr>
      <xdr:spPr bwMode="auto">
        <a:xfrm flipV="1">
          <a:off x="447675" y="95726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35</xdr:row>
      <xdr:rowOff>171450</xdr:rowOff>
    </xdr:from>
    <xdr:to>
      <xdr:col>10</xdr:col>
      <xdr:colOff>76200</xdr:colOff>
      <xdr:row>36</xdr:row>
      <xdr:rowOff>0</xdr:rowOff>
    </xdr:to>
    <xdr:sp macro="" textlink="">
      <xdr:nvSpPr>
        <xdr:cNvPr id="1911" name="Line 12">
          <a:extLst>
            <a:ext uri="{FF2B5EF4-FFF2-40B4-BE49-F238E27FC236}">
              <a16:creationId xmlns:a16="http://schemas.microsoft.com/office/drawing/2014/main" id="{4E000447-91BD-4C31-AD84-39CBD3580A2B}"/>
            </a:ext>
          </a:extLst>
        </xdr:cNvPr>
        <xdr:cNvSpPr>
          <a:spLocks noChangeShapeType="1"/>
        </xdr:cNvSpPr>
      </xdr:nvSpPr>
      <xdr:spPr bwMode="auto">
        <a:xfrm flipV="1">
          <a:off x="266700" y="71723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71</xdr:row>
      <xdr:rowOff>171450</xdr:rowOff>
    </xdr:from>
    <xdr:to>
      <xdr:col>10</xdr:col>
      <xdr:colOff>190500</xdr:colOff>
      <xdr:row>72</xdr:row>
      <xdr:rowOff>0</xdr:rowOff>
    </xdr:to>
    <xdr:sp macro="" textlink="">
      <xdr:nvSpPr>
        <xdr:cNvPr id="1912" name="Line 12">
          <a:extLst>
            <a:ext uri="{FF2B5EF4-FFF2-40B4-BE49-F238E27FC236}">
              <a16:creationId xmlns:a16="http://schemas.microsoft.com/office/drawing/2014/main" id="{598A622B-5A45-4775-88B0-5751FA274D84}"/>
            </a:ext>
          </a:extLst>
        </xdr:cNvPr>
        <xdr:cNvSpPr>
          <a:spLocks noChangeShapeType="1"/>
        </xdr:cNvSpPr>
      </xdr:nvSpPr>
      <xdr:spPr bwMode="auto">
        <a:xfrm flipV="1">
          <a:off x="381000" y="143732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23</xdr:row>
      <xdr:rowOff>142875</xdr:rowOff>
    </xdr:from>
    <xdr:to>
      <xdr:col>10</xdr:col>
      <xdr:colOff>76200</xdr:colOff>
      <xdr:row>24</xdr:row>
      <xdr:rowOff>0</xdr:rowOff>
    </xdr:to>
    <xdr:sp macro="" textlink="">
      <xdr:nvSpPr>
        <xdr:cNvPr id="1913" name="Line 12">
          <a:extLst>
            <a:ext uri="{FF2B5EF4-FFF2-40B4-BE49-F238E27FC236}">
              <a16:creationId xmlns:a16="http://schemas.microsoft.com/office/drawing/2014/main" id="{0F84B34D-D63C-4660-B91E-02011446A789}"/>
            </a:ext>
          </a:extLst>
        </xdr:cNvPr>
        <xdr:cNvSpPr>
          <a:spLocks noChangeShapeType="1"/>
        </xdr:cNvSpPr>
      </xdr:nvSpPr>
      <xdr:spPr bwMode="auto">
        <a:xfrm flipV="1">
          <a:off x="266700" y="4743450"/>
          <a:ext cx="200787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11</xdr:row>
      <xdr:rowOff>171450</xdr:rowOff>
    </xdr:from>
    <xdr:to>
      <xdr:col>10</xdr:col>
      <xdr:colOff>66675</xdr:colOff>
      <xdr:row>12</xdr:row>
      <xdr:rowOff>0</xdr:rowOff>
    </xdr:to>
    <xdr:sp macro="" textlink="">
      <xdr:nvSpPr>
        <xdr:cNvPr id="1914" name="Line 12">
          <a:extLst>
            <a:ext uri="{FF2B5EF4-FFF2-40B4-BE49-F238E27FC236}">
              <a16:creationId xmlns:a16="http://schemas.microsoft.com/office/drawing/2014/main" id="{B86E4463-5713-44C8-A874-8210DDAB0AFA}"/>
            </a:ext>
          </a:extLst>
        </xdr:cNvPr>
        <xdr:cNvSpPr>
          <a:spLocks noChangeShapeType="1"/>
        </xdr:cNvSpPr>
      </xdr:nvSpPr>
      <xdr:spPr bwMode="auto">
        <a:xfrm flipV="1">
          <a:off x="257175" y="23717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60</xdr:row>
      <xdr:rowOff>0</xdr:rowOff>
    </xdr:from>
    <xdr:to>
      <xdr:col>4</xdr:col>
      <xdr:colOff>9525</xdr:colOff>
      <xdr:row>60</xdr:row>
      <xdr:rowOff>0</xdr:rowOff>
    </xdr:to>
    <xdr:sp macro="" textlink="">
      <xdr:nvSpPr>
        <xdr:cNvPr id="30534" name="Line 7">
          <a:extLst>
            <a:ext uri="{FF2B5EF4-FFF2-40B4-BE49-F238E27FC236}">
              <a16:creationId xmlns:a16="http://schemas.microsoft.com/office/drawing/2014/main" id="{F5A563CD-2428-468C-9B01-894ECBB97B3A}"/>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35" name="Line 7">
          <a:extLst>
            <a:ext uri="{FF2B5EF4-FFF2-40B4-BE49-F238E27FC236}">
              <a16:creationId xmlns:a16="http://schemas.microsoft.com/office/drawing/2014/main" id="{DB400AE0-44A6-4D4F-B5F9-0569FD2B3C9F}"/>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36" name="Line 7">
          <a:extLst>
            <a:ext uri="{FF2B5EF4-FFF2-40B4-BE49-F238E27FC236}">
              <a16:creationId xmlns:a16="http://schemas.microsoft.com/office/drawing/2014/main" id="{05A98B43-13D6-4055-8984-52161B3474D5}"/>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37" name="Line 7">
          <a:extLst>
            <a:ext uri="{FF2B5EF4-FFF2-40B4-BE49-F238E27FC236}">
              <a16:creationId xmlns:a16="http://schemas.microsoft.com/office/drawing/2014/main" id="{3ED5C421-3C79-4027-A166-766676F5C97C}"/>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59</xdr:row>
      <xdr:rowOff>171450</xdr:rowOff>
    </xdr:from>
    <xdr:to>
      <xdr:col>10</xdr:col>
      <xdr:colOff>28575</xdr:colOff>
      <xdr:row>60</xdr:row>
      <xdr:rowOff>0</xdr:rowOff>
    </xdr:to>
    <xdr:sp macro="" textlink="">
      <xdr:nvSpPr>
        <xdr:cNvPr id="30538" name="Line 12">
          <a:extLst>
            <a:ext uri="{FF2B5EF4-FFF2-40B4-BE49-F238E27FC236}">
              <a16:creationId xmlns:a16="http://schemas.microsoft.com/office/drawing/2014/main" id="{697F99F5-3237-4027-89A0-E734C1BDB05A}"/>
            </a:ext>
          </a:extLst>
        </xdr:cNvPr>
        <xdr:cNvSpPr>
          <a:spLocks noChangeShapeType="1"/>
        </xdr:cNvSpPr>
      </xdr:nvSpPr>
      <xdr:spPr bwMode="auto">
        <a:xfrm flipV="1">
          <a:off x="219075" y="119729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47</xdr:row>
      <xdr:rowOff>171450</xdr:rowOff>
    </xdr:from>
    <xdr:to>
      <xdr:col>10</xdr:col>
      <xdr:colOff>257175</xdr:colOff>
      <xdr:row>48</xdr:row>
      <xdr:rowOff>0</xdr:rowOff>
    </xdr:to>
    <xdr:sp macro="" textlink="">
      <xdr:nvSpPr>
        <xdr:cNvPr id="30539" name="Line 12">
          <a:extLst>
            <a:ext uri="{FF2B5EF4-FFF2-40B4-BE49-F238E27FC236}">
              <a16:creationId xmlns:a16="http://schemas.microsoft.com/office/drawing/2014/main" id="{D38D404D-F759-46E7-B405-707ED2B12BFE}"/>
            </a:ext>
          </a:extLst>
        </xdr:cNvPr>
        <xdr:cNvSpPr>
          <a:spLocks noChangeShapeType="1"/>
        </xdr:cNvSpPr>
      </xdr:nvSpPr>
      <xdr:spPr bwMode="auto">
        <a:xfrm flipV="1">
          <a:off x="447675" y="95726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35</xdr:row>
      <xdr:rowOff>171450</xdr:rowOff>
    </xdr:from>
    <xdr:to>
      <xdr:col>10</xdr:col>
      <xdr:colOff>76200</xdr:colOff>
      <xdr:row>36</xdr:row>
      <xdr:rowOff>0</xdr:rowOff>
    </xdr:to>
    <xdr:sp macro="" textlink="">
      <xdr:nvSpPr>
        <xdr:cNvPr id="30540" name="Line 12">
          <a:extLst>
            <a:ext uri="{FF2B5EF4-FFF2-40B4-BE49-F238E27FC236}">
              <a16:creationId xmlns:a16="http://schemas.microsoft.com/office/drawing/2014/main" id="{0AC71B4C-241D-4366-B912-776F3F928342}"/>
            </a:ext>
          </a:extLst>
        </xdr:cNvPr>
        <xdr:cNvSpPr>
          <a:spLocks noChangeShapeType="1"/>
        </xdr:cNvSpPr>
      </xdr:nvSpPr>
      <xdr:spPr bwMode="auto">
        <a:xfrm flipV="1">
          <a:off x="266700" y="71723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71</xdr:row>
      <xdr:rowOff>171450</xdr:rowOff>
    </xdr:from>
    <xdr:to>
      <xdr:col>10</xdr:col>
      <xdr:colOff>190500</xdr:colOff>
      <xdr:row>72</xdr:row>
      <xdr:rowOff>0</xdr:rowOff>
    </xdr:to>
    <xdr:sp macro="" textlink="">
      <xdr:nvSpPr>
        <xdr:cNvPr id="30541" name="Line 12">
          <a:extLst>
            <a:ext uri="{FF2B5EF4-FFF2-40B4-BE49-F238E27FC236}">
              <a16:creationId xmlns:a16="http://schemas.microsoft.com/office/drawing/2014/main" id="{0EC00EF6-EAFC-45A3-940C-9F3C5D742B24}"/>
            </a:ext>
          </a:extLst>
        </xdr:cNvPr>
        <xdr:cNvSpPr>
          <a:spLocks noChangeShapeType="1"/>
        </xdr:cNvSpPr>
      </xdr:nvSpPr>
      <xdr:spPr bwMode="auto">
        <a:xfrm flipV="1">
          <a:off x="381000" y="143732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23</xdr:row>
      <xdr:rowOff>142875</xdr:rowOff>
    </xdr:from>
    <xdr:to>
      <xdr:col>10</xdr:col>
      <xdr:colOff>76200</xdr:colOff>
      <xdr:row>24</xdr:row>
      <xdr:rowOff>0</xdr:rowOff>
    </xdr:to>
    <xdr:sp macro="" textlink="">
      <xdr:nvSpPr>
        <xdr:cNvPr id="30542" name="Line 12">
          <a:extLst>
            <a:ext uri="{FF2B5EF4-FFF2-40B4-BE49-F238E27FC236}">
              <a16:creationId xmlns:a16="http://schemas.microsoft.com/office/drawing/2014/main" id="{4B38B6A3-4B0D-4AD4-921D-32CBEB2FDFD1}"/>
            </a:ext>
          </a:extLst>
        </xdr:cNvPr>
        <xdr:cNvSpPr>
          <a:spLocks noChangeShapeType="1"/>
        </xdr:cNvSpPr>
      </xdr:nvSpPr>
      <xdr:spPr bwMode="auto">
        <a:xfrm flipV="1">
          <a:off x="266700" y="4743450"/>
          <a:ext cx="200787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11</xdr:row>
      <xdr:rowOff>171450</xdr:rowOff>
    </xdr:from>
    <xdr:to>
      <xdr:col>10</xdr:col>
      <xdr:colOff>66675</xdr:colOff>
      <xdr:row>12</xdr:row>
      <xdr:rowOff>0</xdr:rowOff>
    </xdr:to>
    <xdr:sp macro="" textlink="">
      <xdr:nvSpPr>
        <xdr:cNvPr id="30543" name="Line 12">
          <a:extLst>
            <a:ext uri="{FF2B5EF4-FFF2-40B4-BE49-F238E27FC236}">
              <a16:creationId xmlns:a16="http://schemas.microsoft.com/office/drawing/2014/main" id="{A428CFCC-7069-494F-85C7-4574BCBF491C}"/>
            </a:ext>
          </a:extLst>
        </xdr:cNvPr>
        <xdr:cNvSpPr>
          <a:spLocks noChangeShapeType="1"/>
        </xdr:cNvSpPr>
      </xdr:nvSpPr>
      <xdr:spPr bwMode="auto">
        <a:xfrm flipV="1">
          <a:off x="257175" y="23717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44" name="Line 7">
          <a:extLst>
            <a:ext uri="{FF2B5EF4-FFF2-40B4-BE49-F238E27FC236}">
              <a16:creationId xmlns:a16="http://schemas.microsoft.com/office/drawing/2014/main" id="{9C2ED295-E7B3-4054-B5C4-B37F9EB21A5F}"/>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45" name="Line 7">
          <a:extLst>
            <a:ext uri="{FF2B5EF4-FFF2-40B4-BE49-F238E27FC236}">
              <a16:creationId xmlns:a16="http://schemas.microsoft.com/office/drawing/2014/main" id="{4B54A012-3F58-4FFF-AEA4-7171BAC062DA}"/>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46" name="Line 7">
          <a:extLst>
            <a:ext uri="{FF2B5EF4-FFF2-40B4-BE49-F238E27FC236}">
              <a16:creationId xmlns:a16="http://schemas.microsoft.com/office/drawing/2014/main" id="{949AC177-A069-4FD0-886C-61F35511AA4E}"/>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0</xdr:rowOff>
    </xdr:from>
    <xdr:to>
      <xdr:col>4</xdr:col>
      <xdr:colOff>9525</xdr:colOff>
      <xdr:row>60</xdr:row>
      <xdr:rowOff>0</xdr:rowOff>
    </xdr:to>
    <xdr:sp macro="" textlink="">
      <xdr:nvSpPr>
        <xdr:cNvPr id="30547" name="Line 7">
          <a:extLst>
            <a:ext uri="{FF2B5EF4-FFF2-40B4-BE49-F238E27FC236}">
              <a16:creationId xmlns:a16="http://schemas.microsoft.com/office/drawing/2014/main" id="{8077523F-2E24-4BD6-AFAB-D4BEBE57EAE4}"/>
            </a:ext>
          </a:extLst>
        </xdr:cNvPr>
        <xdr:cNvSpPr>
          <a:spLocks noChangeShapeType="1"/>
        </xdr:cNvSpPr>
      </xdr:nvSpPr>
      <xdr:spPr bwMode="auto">
        <a:xfrm flipV="1">
          <a:off x="6057900" y="1200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59</xdr:row>
      <xdr:rowOff>171450</xdr:rowOff>
    </xdr:from>
    <xdr:to>
      <xdr:col>10</xdr:col>
      <xdr:colOff>28575</xdr:colOff>
      <xdr:row>60</xdr:row>
      <xdr:rowOff>0</xdr:rowOff>
    </xdr:to>
    <xdr:sp macro="" textlink="">
      <xdr:nvSpPr>
        <xdr:cNvPr id="30548" name="Line 12">
          <a:extLst>
            <a:ext uri="{FF2B5EF4-FFF2-40B4-BE49-F238E27FC236}">
              <a16:creationId xmlns:a16="http://schemas.microsoft.com/office/drawing/2014/main" id="{5905142F-A9CE-4827-BE96-8F379C046BCC}"/>
            </a:ext>
          </a:extLst>
        </xdr:cNvPr>
        <xdr:cNvSpPr>
          <a:spLocks noChangeShapeType="1"/>
        </xdr:cNvSpPr>
      </xdr:nvSpPr>
      <xdr:spPr bwMode="auto">
        <a:xfrm flipV="1">
          <a:off x="219075" y="119729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47</xdr:row>
      <xdr:rowOff>171450</xdr:rowOff>
    </xdr:from>
    <xdr:to>
      <xdr:col>10</xdr:col>
      <xdr:colOff>257175</xdr:colOff>
      <xdr:row>48</xdr:row>
      <xdr:rowOff>0</xdr:rowOff>
    </xdr:to>
    <xdr:sp macro="" textlink="">
      <xdr:nvSpPr>
        <xdr:cNvPr id="30549" name="Line 12">
          <a:extLst>
            <a:ext uri="{FF2B5EF4-FFF2-40B4-BE49-F238E27FC236}">
              <a16:creationId xmlns:a16="http://schemas.microsoft.com/office/drawing/2014/main" id="{A0C64D98-2085-4BCB-B583-1BF6E3E95BC5}"/>
            </a:ext>
          </a:extLst>
        </xdr:cNvPr>
        <xdr:cNvSpPr>
          <a:spLocks noChangeShapeType="1"/>
        </xdr:cNvSpPr>
      </xdr:nvSpPr>
      <xdr:spPr bwMode="auto">
        <a:xfrm flipV="1">
          <a:off x="447675" y="95726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35</xdr:row>
      <xdr:rowOff>171450</xdr:rowOff>
    </xdr:from>
    <xdr:to>
      <xdr:col>10</xdr:col>
      <xdr:colOff>76200</xdr:colOff>
      <xdr:row>36</xdr:row>
      <xdr:rowOff>0</xdr:rowOff>
    </xdr:to>
    <xdr:sp macro="" textlink="">
      <xdr:nvSpPr>
        <xdr:cNvPr id="30550" name="Line 12">
          <a:extLst>
            <a:ext uri="{FF2B5EF4-FFF2-40B4-BE49-F238E27FC236}">
              <a16:creationId xmlns:a16="http://schemas.microsoft.com/office/drawing/2014/main" id="{6F15F5CF-DC39-41AF-8D53-666AA4B4374E}"/>
            </a:ext>
          </a:extLst>
        </xdr:cNvPr>
        <xdr:cNvSpPr>
          <a:spLocks noChangeShapeType="1"/>
        </xdr:cNvSpPr>
      </xdr:nvSpPr>
      <xdr:spPr bwMode="auto">
        <a:xfrm flipV="1">
          <a:off x="266700" y="71723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71</xdr:row>
      <xdr:rowOff>171450</xdr:rowOff>
    </xdr:from>
    <xdr:to>
      <xdr:col>10</xdr:col>
      <xdr:colOff>190500</xdr:colOff>
      <xdr:row>72</xdr:row>
      <xdr:rowOff>0</xdr:rowOff>
    </xdr:to>
    <xdr:sp macro="" textlink="">
      <xdr:nvSpPr>
        <xdr:cNvPr id="30551" name="Line 12">
          <a:extLst>
            <a:ext uri="{FF2B5EF4-FFF2-40B4-BE49-F238E27FC236}">
              <a16:creationId xmlns:a16="http://schemas.microsoft.com/office/drawing/2014/main" id="{8B715293-54ED-46F4-AC32-24533792FECC}"/>
            </a:ext>
          </a:extLst>
        </xdr:cNvPr>
        <xdr:cNvSpPr>
          <a:spLocks noChangeShapeType="1"/>
        </xdr:cNvSpPr>
      </xdr:nvSpPr>
      <xdr:spPr bwMode="auto">
        <a:xfrm flipV="1">
          <a:off x="381000" y="143732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11</xdr:row>
      <xdr:rowOff>171450</xdr:rowOff>
    </xdr:from>
    <xdr:to>
      <xdr:col>10</xdr:col>
      <xdr:colOff>66675</xdr:colOff>
      <xdr:row>12</xdr:row>
      <xdr:rowOff>0</xdr:rowOff>
    </xdr:to>
    <xdr:sp macro="" textlink="">
      <xdr:nvSpPr>
        <xdr:cNvPr id="30552" name="Line 12">
          <a:extLst>
            <a:ext uri="{FF2B5EF4-FFF2-40B4-BE49-F238E27FC236}">
              <a16:creationId xmlns:a16="http://schemas.microsoft.com/office/drawing/2014/main" id="{96E49825-8836-459C-B817-B115B3D2E546}"/>
            </a:ext>
          </a:extLst>
        </xdr:cNvPr>
        <xdr:cNvSpPr>
          <a:spLocks noChangeShapeType="1"/>
        </xdr:cNvSpPr>
      </xdr:nvSpPr>
      <xdr:spPr bwMode="auto">
        <a:xfrm flipV="1">
          <a:off x="257175" y="2371725"/>
          <a:ext cx="20078700"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29</xdr:col>
      <xdr:colOff>0</xdr:colOff>
      <xdr:row>0</xdr:row>
      <xdr:rowOff>0</xdr:rowOff>
    </xdr:to>
    <xdr:sp macro="" textlink="">
      <xdr:nvSpPr>
        <xdr:cNvPr id="22761" name="Line 7">
          <a:extLst>
            <a:ext uri="{FF2B5EF4-FFF2-40B4-BE49-F238E27FC236}">
              <a16:creationId xmlns:a16="http://schemas.microsoft.com/office/drawing/2014/main" id="{DF5B53A3-2FD5-4FA6-8637-E4E2B077A8B1}"/>
            </a:ext>
          </a:extLst>
        </xdr:cNvPr>
        <xdr:cNvSpPr>
          <a:spLocks noChangeShapeType="1"/>
        </xdr:cNvSpPr>
      </xdr:nvSpPr>
      <xdr:spPr bwMode="auto">
        <a:xfrm flipV="1">
          <a:off x="79209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2762" name="Line 7">
          <a:extLst>
            <a:ext uri="{FF2B5EF4-FFF2-40B4-BE49-F238E27FC236}">
              <a16:creationId xmlns:a16="http://schemas.microsoft.com/office/drawing/2014/main" id="{7384910C-A08D-4B8C-A502-CA2C31040A75}"/>
            </a:ext>
          </a:extLst>
        </xdr:cNvPr>
        <xdr:cNvSpPr>
          <a:spLocks noChangeShapeType="1"/>
        </xdr:cNvSpPr>
      </xdr:nvSpPr>
      <xdr:spPr bwMode="auto">
        <a:xfrm flipV="1">
          <a:off x="79209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2763" name="Line 7">
          <a:extLst>
            <a:ext uri="{FF2B5EF4-FFF2-40B4-BE49-F238E27FC236}">
              <a16:creationId xmlns:a16="http://schemas.microsoft.com/office/drawing/2014/main" id="{F6853F1B-0756-4417-8C01-88588E8696DE}"/>
            </a:ext>
          </a:extLst>
        </xdr:cNvPr>
        <xdr:cNvSpPr>
          <a:spLocks noChangeShapeType="1"/>
        </xdr:cNvSpPr>
      </xdr:nvSpPr>
      <xdr:spPr bwMode="auto">
        <a:xfrm flipV="1">
          <a:off x="79209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22764" name="Line 7">
          <a:extLst>
            <a:ext uri="{FF2B5EF4-FFF2-40B4-BE49-F238E27FC236}">
              <a16:creationId xmlns:a16="http://schemas.microsoft.com/office/drawing/2014/main" id="{423F97EA-CE91-4060-8509-8481C504148B}"/>
            </a:ext>
          </a:extLst>
        </xdr:cNvPr>
        <xdr:cNvSpPr>
          <a:spLocks noChangeShapeType="1"/>
        </xdr:cNvSpPr>
      </xdr:nvSpPr>
      <xdr:spPr bwMode="auto">
        <a:xfrm flipV="1">
          <a:off x="792099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29</xdr:col>
      <xdr:colOff>0</xdr:colOff>
      <xdr:row>0</xdr:row>
      <xdr:rowOff>0</xdr:rowOff>
    </xdr:to>
    <xdr:sp macro="" textlink="">
      <xdr:nvSpPr>
        <xdr:cNvPr id="22765" name="Line 12">
          <a:extLst>
            <a:ext uri="{FF2B5EF4-FFF2-40B4-BE49-F238E27FC236}">
              <a16:creationId xmlns:a16="http://schemas.microsoft.com/office/drawing/2014/main" id="{716D11FB-FC71-46B7-A4CF-79642BB71271}"/>
            </a:ext>
          </a:extLst>
        </xdr:cNvPr>
        <xdr:cNvSpPr>
          <a:spLocks noChangeShapeType="1"/>
        </xdr:cNvSpPr>
      </xdr:nvSpPr>
      <xdr:spPr bwMode="auto">
        <a:xfrm flipV="1">
          <a:off x="161925" y="0"/>
          <a:ext cx="79047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7</xdr:row>
      <xdr:rowOff>0</xdr:rowOff>
    </xdr:from>
    <xdr:to>
      <xdr:col>20</xdr:col>
      <xdr:colOff>0</xdr:colOff>
      <xdr:row>7</xdr:row>
      <xdr:rowOff>0</xdr:rowOff>
    </xdr:to>
    <xdr:sp macro="" textlink="">
      <xdr:nvSpPr>
        <xdr:cNvPr id="51217" name="Line 1">
          <a:extLst>
            <a:ext uri="{FF2B5EF4-FFF2-40B4-BE49-F238E27FC236}">
              <a16:creationId xmlns:a16="http://schemas.microsoft.com/office/drawing/2014/main" id="{FF89F98B-6A4C-4362-8CDB-CD016256172D}"/>
            </a:ext>
          </a:extLst>
        </xdr:cNvPr>
        <xdr:cNvSpPr>
          <a:spLocks noChangeShapeType="1"/>
        </xdr:cNvSpPr>
      </xdr:nvSpPr>
      <xdr:spPr bwMode="auto">
        <a:xfrm flipV="1">
          <a:off x="15401925"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0</xdr:rowOff>
    </xdr:from>
    <xdr:to>
      <xdr:col>20</xdr:col>
      <xdr:colOff>0</xdr:colOff>
      <xdr:row>7</xdr:row>
      <xdr:rowOff>0</xdr:rowOff>
    </xdr:to>
    <xdr:sp macro="" textlink="">
      <xdr:nvSpPr>
        <xdr:cNvPr id="51218" name="Line 2">
          <a:extLst>
            <a:ext uri="{FF2B5EF4-FFF2-40B4-BE49-F238E27FC236}">
              <a16:creationId xmlns:a16="http://schemas.microsoft.com/office/drawing/2014/main" id="{3C22396D-3B64-4366-8B65-7B41715F4FC1}"/>
            </a:ext>
          </a:extLst>
        </xdr:cNvPr>
        <xdr:cNvSpPr>
          <a:spLocks noChangeShapeType="1"/>
        </xdr:cNvSpPr>
      </xdr:nvSpPr>
      <xdr:spPr bwMode="auto">
        <a:xfrm flipV="1">
          <a:off x="15401925"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0</xdr:rowOff>
    </xdr:from>
    <xdr:to>
      <xdr:col>20</xdr:col>
      <xdr:colOff>0</xdr:colOff>
      <xdr:row>7</xdr:row>
      <xdr:rowOff>0</xdr:rowOff>
    </xdr:to>
    <xdr:sp macro="" textlink="">
      <xdr:nvSpPr>
        <xdr:cNvPr id="51219" name="Line 3">
          <a:extLst>
            <a:ext uri="{FF2B5EF4-FFF2-40B4-BE49-F238E27FC236}">
              <a16:creationId xmlns:a16="http://schemas.microsoft.com/office/drawing/2014/main" id="{2EE81B83-6757-468A-B4D5-784A7D4219C4}"/>
            </a:ext>
          </a:extLst>
        </xdr:cNvPr>
        <xdr:cNvSpPr>
          <a:spLocks noChangeShapeType="1"/>
        </xdr:cNvSpPr>
      </xdr:nvSpPr>
      <xdr:spPr bwMode="auto">
        <a:xfrm flipV="1">
          <a:off x="15401925"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0</xdr:rowOff>
    </xdr:from>
    <xdr:to>
      <xdr:col>20</xdr:col>
      <xdr:colOff>0</xdr:colOff>
      <xdr:row>7</xdr:row>
      <xdr:rowOff>0</xdr:rowOff>
    </xdr:to>
    <xdr:sp macro="" textlink="">
      <xdr:nvSpPr>
        <xdr:cNvPr id="51220" name="Line 4">
          <a:extLst>
            <a:ext uri="{FF2B5EF4-FFF2-40B4-BE49-F238E27FC236}">
              <a16:creationId xmlns:a16="http://schemas.microsoft.com/office/drawing/2014/main" id="{E96B38C2-DC5C-43D6-A381-D32C91DE10B5}"/>
            </a:ext>
          </a:extLst>
        </xdr:cNvPr>
        <xdr:cNvSpPr>
          <a:spLocks noChangeShapeType="1"/>
        </xdr:cNvSpPr>
      </xdr:nvSpPr>
      <xdr:spPr bwMode="auto">
        <a:xfrm flipV="1">
          <a:off x="15401925"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51221" name="Line 5">
          <a:extLst>
            <a:ext uri="{FF2B5EF4-FFF2-40B4-BE49-F238E27FC236}">
              <a16:creationId xmlns:a16="http://schemas.microsoft.com/office/drawing/2014/main" id="{1D18E2FC-B791-4E51-8CBA-C43D00003E8C}"/>
            </a:ext>
          </a:extLst>
        </xdr:cNvPr>
        <xdr:cNvSpPr>
          <a:spLocks noChangeShapeType="1"/>
        </xdr:cNvSpPr>
      </xdr:nvSpPr>
      <xdr:spPr bwMode="auto">
        <a:xfrm flipV="1">
          <a:off x="361950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51222" name="Line 6">
          <a:extLst>
            <a:ext uri="{FF2B5EF4-FFF2-40B4-BE49-F238E27FC236}">
              <a16:creationId xmlns:a16="http://schemas.microsoft.com/office/drawing/2014/main" id="{7A449E21-D02B-4699-98BE-AB5372BC3EE7}"/>
            </a:ext>
          </a:extLst>
        </xdr:cNvPr>
        <xdr:cNvSpPr>
          <a:spLocks noChangeShapeType="1"/>
        </xdr:cNvSpPr>
      </xdr:nvSpPr>
      <xdr:spPr bwMode="auto">
        <a:xfrm flipV="1">
          <a:off x="361950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51223" name="Line 7">
          <a:extLst>
            <a:ext uri="{FF2B5EF4-FFF2-40B4-BE49-F238E27FC236}">
              <a16:creationId xmlns:a16="http://schemas.microsoft.com/office/drawing/2014/main" id="{B85455F0-4D24-44EA-9D81-D49ED2F07AAE}"/>
            </a:ext>
          </a:extLst>
        </xdr:cNvPr>
        <xdr:cNvSpPr>
          <a:spLocks noChangeShapeType="1"/>
        </xdr:cNvSpPr>
      </xdr:nvSpPr>
      <xdr:spPr bwMode="auto">
        <a:xfrm flipV="1">
          <a:off x="361950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3</xdr:col>
      <xdr:colOff>0</xdr:colOff>
      <xdr:row>7</xdr:row>
      <xdr:rowOff>0</xdr:rowOff>
    </xdr:to>
    <xdr:sp macro="" textlink="">
      <xdr:nvSpPr>
        <xdr:cNvPr id="51224" name="Line 8">
          <a:extLst>
            <a:ext uri="{FF2B5EF4-FFF2-40B4-BE49-F238E27FC236}">
              <a16:creationId xmlns:a16="http://schemas.microsoft.com/office/drawing/2014/main" id="{B1D591E2-0CA3-40AE-B184-CF2A4EE301C1}"/>
            </a:ext>
          </a:extLst>
        </xdr:cNvPr>
        <xdr:cNvSpPr>
          <a:spLocks noChangeShapeType="1"/>
        </xdr:cNvSpPr>
      </xdr:nvSpPr>
      <xdr:spPr bwMode="auto">
        <a:xfrm flipV="1">
          <a:off x="361950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25" name="Line 9">
          <a:extLst>
            <a:ext uri="{FF2B5EF4-FFF2-40B4-BE49-F238E27FC236}">
              <a16:creationId xmlns:a16="http://schemas.microsoft.com/office/drawing/2014/main" id="{393FC04D-7C70-461C-A2AC-18BF069091B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26" name="Line 10">
          <a:extLst>
            <a:ext uri="{FF2B5EF4-FFF2-40B4-BE49-F238E27FC236}">
              <a16:creationId xmlns:a16="http://schemas.microsoft.com/office/drawing/2014/main" id="{E338133F-4A53-401E-902F-BC9E6BE76E4A}"/>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27" name="Line 11">
          <a:extLst>
            <a:ext uri="{FF2B5EF4-FFF2-40B4-BE49-F238E27FC236}">
              <a16:creationId xmlns:a16="http://schemas.microsoft.com/office/drawing/2014/main" id="{43374F43-48EE-45E9-9D83-C9DD83E5C3E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28" name="Line 12">
          <a:extLst>
            <a:ext uri="{FF2B5EF4-FFF2-40B4-BE49-F238E27FC236}">
              <a16:creationId xmlns:a16="http://schemas.microsoft.com/office/drawing/2014/main" id="{EA064A79-64C1-44A1-8E57-8A8F98B2F9E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29" name="Line 13">
          <a:extLst>
            <a:ext uri="{FF2B5EF4-FFF2-40B4-BE49-F238E27FC236}">
              <a16:creationId xmlns:a16="http://schemas.microsoft.com/office/drawing/2014/main" id="{CD312C29-ECEF-45A5-906F-9744899B2AF8}"/>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0" name="Line 14">
          <a:extLst>
            <a:ext uri="{FF2B5EF4-FFF2-40B4-BE49-F238E27FC236}">
              <a16:creationId xmlns:a16="http://schemas.microsoft.com/office/drawing/2014/main" id="{0E6DBC00-1E10-4D79-BA8C-A47AC503D62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1" name="Line 15">
          <a:extLst>
            <a:ext uri="{FF2B5EF4-FFF2-40B4-BE49-F238E27FC236}">
              <a16:creationId xmlns:a16="http://schemas.microsoft.com/office/drawing/2014/main" id="{1511974D-F093-4A3A-8AE8-A99875C6A77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2" name="Line 16">
          <a:extLst>
            <a:ext uri="{FF2B5EF4-FFF2-40B4-BE49-F238E27FC236}">
              <a16:creationId xmlns:a16="http://schemas.microsoft.com/office/drawing/2014/main" id="{BBED7A20-6533-4E42-969D-89AD5393D36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3" name="Line 17">
          <a:extLst>
            <a:ext uri="{FF2B5EF4-FFF2-40B4-BE49-F238E27FC236}">
              <a16:creationId xmlns:a16="http://schemas.microsoft.com/office/drawing/2014/main" id="{3F5B7E66-3164-464B-AC65-15EAC15AD23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4" name="Line 18">
          <a:extLst>
            <a:ext uri="{FF2B5EF4-FFF2-40B4-BE49-F238E27FC236}">
              <a16:creationId xmlns:a16="http://schemas.microsoft.com/office/drawing/2014/main" id="{7103F253-8059-40C7-807C-4337B03E51E4}"/>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5" name="Line 19">
          <a:extLst>
            <a:ext uri="{FF2B5EF4-FFF2-40B4-BE49-F238E27FC236}">
              <a16:creationId xmlns:a16="http://schemas.microsoft.com/office/drawing/2014/main" id="{3BF967D5-5B26-43AB-8C09-D64421EC610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6" name="Line 20">
          <a:extLst>
            <a:ext uri="{FF2B5EF4-FFF2-40B4-BE49-F238E27FC236}">
              <a16:creationId xmlns:a16="http://schemas.microsoft.com/office/drawing/2014/main" id="{9A2CE78C-FF45-4954-8A6A-60B7B506CDD6}"/>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7" name="Line 21">
          <a:extLst>
            <a:ext uri="{FF2B5EF4-FFF2-40B4-BE49-F238E27FC236}">
              <a16:creationId xmlns:a16="http://schemas.microsoft.com/office/drawing/2014/main" id="{3D33BA64-0667-4BB1-87FA-890D9365240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8" name="Line 22">
          <a:extLst>
            <a:ext uri="{FF2B5EF4-FFF2-40B4-BE49-F238E27FC236}">
              <a16:creationId xmlns:a16="http://schemas.microsoft.com/office/drawing/2014/main" id="{6B141769-E09D-4EB8-A1C0-DF1D2542D91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39" name="Line 23">
          <a:extLst>
            <a:ext uri="{FF2B5EF4-FFF2-40B4-BE49-F238E27FC236}">
              <a16:creationId xmlns:a16="http://schemas.microsoft.com/office/drawing/2014/main" id="{EA5061FF-2441-414A-AAA3-24471ADB907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0" name="Line 24">
          <a:extLst>
            <a:ext uri="{FF2B5EF4-FFF2-40B4-BE49-F238E27FC236}">
              <a16:creationId xmlns:a16="http://schemas.microsoft.com/office/drawing/2014/main" id="{34BF7040-EE5A-4F0C-BE77-D2775C36EB9D}"/>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1" name="Line 25">
          <a:extLst>
            <a:ext uri="{FF2B5EF4-FFF2-40B4-BE49-F238E27FC236}">
              <a16:creationId xmlns:a16="http://schemas.microsoft.com/office/drawing/2014/main" id="{DCA90300-094F-445B-92D3-0A055C287E0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2" name="Line 26">
          <a:extLst>
            <a:ext uri="{FF2B5EF4-FFF2-40B4-BE49-F238E27FC236}">
              <a16:creationId xmlns:a16="http://schemas.microsoft.com/office/drawing/2014/main" id="{FCF97C6B-0978-4284-A6A3-A371C23A994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3" name="Line 27">
          <a:extLst>
            <a:ext uri="{FF2B5EF4-FFF2-40B4-BE49-F238E27FC236}">
              <a16:creationId xmlns:a16="http://schemas.microsoft.com/office/drawing/2014/main" id="{68F573C7-21FB-4969-9D03-F44E8D4CE0D1}"/>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4" name="Line 28">
          <a:extLst>
            <a:ext uri="{FF2B5EF4-FFF2-40B4-BE49-F238E27FC236}">
              <a16:creationId xmlns:a16="http://schemas.microsoft.com/office/drawing/2014/main" id="{DD799E93-BABF-4769-8C50-25E6596A258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5" name="Line 29">
          <a:extLst>
            <a:ext uri="{FF2B5EF4-FFF2-40B4-BE49-F238E27FC236}">
              <a16:creationId xmlns:a16="http://schemas.microsoft.com/office/drawing/2014/main" id="{DF3C5E89-8613-49FD-9FAC-E5F7C70F267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6" name="Line 30">
          <a:extLst>
            <a:ext uri="{FF2B5EF4-FFF2-40B4-BE49-F238E27FC236}">
              <a16:creationId xmlns:a16="http://schemas.microsoft.com/office/drawing/2014/main" id="{BA9DCF84-BBC5-4FD1-831E-45CE0A5666A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7" name="Line 31">
          <a:extLst>
            <a:ext uri="{FF2B5EF4-FFF2-40B4-BE49-F238E27FC236}">
              <a16:creationId xmlns:a16="http://schemas.microsoft.com/office/drawing/2014/main" id="{4E78A9B6-2866-4694-8F8C-3F219968C78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8" name="Line 32">
          <a:extLst>
            <a:ext uri="{FF2B5EF4-FFF2-40B4-BE49-F238E27FC236}">
              <a16:creationId xmlns:a16="http://schemas.microsoft.com/office/drawing/2014/main" id="{9EEE4005-2AB5-4305-8F98-0356A6ED194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49" name="Line 33">
          <a:extLst>
            <a:ext uri="{FF2B5EF4-FFF2-40B4-BE49-F238E27FC236}">
              <a16:creationId xmlns:a16="http://schemas.microsoft.com/office/drawing/2014/main" id="{D82AC5AE-EFA1-4C48-8BF5-C7C3E45F436D}"/>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0" name="Line 34">
          <a:extLst>
            <a:ext uri="{FF2B5EF4-FFF2-40B4-BE49-F238E27FC236}">
              <a16:creationId xmlns:a16="http://schemas.microsoft.com/office/drawing/2014/main" id="{21F4B49F-A6C4-49D5-9713-89F17C331AA1}"/>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1" name="Line 35">
          <a:extLst>
            <a:ext uri="{FF2B5EF4-FFF2-40B4-BE49-F238E27FC236}">
              <a16:creationId xmlns:a16="http://schemas.microsoft.com/office/drawing/2014/main" id="{2AED0DA6-6D27-47A3-AB3E-1051424A63EA}"/>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2" name="Line 36">
          <a:extLst>
            <a:ext uri="{FF2B5EF4-FFF2-40B4-BE49-F238E27FC236}">
              <a16:creationId xmlns:a16="http://schemas.microsoft.com/office/drawing/2014/main" id="{51BA22E9-A89C-4317-BCDE-25002FAD6DD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3" name="Line 37">
          <a:extLst>
            <a:ext uri="{FF2B5EF4-FFF2-40B4-BE49-F238E27FC236}">
              <a16:creationId xmlns:a16="http://schemas.microsoft.com/office/drawing/2014/main" id="{A9C782FE-5B08-4A84-A507-4BBD97D4D7C6}"/>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4" name="Line 38">
          <a:extLst>
            <a:ext uri="{FF2B5EF4-FFF2-40B4-BE49-F238E27FC236}">
              <a16:creationId xmlns:a16="http://schemas.microsoft.com/office/drawing/2014/main" id="{7F28D885-6E29-4F47-867A-2B4F28861E7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5" name="Line 39">
          <a:extLst>
            <a:ext uri="{FF2B5EF4-FFF2-40B4-BE49-F238E27FC236}">
              <a16:creationId xmlns:a16="http://schemas.microsoft.com/office/drawing/2014/main" id="{A6CE1302-7C8E-417E-ACAC-1607E318969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6" name="Line 40">
          <a:extLst>
            <a:ext uri="{FF2B5EF4-FFF2-40B4-BE49-F238E27FC236}">
              <a16:creationId xmlns:a16="http://schemas.microsoft.com/office/drawing/2014/main" id="{351DC598-B1A3-4F74-A47D-2BE64600F4E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7" name="Line 41">
          <a:extLst>
            <a:ext uri="{FF2B5EF4-FFF2-40B4-BE49-F238E27FC236}">
              <a16:creationId xmlns:a16="http://schemas.microsoft.com/office/drawing/2014/main" id="{751E8689-11BC-44B3-A034-7304C065A8E4}"/>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8" name="Line 42">
          <a:extLst>
            <a:ext uri="{FF2B5EF4-FFF2-40B4-BE49-F238E27FC236}">
              <a16:creationId xmlns:a16="http://schemas.microsoft.com/office/drawing/2014/main" id="{1D11A3A9-4731-4A76-A953-EEAA42B18F72}"/>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59" name="Line 43">
          <a:extLst>
            <a:ext uri="{FF2B5EF4-FFF2-40B4-BE49-F238E27FC236}">
              <a16:creationId xmlns:a16="http://schemas.microsoft.com/office/drawing/2014/main" id="{197031D5-9A3D-429E-9D6E-5FC06CBA5BC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0" name="Line 44">
          <a:extLst>
            <a:ext uri="{FF2B5EF4-FFF2-40B4-BE49-F238E27FC236}">
              <a16:creationId xmlns:a16="http://schemas.microsoft.com/office/drawing/2014/main" id="{58C11402-429B-42A2-9511-67A03DCE9471}"/>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1" name="Line 45">
          <a:extLst>
            <a:ext uri="{FF2B5EF4-FFF2-40B4-BE49-F238E27FC236}">
              <a16:creationId xmlns:a16="http://schemas.microsoft.com/office/drawing/2014/main" id="{D32F9D53-B352-4672-947B-DCC1FCA68B76}"/>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2" name="Line 46">
          <a:extLst>
            <a:ext uri="{FF2B5EF4-FFF2-40B4-BE49-F238E27FC236}">
              <a16:creationId xmlns:a16="http://schemas.microsoft.com/office/drawing/2014/main" id="{54540226-59A9-4BC7-BB9C-B8861B8C89F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3" name="Line 47">
          <a:extLst>
            <a:ext uri="{FF2B5EF4-FFF2-40B4-BE49-F238E27FC236}">
              <a16:creationId xmlns:a16="http://schemas.microsoft.com/office/drawing/2014/main" id="{512204FF-CE37-4FB5-8670-364D6AEFEB11}"/>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4" name="Line 48">
          <a:extLst>
            <a:ext uri="{FF2B5EF4-FFF2-40B4-BE49-F238E27FC236}">
              <a16:creationId xmlns:a16="http://schemas.microsoft.com/office/drawing/2014/main" id="{0CFBF9FB-9019-4913-8779-A478C3D5B8E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5" name="Line 49">
          <a:extLst>
            <a:ext uri="{FF2B5EF4-FFF2-40B4-BE49-F238E27FC236}">
              <a16:creationId xmlns:a16="http://schemas.microsoft.com/office/drawing/2014/main" id="{2AAA139D-9845-46BC-9D17-C86C0C7AFF1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6" name="Line 50">
          <a:extLst>
            <a:ext uri="{FF2B5EF4-FFF2-40B4-BE49-F238E27FC236}">
              <a16:creationId xmlns:a16="http://schemas.microsoft.com/office/drawing/2014/main" id="{76060C8F-B2F9-4198-B041-E20A46C92EC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7" name="Line 51">
          <a:extLst>
            <a:ext uri="{FF2B5EF4-FFF2-40B4-BE49-F238E27FC236}">
              <a16:creationId xmlns:a16="http://schemas.microsoft.com/office/drawing/2014/main" id="{DF3AA4A2-A7A4-49FC-96CE-B45AE294242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8" name="Line 52">
          <a:extLst>
            <a:ext uri="{FF2B5EF4-FFF2-40B4-BE49-F238E27FC236}">
              <a16:creationId xmlns:a16="http://schemas.microsoft.com/office/drawing/2014/main" id="{873A5F0D-1108-4BC8-A040-6F6EFB07011D}"/>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69" name="Line 53">
          <a:extLst>
            <a:ext uri="{FF2B5EF4-FFF2-40B4-BE49-F238E27FC236}">
              <a16:creationId xmlns:a16="http://schemas.microsoft.com/office/drawing/2014/main" id="{9BCE6ECA-ED46-451A-AEB4-275512C00C4A}"/>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0" name="Line 54">
          <a:extLst>
            <a:ext uri="{FF2B5EF4-FFF2-40B4-BE49-F238E27FC236}">
              <a16:creationId xmlns:a16="http://schemas.microsoft.com/office/drawing/2014/main" id="{76248118-7BBC-4AE1-A9BF-EE5A6B08E437}"/>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1" name="Line 55">
          <a:extLst>
            <a:ext uri="{FF2B5EF4-FFF2-40B4-BE49-F238E27FC236}">
              <a16:creationId xmlns:a16="http://schemas.microsoft.com/office/drawing/2014/main" id="{9803C880-0CE3-4F20-95D6-C0637E7D982A}"/>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2" name="Line 56">
          <a:extLst>
            <a:ext uri="{FF2B5EF4-FFF2-40B4-BE49-F238E27FC236}">
              <a16:creationId xmlns:a16="http://schemas.microsoft.com/office/drawing/2014/main" id="{C0CF11BF-2F52-4F44-97B1-F7CB898123C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3" name="Line 57">
          <a:extLst>
            <a:ext uri="{FF2B5EF4-FFF2-40B4-BE49-F238E27FC236}">
              <a16:creationId xmlns:a16="http://schemas.microsoft.com/office/drawing/2014/main" id="{D9D5F8B9-E58F-4639-A9E6-B6CD52BC470F}"/>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4" name="Line 58">
          <a:extLst>
            <a:ext uri="{FF2B5EF4-FFF2-40B4-BE49-F238E27FC236}">
              <a16:creationId xmlns:a16="http://schemas.microsoft.com/office/drawing/2014/main" id="{68D06897-BE44-40A0-ACCF-0FCB353B183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5" name="Line 59">
          <a:extLst>
            <a:ext uri="{FF2B5EF4-FFF2-40B4-BE49-F238E27FC236}">
              <a16:creationId xmlns:a16="http://schemas.microsoft.com/office/drawing/2014/main" id="{CE308773-E20C-49DD-B934-B378C361DE7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6" name="Line 60">
          <a:extLst>
            <a:ext uri="{FF2B5EF4-FFF2-40B4-BE49-F238E27FC236}">
              <a16:creationId xmlns:a16="http://schemas.microsoft.com/office/drawing/2014/main" id="{784C6128-04B2-4419-8D79-3A50BC2F021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7" name="Line 61">
          <a:extLst>
            <a:ext uri="{FF2B5EF4-FFF2-40B4-BE49-F238E27FC236}">
              <a16:creationId xmlns:a16="http://schemas.microsoft.com/office/drawing/2014/main" id="{B84C9E3C-D17E-4210-A27B-8524880E1B41}"/>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8" name="Line 62">
          <a:extLst>
            <a:ext uri="{FF2B5EF4-FFF2-40B4-BE49-F238E27FC236}">
              <a16:creationId xmlns:a16="http://schemas.microsoft.com/office/drawing/2014/main" id="{78407E01-14FB-4115-82E0-F97E7802529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79" name="Line 63">
          <a:extLst>
            <a:ext uri="{FF2B5EF4-FFF2-40B4-BE49-F238E27FC236}">
              <a16:creationId xmlns:a16="http://schemas.microsoft.com/office/drawing/2014/main" id="{FEE90E04-067F-44FE-A3CA-10A633C6A0AF}"/>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0" name="Line 64">
          <a:extLst>
            <a:ext uri="{FF2B5EF4-FFF2-40B4-BE49-F238E27FC236}">
              <a16:creationId xmlns:a16="http://schemas.microsoft.com/office/drawing/2014/main" id="{D225B8C9-A949-4E3F-84D0-E5524E608C7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1" name="Line 65">
          <a:extLst>
            <a:ext uri="{FF2B5EF4-FFF2-40B4-BE49-F238E27FC236}">
              <a16:creationId xmlns:a16="http://schemas.microsoft.com/office/drawing/2014/main" id="{B21E0C27-58F6-4920-AE51-3AE48ED8D28A}"/>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2" name="Line 66">
          <a:extLst>
            <a:ext uri="{FF2B5EF4-FFF2-40B4-BE49-F238E27FC236}">
              <a16:creationId xmlns:a16="http://schemas.microsoft.com/office/drawing/2014/main" id="{C6D6ACDC-BD22-49AA-8596-837A6099003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3" name="Line 67">
          <a:extLst>
            <a:ext uri="{FF2B5EF4-FFF2-40B4-BE49-F238E27FC236}">
              <a16:creationId xmlns:a16="http://schemas.microsoft.com/office/drawing/2014/main" id="{003CDCFB-D5D1-4731-BA36-8887295DD471}"/>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4" name="Line 68">
          <a:extLst>
            <a:ext uri="{FF2B5EF4-FFF2-40B4-BE49-F238E27FC236}">
              <a16:creationId xmlns:a16="http://schemas.microsoft.com/office/drawing/2014/main" id="{45BA7D82-E181-4CE9-AAF5-99C938227A5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5" name="Line 69">
          <a:extLst>
            <a:ext uri="{FF2B5EF4-FFF2-40B4-BE49-F238E27FC236}">
              <a16:creationId xmlns:a16="http://schemas.microsoft.com/office/drawing/2014/main" id="{67DEEF43-693E-4656-81AA-4B96AA6E0547}"/>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6" name="Line 70">
          <a:extLst>
            <a:ext uri="{FF2B5EF4-FFF2-40B4-BE49-F238E27FC236}">
              <a16:creationId xmlns:a16="http://schemas.microsoft.com/office/drawing/2014/main" id="{57456B84-8A7D-4A82-8D73-CA5B5518CD34}"/>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7" name="Line 71">
          <a:extLst>
            <a:ext uri="{FF2B5EF4-FFF2-40B4-BE49-F238E27FC236}">
              <a16:creationId xmlns:a16="http://schemas.microsoft.com/office/drawing/2014/main" id="{C6DA395F-0528-4047-889B-4DCD9A22ECF4}"/>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8" name="Line 72">
          <a:extLst>
            <a:ext uri="{FF2B5EF4-FFF2-40B4-BE49-F238E27FC236}">
              <a16:creationId xmlns:a16="http://schemas.microsoft.com/office/drawing/2014/main" id="{FF3F154F-1D35-4D9A-95BB-9654B4446F6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89" name="Line 73">
          <a:extLst>
            <a:ext uri="{FF2B5EF4-FFF2-40B4-BE49-F238E27FC236}">
              <a16:creationId xmlns:a16="http://schemas.microsoft.com/office/drawing/2014/main" id="{E665BA27-0075-4447-B980-B2C0A7FA5BF2}"/>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0" name="Line 74">
          <a:extLst>
            <a:ext uri="{FF2B5EF4-FFF2-40B4-BE49-F238E27FC236}">
              <a16:creationId xmlns:a16="http://schemas.microsoft.com/office/drawing/2014/main" id="{90ADEF49-C270-45DF-94F4-3EC9E7013A9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1" name="Line 75">
          <a:extLst>
            <a:ext uri="{FF2B5EF4-FFF2-40B4-BE49-F238E27FC236}">
              <a16:creationId xmlns:a16="http://schemas.microsoft.com/office/drawing/2014/main" id="{15B534A4-6F2E-4689-B506-2F03A2B8093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2" name="Line 76">
          <a:extLst>
            <a:ext uri="{FF2B5EF4-FFF2-40B4-BE49-F238E27FC236}">
              <a16:creationId xmlns:a16="http://schemas.microsoft.com/office/drawing/2014/main" id="{3AD77FBC-1E77-4A3A-8992-B7C190D70540}"/>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3" name="Line 77">
          <a:extLst>
            <a:ext uri="{FF2B5EF4-FFF2-40B4-BE49-F238E27FC236}">
              <a16:creationId xmlns:a16="http://schemas.microsoft.com/office/drawing/2014/main" id="{2A0EE855-7A42-4FF9-BDE8-C556AE23DF7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4" name="Line 78">
          <a:extLst>
            <a:ext uri="{FF2B5EF4-FFF2-40B4-BE49-F238E27FC236}">
              <a16:creationId xmlns:a16="http://schemas.microsoft.com/office/drawing/2014/main" id="{2AC1867A-1735-4F65-89CE-A56C5DAEA8E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5" name="Line 79">
          <a:extLst>
            <a:ext uri="{FF2B5EF4-FFF2-40B4-BE49-F238E27FC236}">
              <a16:creationId xmlns:a16="http://schemas.microsoft.com/office/drawing/2014/main" id="{6D1B242A-CF02-470F-A28B-A0878CCDEC96}"/>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6" name="Line 80">
          <a:extLst>
            <a:ext uri="{FF2B5EF4-FFF2-40B4-BE49-F238E27FC236}">
              <a16:creationId xmlns:a16="http://schemas.microsoft.com/office/drawing/2014/main" id="{9FC07172-1C08-4A43-A7ED-45F54C6DB52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7" name="Line 81">
          <a:extLst>
            <a:ext uri="{FF2B5EF4-FFF2-40B4-BE49-F238E27FC236}">
              <a16:creationId xmlns:a16="http://schemas.microsoft.com/office/drawing/2014/main" id="{757C0DA3-866C-4A5F-914D-CAB6181B2C37}"/>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8" name="Line 82">
          <a:extLst>
            <a:ext uri="{FF2B5EF4-FFF2-40B4-BE49-F238E27FC236}">
              <a16:creationId xmlns:a16="http://schemas.microsoft.com/office/drawing/2014/main" id="{D6D5606E-2986-48FA-BAE4-8E6F088BDE45}"/>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299" name="Line 83">
          <a:extLst>
            <a:ext uri="{FF2B5EF4-FFF2-40B4-BE49-F238E27FC236}">
              <a16:creationId xmlns:a16="http://schemas.microsoft.com/office/drawing/2014/main" id="{6D99F4FE-0285-41B0-B60F-788AF95EB8C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0" name="Line 84">
          <a:extLst>
            <a:ext uri="{FF2B5EF4-FFF2-40B4-BE49-F238E27FC236}">
              <a16:creationId xmlns:a16="http://schemas.microsoft.com/office/drawing/2014/main" id="{E477E5B7-C0C0-4A1F-96EC-D6E60B80712B}"/>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1" name="Line 85">
          <a:extLst>
            <a:ext uri="{FF2B5EF4-FFF2-40B4-BE49-F238E27FC236}">
              <a16:creationId xmlns:a16="http://schemas.microsoft.com/office/drawing/2014/main" id="{46425FDA-0B7B-4CF4-A7D7-713EC3C82FFC}"/>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2" name="Line 86">
          <a:extLst>
            <a:ext uri="{FF2B5EF4-FFF2-40B4-BE49-F238E27FC236}">
              <a16:creationId xmlns:a16="http://schemas.microsoft.com/office/drawing/2014/main" id="{77404355-75C8-4491-B587-085734AB70B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3" name="Line 87">
          <a:extLst>
            <a:ext uri="{FF2B5EF4-FFF2-40B4-BE49-F238E27FC236}">
              <a16:creationId xmlns:a16="http://schemas.microsoft.com/office/drawing/2014/main" id="{641D9947-01D4-4C5E-8568-E88DD1F5459B}"/>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4" name="Line 88">
          <a:extLst>
            <a:ext uri="{FF2B5EF4-FFF2-40B4-BE49-F238E27FC236}">
              <a16:creationId xmlns:a16="http://schemas.microsoft.com/office/drawing/2014/main" id="{080C8109-9379-4FD8-B623-E23B48A6802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5" name="Line 89">
          <a:extLst>
            <a:ext uri="{FF2B5EF4-FFF2-40B4-BE49-F238E27FC236}">
              <a16:creationId xmlns:a16="http://schemas.microsoft.com/office/drawing/2014/main" id="{94855118-4690-4257-9883-66C422772C63}"/>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6" name="Line 90">
          <a:extLst>
            <a:ext uri="{FF2B5EF4-FFF2-40B4-BE49-F238E27FC236}">
              <a16:creationId xmlns:a16="http://schemas.microsoft.com/office/drawing/2014/main" id="{9B2712D2-A8CD-4142-A6D7-3880D4C7F50D}"/>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7" name="Line 91">
          <a:extLst>
            <a:ext uri="{FF2B5EF4-FFF2-40B4-BE49-F238E27FC236}">
              <a16:creationId xmlns:a16="http://schemas.microsoft.com/office/drawing/2014/main" id="{4FA50E69-95CD-4692-AD01-0D6D98EB067F}"/>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8" name="Line 92">
          <a:extLst>
            <a:ext uri="{FF2B5EF4-FFF2-40B4-BE49-F238E27FC236}">
              <a16:creationId xmlns:a16="http://schemas.microsoft.com/office/drawing/2014/main" id="{23D0E1C1-FACB-4157-B13D-28C0044C65AB}"/>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09" name="Line 93">
          <a:extLst>
            <a:ext uri="{FF2B5EF4-FFF2-40B4-BE49-F238E27FC236}">
              <a16:creationId xmlns:a16="http://schemas.microsoft.com/office/drawing/2014/main" id="{7C9D8319-5727-4FB9-8C53-6390BE9F4AFB}"/>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0" name="Line 94">
          <a:extLst>
            <a:ext uri="{FF2B5EF4-FFF2-40B4-BE49-F238E27FC236}">
              <a16:creationId xmlns:a16="http://schemas.microsoft.com/office/drawing/2014/main" id="{0D752810-CBB6-4F35-8898-B9B895417C6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1" name="Line 95">
          <a:extLst>
            <a:ext uri="{FF2B5EF4-FFF2-40B4-BE49-F238E27FC236}">
              <a16:creationId xmlns:a16="http://schemas.microsoft.com/office/drawing/2014/main" id="{2554D7F5-67DE-4518-8C12-100FFC4E4588}"/>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2" name="Line 96">
          <a:extLst>
            <a:ext uri="{FF2B5EF4-FFF2-40B4-BE49-F238E27FC236}">
              <a16:creationId xmlns:a16="http://schemas.microsoft.com/office/drawing/2014/main" id="{3B38914B-B527-43CB-9055-D23F60F387F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3" name="Line 97">
          <a:extLst>
            <a:ext uri="{FF2B5EF4-FFF2-40B4-BE49-F238E27FC236}">
              <a16:creationId xmlns:a16="http://schemas.microsoft.com/office/drawing/2014/main" id="{C2DE7CF9-FF32-4902-8F9F-A58DB2C66DEF}"/>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4" name="Line 98">
          <a:extLst>
            <a:ext uri="{FF2B5EF4-FFF2-40B4-BE49-F238E27FC236}">
              <a16:creationId xmlns:a16="http://schemas.microsoft.com/office/drawing/2014/main" id="{794FABB3-A966-4FF2-8D53-B107697CB796}"/>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5" name="Line 99">
          <a:extLst>
            <a:ext uri="{FF2B5EF4-FFF2-40B4-BE49-F238E27FC236}">
              <a16:creationId xmlns:a16="http://schemas.microsoft.com/office/drawing/2014/main" id="{10B89FC2-08AD-43CC-AD76-347948F57D8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6" name="Line 100">
          <a:extLst>
            <a:ext uri="{FF2B5EF4-FFF2-40B4-BE49-F238E27FC236}">
              <a16:creationId xmlns:a16="http://schemas.microsoft.com/office/drawing/2014/main" id="{3D2FA3BF-688F-4705-92B6-6865D0114C7E}"/>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7" name="Line 101">
          <a:extLst>
            <a:ext uri="{FF2B5EF4-FFF2-40B4-BE49-F238E27FC236}">
              <a16:creationId xmlns:a16="http://schemas.microsoft.com/office/drawing/2014/main" id="{CDBDEF41-5269-43F2-8AE8-A55407681C5A}"/>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8" name="Line 102">
          <a:extLst>
            <a:ext uri="{FF2B5EF4-FFF2-40B4-BE49-F238E27FC236}">
              <a16:creationId xmlns:a16="http://schemas.microsoft.com/office/drawing/2014/main" id="{B872CAD5-E32B-44E1-BE7B-E616B3AECEC6}"/>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19" name="Line 103">
          <a:extLst>
            <a:ext uri="{FF2B5EF4-FFF2-40B4-BE49-F238E27FC236}">
              <a16:creationId xmlns:a16="http://schemas.microsoft.com/office/drawing/2014/main" id="{71A5CFCC-4894-44E9-8D84-38D3F500034B}"/>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xdr:row>
      <xdr:rowOff>0</xdr:rowOff>
    </xdr:from>
    <xdr:to>
      <xdr:col>19</xdr:col>
      <xdr:colOff>0</xdr:colOff>
      <xdr:row>7</xdr:row>
      <xdr:rowOff>0</xdr:rowOff>
    </xdr:to>
    <xdr:sp macro="" textlink="">
      <xdr:nvSpPr>
        <xdr:cNvPr id="51320" name="Line 104">
          <a:extLst>
            <a:ext uri="{FF2B5EF4-FFF2-40B4-BE49-F238E27FC236}">
              <a16:creationId xmlns:a16="http://schemas.microsoft.com/office/drawing/2014/main" id="{75139259-D164-4B77-A249-46B62588BF89}"/>
            </a:ext>
          </a:extLst>
        </xdr:cNvPr>
        <xdr:cNvSpPr>
          <a:spLocks noChangeShapeType="1"/>
        </xdr:cNvSpPr>
      </xdr:nvSpPr>
      <xdr:spPr bwMode="auto">
        <a:xfrm flipV="1">
          <a:off x="14611350" y="121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1" name="Line 105">
          <a:extLst>
            <a:ext uri="{FF2B5EF4-FFF2-40B4-BE49-F238E27FC236}">
              <a16:creationId xmlns:a16="http://schemas.microsoft.com/office/drawing/2014/main" id="{B97B6C47-5606-46F2-9277-D2EA18E2573C}"/>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2" name="Line 106">
          <a:extLst>
            <a:ext uri="{FF2B5EF4-FFF2-40B4-BE49-F238E27FC236}">
              <a16:creationId xmlns:a16="http://schemas.microsoft.com/office/drawing/2014/main" id="{5AFBB4A5-C97E-4D94-B27B-3A3179602EC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3" name="Line 107">
          <a:extLst>
            <a:ext uri="{FF2B5EF4-FFF2-40B4-BE49-F238E27FC236}">
              <a16:creationId xmlns:a16="http://schemas.microsoft.com/office/drawing/2014/main" id="{6B01C5A0-1BDE-4AE5-A3E1-571E35430F2B}"/>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4" name="Line 108">
          <a:extLst>
            <a:ext uri="{FF2B5EF4-FFF2-40B4-BE49-F238E27FC236}">
              <a16:creationId xmlns:a16="http://schemas.microsoft.com/office/drawing/2014/main" id="{014512DC-04D5-4B6F-959A-B5319A1BD44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5" name="Line 109">
          <a:extLst>
            <a:ext uri="{FF2B5EF4-FFF2-40B4-BE49-F238E27FC236}">
              <a16:creationId xmlns:a16="http://schemas.microsoft.com/office/drawing/2014/main" id="{CF26ACEF-B8DD-48A9-8CDD-36B0D276B138}"/>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6" name="Line 110">
          <a:extLst>
            <a:ext uri="{FF2B5EF4-FFF2-40B4-BE49-F238E27FC236}">
              <a16:creationId xmlns:a16="http://schemas.microsoft.com/office/drawing/2014/main" id="{3CC873D0-D98F-457F-9904-4F00366B007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7" name="Line 111">
          <a:extLst>
            <a:ext uri="{FF2B5EF4-FFF2-40B4-BE49-F238E27FC236}">
              <a16:creationId xmlns:a16="http://schemas.microsoft.com/office/drawing/2014/main" id="{B418EDB2-7EE1-4363-8017-D1B1C3B2D20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8" name="Line 112">
          <a:extLst>
            <a:ext uri="{FF2B5EF4-FFF2-40B4-BE49-F238E27FC236}">
              <a16:creationId xmlns:a16="http://schemas.microsoft.com/office/drawing/2014/main" id="{C6C6CB54-FEEB-403A-9B92-653E1CDE15F5}"/>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29" name="Line 113">
          <a:extLst>
            <a:ext uri="{FF2B5EF4-FFF2-40B4-BE49-F238E27FC236}">
              <a16:creationId xmlns:a16="http://schemas.microsoft.com/office/drawing/2014/main" id="{98B4CA85-7FE0-4AB6-BF32-AF6DA3A467F6}"/>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0" name="Line 114">
          <a:extLst>
            <a:ext uri="{FF2B5EF4-FFF2-40B4-BE49-F238E27FC236}">
              <a16:creationId xmlns:a16="http://schemas.microsoft.com/office/drawing/2014/main" id="{7CCF3877-96C5-4509-B289-D2A694FF618C}"/>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1" name="Line 115">
          <a:extLst>
            <a:ext uri="{FF2B5EF4-FFF2-40B4-BE49-F238E27FC236}">
              <a16:creationId xmlns:a16="http://schemas.microsoft.com/office/drawing/2014/main" id="{00AF6AF0-B1E7-427F-9A62-51568AB3618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2" name="Line 116">
          <a:extLst>
            <a:ext uri="{FF2B5EF4-FFF2-40B4-BE49-F238E27FC236}">
              <a16:creationId xmlns:a16="http://schemas.microsoft.com/office/drawing/2014/main" id="{BD934486-9714-451D-A0CC-287758D8AAD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3" name="Line 117">
          <a:extLst>
            <a:ext uri="{FF2B5EF4-FFF2-40B4-BE49-F238E27FC236}">
              <a16:creationId xmlns:a16="http://schemas.microsoft.com/office/drawing/2014/main" id="{3F1A7A2D-B431-499B-9CC3-73B4239D590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4" name="Line 118">
          <a:extLst>
            <a:ext uri="{FF2B5EF4-FFF2-40B4-BE49-F238E27FC236}">
              <a16:creationId xmlns:a16="http://schemas.microsoft.com/office/drawing/2014/main" id="{ACF3E3CC-20C0-4D09-941B-6ECA4F157E3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5" name="Line 119">
          <a:extLst>
            <a:ext uri="{FF2B5EF4-FFF2-40B4-BE49-F238E27FC236}">
              <a16:creationId xmlns:a16="http://schemas.microsoft.com/office/drawing/2014/main" id="{27B9E5AA-41B7-44CA-9CD1-0460C7EA1170}"/>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6" name="Line 120">
          <a:extLst>
            <a:ext uri="{FF2B5EF4-FFF2-40B4-BE49-F238E27FC236}">
              <a16:creationId xmlns:a16="http://schemas.microsoft.com/office/drawing/2014/main" id="{25F10086-A522-4FBD-9241-394C34153C9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7" name="Line 121">
          <a:extLst>
            <a:ext uri="{FF2B5EF4-FFF2-40B4-BE49-F238E27FC236}">
              <a16:creationId xmlns:a16="http://schemas.microsoft.com/office/drawing/2014/main" id="{378E461B-551C-451C-B7C9-63540C1C5F00}"/>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8" name="Line 122">
          <a:extLst>
            <a:ext uri="{FF2B5EF4-FFF2-40B4-BE49-F238E27FC236}">
              <a16:creationId xmlns:a16="http://schemas.microsoft.com/office/drawing/2014/main" id="{408F04F0-2F1A-4123-95F9-DB35757C446C}"/>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39" name="Line 123">
          <a:extLst>
            <a:ext uri="{FF2B5EF4-FFF2-40B4-BE49-F238E27FC236}">
              <a16:creationId xmlns:a16="http://schemas.microsoft.com/office/drawing/2014/main" id="{7B199472-0B12-4CFD-BF5E-F027CAF8A7D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0" name="Line 124">
          <a:extLst>
            <a:ext uri="{FF2B5EF4-FFF2-40B4-BE49-F238E27FC236}">
              <a16:creationId xmlns:a16="http://schemas.microsoft.com/office/drawing/2014/main" id="{4941884D-2D6E-4310-ABAC-A61B01B0F8C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1" name="Line 125">
          <a:extLst>
            <a:ext uri="{FF2B5EF4-FFF2-40B4-BE49-F238E27FC236}">
              <a16:creationId xmlns:a16="http://schemas.microsoft.com/office/drawing/2014/main" id="{736AC148-FBA8-4D31-92A8-AE6B654326E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2" name="Line 126">
          <a:extLst>
            <a:ext uri="{FF2B5EF4-FFF2-40B4-BE49-F238E27FC236}">
              <a16:creationId xmlns:a16="http://schemas.microsoft.com/office/drawing/2014/main" id="{9E09AC03-EFB3-4246-A815-D080C4CBB08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3" name="Line 127">
          <a:extLst>
            <a:ext uri="{FF2B5EF4-FFF2-40B4-BE49-F238E27FC236}">
              <a16:creationId xmlns:a16="http://schemas.microsoft.com/office/drawing/2014/main" id="{4497D72C-A3FC-48E0-BDBF-65F5F8C2B2B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4" name="Line 128">
          <a:extLst>
            <a:ext uri="{FF2B5EF4-FFF2-40B4-BE49-F238E27FC236}">
              <a16:creationId xmlns:a16="http://schemas.microsoft.com/office/drawing/2014/main" id="{B83E4292-F5EE-4430-A785-873BEF4E96BA}"/>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5" name="Line 129">
          <a:extLst>
            <a:ext uri="{FF2B5EF4-FFF2-40B4-BE49-F238E27FC236}">
              <a16:creationId xmlns:a16="http://schemas.microsoft.com/office/drawing/2014/main" id="{DDFE52C0-BDF9-4E1D-9B87-DC2C6644C5D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6" name="Line 130">
          <a:extLst>
            <a:ext uri="{FF2B5EF4-FFF2-40B4-BE49-F238E27FC236}">
              <a16:creationId xmlns:a16="http://schemas.microsoft.com/office/drawing/2014/main" id="{68CAFD91-0335-4961-963D-EB86A108D49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7" name="Line 131">
          <a:extLst>
            <a:ext uri="{FF2B5EF4-FFF2-40B4-BE49-F238E27FC236}">
              <a16:creationId xmlns:a16="http://schemas.microsoft.com/office/drawing/2014/main" id="{AABCE8D6-B415-437D-9EDA-160A66A39C90}"/>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8" name="Line 132">
          <a:extLst>
            <a:ext uri="{FF2B5EF4-FFF2-40B4-BE49-F238E27FC236}">
              <a16:creationId xmlns:a16="http://schemas.microsoft.com/office/drawing/2014/main" id="{BC36BF14-5917-493D-8307-AD50D809DD5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49" name="Line 133">
          <a:extLst>
            <a:ext uri="{FF2B5EF4-FFF2-40B4-BE49-F238E27FC236}">
              <a16:creationId xmlns:a16="http://schemas.microsoft.com/office/drawing/2014/main" id="{53939775-5029-4BCF-BFC8-2356AF92D7F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0" name="Line 134">
          <a:extLst>
            <a:ext uri="{FF2B5EF4-FFF2-40B4-BE49-F238E27FC236}">
              <a16:creationId xmlns:a16="http://schemas.microsoft.com/office/drawing/2014/main" id="{C2A65011-5DDE-40DB-AD5B-F91BE0B1805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1" name="Line 135">
          <a:extLst>
            <a:ext uri="{FF2B5EF4-FFF2-40B4-BE49-F238E27FC236}">
              <a16:creationId xmlns:a16="http://schemas.microsoft.com/office/drawing/2014/main" id="{B4937418-A041-4F68-8538-076D21210733}"/>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2" name="Line 136">
          <a:extLst>
            <a:ext uri="{FF2B5EF4-FFF2-40B4-BE49-F238E27FC236}">
              <a16:creationId xmlns:a16="http://schemas.microsoft.com/office/drawing/2014/main" id="{B7EF49B5-5EA5-4780-923C-4D797E34E80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3" name="Line 137">
          <a:extLst>
            <a:ext uri="{FF2B5EF4-FFF2-40B4-BE49-F238E27FC236}">
              <a16:creationId xmlns:a16="http://schemas.microsoft.com/office/drawing/2014/main" id="{6407B411-D356-419B-9FB5-2423A0AC427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4" name="Line 138">
          <a:extLst>
            <a:ext uri="{FF2B5EF4-FFF2-40B4-BE49-F238E27FC236}">
              <a16:creationId xmlns:a16="http://schemas.microsoft.com/office/drawing/2014/main" id="{EEBC3BFD-81A3-4090-A141-0BFA9143036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5" name="Line 139">
          <a:extLst>
            <a:ext uri="{FF2B5EF4-FFF2-40B4-BE49-F238E27FC236}">
              <a16:creationId xmlns:a16="http://schemas.microsoft.com/office/drawing/2014/main" id="{C2AB72C7-9F3A-4B4F-B191-2E7588BAE03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6" name="Line 140">
          <a:extLst>
            <a:ext uri="{FF2B5EF4-FFF2-40B4-BE49-F238E27FC236}">
              <a16:creationId xmlns:a16="http://schemas.microsoft.com/office/drawing/2014/main" id="{A9729EDF-F6AC-4FDC-94E2-092EAC457BBB}"/>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7" name="Line 141">
          <a:extLst>
            <a:ext uri="{FF2B5EF4-FFF2-40B4-BE49-F238E27FC236}">
              <a16:creationId xmlns:a16="http://schemas.microsoft.com/office/drawing/2014/main" id="{F57075D6-82E5-4E16-AF15-44F4282D40D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8" name="Line 142">
          <a:extLst>
            <a:ext uri="{FF2B5EF4-FFF2-40B4-BE49-F238E27FC236}">
              <a16:creationId xmlns:a16="http://schemas.microsoft.com/office/drawing/2014/main" id="{2C3A2037-9329-4D6D-930F-D4BEFAB3C5BC}"/>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59" name="Line 143">
          <a:extLst>
            <a:ext uri="{FF2B5EF4-FFF2-40B4-BE49-F238E27FC236}">
              <a16:creationId xmlns:a16="http://schemas.microsoft.com/office/drawing/2014/main" id="{FBBC427A-AAB2-49C9-8696-9BD446D8EBF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0" name="Line 144">
          <a:extLst>
            <a:ext uri="{FF2B5EF4-FFF2-40B4-BE49-F238E27FC236}">
              <a16:creationId xmlns:a16="http://schemas.microsoft.com/office/drawing/2014/main" id="{FCE94E8B-5D30-42FB-B648-B5023F86F46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1" name="Line 145">
          <a:extLst>
            <a:ext uri="{FF2B5EF4-FFF2-40B4-BE49-F238E27FC236}">
              <a16:creationId xmlns:a16="http://schemas.microsoft.com/office/drawing/2014/main" id="{9CF825F8-95AB-45F5-99EB-6B382FDC5BD3}"/>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2" name="Line 146">
          <a:extLst>
            <a:ext uri="{FF2B5EF4-FFF2-40B4-BE49-F238E27FC236}">
              <a16:creationId xmlns:a16="http://schemas.microsoft.com/office/drawing/2014/main" id="{61609F8D-1A0A-4111-8C9F-3C6C7675F0D3}"/>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3" name="Line 147">
          <a:extLst>
            <a:ext uri="{FF2B5EF4-FFF2-40B4-BE49-F238E27FC236}">
              <a16:creationId xmlns:a16="http://schemas.microsoft.com/office/drawing/2014/main" id="{BEDBCB24-91BB-4536-949A-CB6F6BB4CD9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4" name="Line 148">
          <a:extLst>
            <a:ext uri="{FF2B5EF4-FFF2-40B4-BE49-F238E27FC236}">
              <a16:creationId xmlns:a16="http://schemas.microsoft.com/office/drawing/2014/main" id="{C77D08EE-E85F-4873-90AD-F9694D5DCB7D}"/>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5" name="Line 149">
          <a:extLst>
            <a:ext uri="{FF2B5EF4-FFF2-40B4-BE49-F238E27FC236}">
              <a16:creationId xmlns:a16="http://schemas.microsoft.com/office/drawing/2014/main" id="{8DBBB703-D5F9-4C82-871E-A8986E645A76}"/>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6" name="Line 150">
          <a:extLst>
            <a:ext uri="{FF2B5EF4-FFF2-40B4-BE49-F238E27FC236}">
              <a16:creationId xmlns:a16="http://schemas.microsoft.com/office/drawing/2014/main" id="{17107957-C673-47D9-BB90-A88C9E5F8D8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7" name="Line 151">
          <a:extLst>
            <a:ext uri="{FF2B5EF4-FFF2-40B4-BE49-F238E27FC236}">
              <a16:creationId xmlns:a16="http://schemas.microsoft.com/office/drawing/2014/main" id="{C21AFE6D-B8A8-4909-A2CE-D143B2C520EA}"/>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8" name="Line 152">
          <a:extLst>
            <a:ext uri="{FF2B5EF4-FFF2-40B4-BE49-F238E27FC236}">
              <a16:creationId xmlns:a16="http://schemas.microsoft.com/office/drawing/2014/main" id="{F9CE0089-4298-458A-ACC0-C101656AAF5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69" name="Line 153">
          <a:extLst>
            <a:ext uri="{FF2B5EF4-FFF2-40B4-BE49-F238E27FC236}">
              <a16:creationId xmlns:a16="http://schemas.microsoft.com/office/drawing/2014/main" id="{32EFD20C-AAF3-4921-9CE5-AA69EB95A085}"/>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0" name="Line 154">
          <a:extLst>
            <a:ext uri="{FF2B5EF4-FFF2-40B4-BE49-F238E27FC236}">
              <a16:creationId xmlns:a16="http://schemas.microsoft.com/office/drawing/2014/main" id="{9A4A34EE-4C3B-4F67-9335-EED3147B7C23}"/>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1" name="Line 155">
          <a:extLst>
            <a:ext uri="{FF2B5EF4-FFF2-40B4-BE49-F238E27FC236}">
              <a16:creationId xmlns:a16="http://schemas.microsoft.com/office/drawing/2014/main" id="{8642AFA9-E6D4-49E3-AC53-F8DB084AB693}"/>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2" name="Line 156">
          <a:extLst>
            <a:ext uri="{FF2B5EF4-FFF2-40B4-BE49-F238E27FC236}">
              <a16:creationId xmlns:a16="http://schemas.microsoft.com/office/drawing/2014/main" id="{8DE8AFCA-D1FE-409A-8213-32FB3AFE282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3" name="Line 157">
          <a:extLst>
            <a:ext uri="{FF2B5EF4-FFF2-40B4-BE49-F238E27FC236}">
              <a16:creationId xmlns:a16="http://schemas.microsoft.com/office/drawing/2014/main" id="{5A6B8C5E-7898-48CF-AAFD-FDD6DD7C351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4" name="Line 158">
          <a:extLst>
            <a:ext uri="{FF2B5EF4-FFF2-40B4-BE49-F238E27FC236}">
              <a16:creationId xmlns:a16="http://schemas.microsoft.com/office/drawing/2014/main" id="{979D92C4-22D3-4EB7-985B-CA8ECB17946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5" name="Line 159">
          <a:extLst>
            <a:ext uri="{FF2B5EF4-FFF2-40B4-BE49-F238E27FC236}">
              <a16:creationId xmlns:a16="http://schemas.microsoft.com/office/drawing/2014/main" id="{0195C9E8-12C4-4555-8312-DCF337181FDB}"/>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6" name="Line 160">
          <a:extLst>
            <a:ext uri="{FF2B5EF4-FFF2-40B4-BE49-F238E27FC236}">
              <a16:creationId xmlns:a16="http://schemas.microsoft.com/office/drawing/2014/main" id="{151583E0-5949-4F2A-B217-C1B47585D4A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7" name="Line 161">
          <a:extLst>
            <a:ext uri="{FF2B5EF4-FFF2-40B4-BE49-F238E27FC236}">
              <a16:creationId xmlns:a16="http://schemas.microsoft.com/office/drawing/2014/main" id="{33335A54-1B91-4365-8E68-6A056FD16DAB}"/>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8" name="Line 162">
          <a:extLst>
            <a:ext uri="{FF2B5EF4-FFF2-40B4-BE49-F238E27FC236}">
              <a16:creationId xmlns:a16="http://schemas.microsoft.com/office/drawing/2014/main" id="{F29E5A70-34BE-44F2-B21B-FB4DA1F12485}"/>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79" name="Line 163">
          <a:extLst>
            <a:ext uri="{FF2B5EF4-FFF2-40B4-BE49-F238E27FC236}">
              <a16:creationId xmlns:a16="http://schemas.microsoft.com/office/drawing/2014/main" id="{60DA3531-74A4-4426-A665-D5D189C70B3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0" name="Line 164">
          <a:extLst>
            <a:ext uri="{FF2B5EF4-FFF2-40B4-BE49-F238E27FC236}">
              <a16:creationId xmlns:a16="http://schemas.microsoft.com/office/drawing/2014/main" id="{251F2C54-DF12-4631-9844-89C496F19B1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1" name="Line 165">
          <a:extLst>
            <a:ext uri="{FF2B5EF4-FFF2-40B4-BE49-F238E27FC236}">
              <a16:creationId xmlns:a16="http://schemas.microsoft.com/office/drawing/2014/main" id="{7B2A754E-442C-4E57-92FD-6007664924E0}"/>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2" name="Line 166">
          <a:extLst>
            <a:ext uri="{FF2B5EF4-FFF2-40B4-BE49-F238E27FC236}">
              <a16:creationId xmlns:a16="http://schemas.microsoft.com/office/drawing/2014/main" id="{CA288F2E-344C-4C97-B3F9-F3EC062DA9E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3" name="Line 167">
          <a:extLst>
            <a:ext uri="{FF2B5EF4-FFF2-40B4-BE49-F238E27FC236}">
              <a16:creationId xmlns:a16="http://schemas.microsoft.com/office/drawing/2014/main" id="{A2EEE0E4-D23A-435E-A966-1694DE26417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4" name="Line 168">
          <a:extLst>
            <a:ext uri="{FF2B5EF4-FFF2-40B4-BE49-F238E27FC236}">
              <a16:creationId xmlns:a16="http://schemas.microsoft.com/office/drawing/2014/main" id="{2D136987-3B2C-4E35-A51C-4EE27B39AEA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5" name="Line 169">
          <a:extLst>
            <a:ext uri="{FF2B5EF4-FFF2-40B4-BE49-F238E27FC236}">
              <a16:creationId xmlns:a16="http://schemas.microsoft.com/office/drawing/2014/main" id="{EF298297-1B98-4DE6-A0B2-2FE3799A55D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6" name="Line 170">
          <a:extLst>
            <a:ext uri="{FF2B5EF4-FFF2-40B4-BE49-F238E27FC236}">
              <a16:creationId xmlns:a16="http://schemas.microsoft.com/office/drawing/2014/main" id="{4418BBFD-6A17-43B6-833C-8ABEF1A4B8E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7" name="Line 171">
          <a:extLst>
            <a:ext uri="{FF2B5EF4-FFF2-40B4-BE49-F238E27FC236}">
              <a16:creationId xmlns:a16="http://schemas.microsoft.com/office/drawing/2014/main" id="{A9195221-908C-4D2B-B6A4-4D151F1CB6E8}"/>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8" name="Line 172">
          <a:extLst>
            <a:ext uri="{FF2B5EF4-FFF2-40B4-BE49-F238E27FC236}">
              <a16:creationId xmlns:a16="http://schemas.microsoft.com/office/drawing/2014/main" id="{5339DDFF-ED40-40B5-BDCF-F575E3A09E0E}"/>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89" name="Line 173">
          <a:extLst>
            <a:ext uri="{FF2B5EF4-FFF2-40B4-BE49-F238E27FC236}">
              <a16:creationId xmlns:a16="http://schemas.microsoft.com/office/drawing/2014/main" id="{576B994B-6D64-4C7D-8CFF-ABF2D9B545CB}"/>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0" name="Line 174">
          <a:extLst>
            <a:ext uri="{FF2B5EF4-FFF2-40B4-BE49-F238E27FC236}">
              <a16:creationId xmlns:a16="http://schemas.microsoft.com/office/drawing/2014/main" id="{44D394C8-441F-434B-81CB-024325BA737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1" name="Line 175">
          <a:extLst>
            <a:ext uri="{FF2B5EF4-FFF2-40B4-BE49-F238E27FC236}">
              <a16:creationId xmlns:a16="http://schemas.microsoft.com/office/drawing/2014/main" id="{5789685A-D4E4-4425-B31B-C1C96E88434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2" name="Line 176">
          <a:extLst>
            <a:ext uri="{FF2B5EF4-FFF2-40B4-BE49-F238E27FC236}">
              <a16:creationId xmlns:a16="http://schemas.microsoft.com/office/drawing/2014/main" id="{03FD0F72-334D-471D-B680-53798FB2A62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3" name="Line 177">
          <a:extLst>
            <a:ext uri="{FF2B5EF4-FFF2-40B4-BE49-F238E27FC236}">
              <a16:creationId xmlns:a16="http://schemas.microsoft.com/office/drawing/2014/main" id="{12D405A7-515F-47B6-9E70-60F80D70C412}"/>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4" name="Line 178">
          <a:extLst>
            <a:ext uri="{FF2B5EF4-FFF2-40B4-BE49-F238E27FC236}">
              <a16:creationId xmlns:a16="http://schemas.microsoft.com/office/drawing/2014/main" id="{B59C3131-99CD-4008-85BA-C9A8E100E28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5" name="Line 179">
          <a:extLst>
            <a:ext uri="{FF2B5EF4-FFF2-40B4-BE49-F238E27FC236}">
              <a16:creationId xmlns:a16="http://schemas.microsoft.com/office/drawing/2014/main" id="{5130252F-A48B-40E2-9D5C-97C204C1E757}"/>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6" name="Line 180">
          <a:extLst>
            <a:ext uri="{FF2B5EF4-FFF2-40B4-BE49-F238E27FC236}">
              <a16:creationId xmlns:a16="http://schemas.microsoft.com/office/drawing/2014/main" id="{23384F9A-30EE-4406-BD5D-431D0FAE2A5A}"/>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7" name="Line 181">
          <a:extLst>
            <a:ext uri="{FF2B5EF4-FFF2-40B4-BE49-F238E27FC236}">
              <a16:creationId xmlns:a16="http://schemas.microsoft.com/office/drawing/2014/main" id="{D10EFB32-9835-4F61-99B4-B2899370AE2D}"/>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8" name="Line 182">
          <a:extLst>
            <a:ext uri="{FF2B5EF4-FFF2-40B4-BE49-F238E27FC236}">
              <a16:creationId xmlns:a16="http://schemas.microsoft.com/office/drawing/2014/main" id="{B9DB68FD-255C-45E2-A0D1-02048267069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399" name="Line 183">
          <a:extLst>
            <a:ext uri="{FF2B5EF4-FFF2-40B4-BE49-F238E27FC236}">
              <a16:creationId xmlns:a16="http://schemas.microsoft.com/office/drawing/2014/main" id="{54F2FEE5-7109-45C1-9619-EC7EEBC27AF5}"/>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0" name="Line 184">
          <a:extLst>
            <a:ext uri="{FF2B5EF4-FFF2-40B4-BE49-F238E27FC236}">
              <a16:creationId xmlns:a16="http://schemas.microsoft.com/office/drawing/2014/main" id="{C843F9F0-D513-45A3-88A4-0841ECB26D48}"/>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1" name="Line 185">
          <a:extLst>
            <a:ext uri="{FF2B5EF4-FFF2-40B4-BE49-F238E27FC236}">
              <a16:creationId xmlns:a16="http://schemas.microsoft.com/office/drawing/2014/main" id="{E5E7FA4E-4A79-4FA6-8363-897310B8651C}"/>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2" name="Line 186">
          <a:extLst>
            <a:ext uri="{FF2B5EF4-FFF2-40B4-BE49-F238E27FC236}">
              <a16:creationId xmlns:a16="http://schemas.microsoft.com/office/drawing/2014/main" id="{CF8321FE-C193-42AB-A4F9-4AB94100655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3" name="Line 187">
          <a:extLst>
            <a:ext uri="{FF2B5EF4-FFF2-40B4-BE49-F238E27FC236}">
              <a16:creationId xmlns:a16="http://schemas.microsoft.com/office/drawing/2014/main" id="{7596540C-F51A-403C-B9BE-DD16A62240C4}"/>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4" name="Line 188">
          <a:extLst>
            <a:ext uri="{FF2B5EF4-FFF2-40B4-BE49-F238E27FC236}">
              <a16:creationId xmlns:a16="http://schemas.microsoft.com/office/drawing/2014/main" id="{A7599A5E-A489-4965-A830-2AEAABBCFD78}"/>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5" name="Line 189">
          <a:extLst>
            <a:ext uri="{FF2B5EF4-FFF2-40B4-BE49-F238E27FC236}">
              <a16:creationId xmlns:a16="http://schemas.microsoft.com/office/drawing/2014/main" id="{8A969B69-EC36-4AF4-9D49-086157A69639}"/>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6" name="Line 190">
          <a:extLst>
            <a:ext uri="{FF2B5EF4-FFF2-40B4-BE49-F238E27FC236}">
              <a16:creationId xmlns:a16="http://schemas.microsoft.com/office/drawing/2014/main" id="{B1F0C1AA-0BBD-4E9D-9770-B50F20FF5308}"/>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7" name="Line 191">
          <a:extLst>
            <a:ext uri="{FF2B5EF4-FFF2-40B4-BE49-F238E27FC236}">
              <a16:creationId xmlns:a16="http://schemas.microsoft.com/office/drawing/2014/main" id="{903B4AAF-C94F-480F-8C78-52085740A438}"/>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8" name="Line 192">
          <a:extLst>
            <a:ext uri="{FF2B5EF4-FFF2-40B4-BE49-F238E27FC236}">
              <a16:creationId xmlns:a16="http://schemas.microsoft.com/office/drawing/2014/main" id="{44281581-FCCA-40BD-AC6C-F885AE12B8A3}"/>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09" name="Line 193">
          <a:extLst>
            <a:ext uri="{FF2B5EF4-FFF2-40B4-BE49-F238E27FC236}">
              <a16:creationId xmlns:a16="http://schemas.microsoft.com/office/drawing/2014/main" id="{57EF62B5-B833-4812-9A89-43750C067B60}"/>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0" name="Line 194">
          <a:extLst>
            <a:ext uri="{FF2B5EF4-FFF2-40B4-BE49-F238E27FC236}">
              <a16:creationId xmlns:a16="http://schemas.microsoft.com/office/drawing/2014/main" id="{B0001ECD-838D-4142-9FAF-B5237ABBB286}"/>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1" name="Line 195">
          <a:extLst>
            <a:ext uri="{FF2B5EF4-FFF2-40B4-BE49-F238E27FC236}">
              <a16:creationId xmlns:a16="http://schemas.microsoft.com/office/drawing/2014/main" id="{ACD93104-676E-406B-A0C9-4C884407C045}"/>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2" name="Line 196">
          <a:extLst>
            <a:ext uri="{FF2B5EF4-FFF2-40B4-BE49-F238E27FC236}">
              <a16:creationId xmlns:a16="http://schemas.microsoft.com/office/drawing/2014/main" id="{A8E4DDDB-82B5-426E-98A4-B79924BB41DC}"/>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3" name="Line 197">
          <a:extLst>
            <a:ext uri="{FF2B5EF4-FFF2-40B4-BE49-F238E27FC236}">
              <a16:creationId xmlns:a16="http://schemas.microsoft.com/office/drawing/2014/main" id="{F5D6F6C6-0D25-42BF-8BBD-3DC4E316F19F}"/>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4" name="Line 198">
          <a:extLst>
            <a:ext uri="{FF2B5EF4-FFF2-40B4-BE49-F238E27FC236}">
              <a16:creationId xmlns:a16="http://schemas.microsoft.com/office/drawing/2014/main" id="{08E1F577-BB6F-4533-B10E-883930F00E61}"/>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5" name="Line 199">
          <a:extLst>
            <a:ext uri="{FF2B5EF4-FFF2-40B4-BE49-F238E27FC236}">
              <a16:creationId xmlns:a16="http://schemas.microsoft.com/office/drawing/2014/main" id="{A8FDD0A0-CC86-4091-9F5C-8EAD3C6C6EA6}"/>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14</xdr:col>
      <xdr:colOff>0</xdr:colOff>
      <xdr:row>8</xdr:row>
      <xdr:rowOff>0</xdr:rowOff>
    </xdr:to>
    <xdr:sp macro="" textlink="">
      <xdr:nvSpPr>
        <xdr:cNvPr id="51416" name="Line 200">
          <a:extLst>
            <a:ext uri="{FF2B5EF4-FFF2-40B4-BE49-F238E27FC236}">
              <a16:creationId xmlns:a16="http://schemas.microsoft.com/office/drawing/2014/main" id="{A2BC6131-8390-4BF4-AFD0-61AA26782DC0}"/>
            </a:ext>
          </a:extLst>
        </xdr:cNvPr>
        <xdr:cNvSpPr>
          <a:spLocks noChangeShapeType="1"/>
        </xdr:cNvSpPr>
      </xdr:nvSpPr>
      <xdr:spPr bwMode="auto">
        <a:xfrm flipV="1">
          <a:off x="10353675"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17" name="Line 201">
          <a:extLst>
            <a:ext uri="{FF2B5EF4-FFF2-40B4-BE49-F238E27FC236}">
              <a16:creationId xmlns:a16="http://schemas.microsoft.com/office/drawing/2014/main" id="{80CD3069-5898-480C-A2BC-A19EAC585CF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18" name="Line 202">
          <a:extLst>
            <a:ext uri="{FF2B5EF4-FFF2-40B4-BE49-F238E27FC236}">
              <a16:creationId xmlns:a16="http://schemas.microsoft.com/office/drawing/2014/main" id="{E97EC5F3-69AF-4783-94D4-1F4CC72E8868}"/>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19" name="Line 203">
          <a:extLst>
            <a:ext uri="{FF2B5EF4-FFF2-40B4-BE49-F238E27FC236}">
              <a16:creationId xmlns:a16="http://schemas.microsoft.com/office/drawing/2014/main" id="{92B5864B-7FAF-418B-9424-CBE61C594F2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0" name="Line 204">
          <a:extLst>
            <a:ext uri="{FF2B5EF4-FFF2-40B4-BE49-F238E27FC236}">
              <a16:creationId xmlns:a16="http://schemas.microsoft.com/office/drawing/2014/main" id="{97C781F7-33E0-43B2-9BCA-FFB31E3C7CE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1" name="Line 205">
          <a:extLst>
            <a:ext uri="{FF2B5EF4-FFF2-40B4-BE49-F238E27FC236}">
              <a16:creationId xmlns:a16="http://schemas.microsoft.com/office/drawing/2014/main" id="{BD29B414-0516-49CE-A93F-62F164F74A2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2" name="Line 206">
          <a:extLst>
            <a:ext uri="{FF2B5EF4-FFF2-40B4-BE49-F238E27FC236}">
              <a16:creationId xmlns:a16="http://schemas.microsoft.com/office/drawing/2014/main" id="{ABFD81CA-CBC7-410D-A2D4-0A6BD364731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3" name="Line 207">
          <a:extLst>
            <a:ext uri="{FF2B5EF4-FFF2-40B4-BE49-F238E27FC236}">
              <a16:creationId xmlns:a16="http://schemas.microsoft.com/office/drawing/2014/main" id="{0F4D243A-1478-40D5-A033-AFF85976895B}"/>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4" name="Line 208">
          <a:extLst>
            <a:ext uri="{FF2B5EF4-FFF2-40B4-BE49-F238E27FC236}">
              <a16:creationId xmlns:a16="http://schemas.microsoft.com/office/drawing/2014/main" id="{4FCF3D35-E38A-430C-B3A6-6B4A8749EB82}"/>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5" name="Line 209">
          <a:extLst>
            <a:ext uri="{FF2B5EF4-FFF2-40B4-BE49-F238E27FC236}">
              <a16:creationId xmlns:a16="http://schemas.microsoft.com/office/drawing/2014/main" id="{22685ACB-7A04-4402-9B69-7FDA9163BED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6" name="Line 210">
          <a:extLst>
            <a:ext uri="{FF2B5EF4-FFF2-40B4-BE49-F238E27FC236}">
              <a16:creationId xmlns:a16="http://schemas.microsoft.com/office/drawing/2014/main" id="{54CB505F-32A7-4E24-9DAB-7AD3BD879051}"/>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7" name="Line 211">
          <a:extLst>
            <a:ext uri="{FF2B5EF4-FFF2-40B4-BE49-F238E27FC236}">
              <a16:creationId xmlns:a16="http://schemas.microsoft.com/office/drawing/2014/main" id="{C07B13C8-1666-4FD1-96B7-FB30B973691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8" name="Line 212">
          <a:extLst>
            <a:ext uri="{FF2B5EF4-FFF2-40B4-BE49-F238E27FC236}">
              <a16:creationId xmlns:a16="http://schemas.microsoft.com/office/drawing/2014/main" id="{059B6DD9-85AC-4A89-8AAD-3A10145ED064}"/>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29" name="Line 213">
          <a:extLst>
            <a:ext uri="{FF2B5EF4-FFF2-40B4-BE49-F238E27FC236}">
              <a16:creationId xmlns:a16="http://schemas.microsoft.com/office/drawing/2014/main" id="{3342A7BB-B793-461E-8899-A053C032728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0" name="Line 214">
          <a:extLst>
            <a:ext uri="{FF2B5EF4-FFF2-40B4-BE49-F238E27FC236}">
              <a16:creationId xmlns:a16="http://schemas.microsoft.com/office/drawing/2014/main" id="{6F7BF33A-2B19-42DB-8BB0-173F60D7D66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1" name="Line 215">
          <a:extLst>
            <a:ext uri="{FF2B5EF4-FFF2-40B4-BE49-F238E27FC236}">
              <a16:creationId xmlns:a16="http://schemas.microsoft.com/office/drawing/2014/main" id="{0917DD11-119E-45A0-96BA-AD98DDA98E8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2" name="Line 216">
          <a:extLst>
            <a:ext uri="{FF2B5EF4-FFF2-40B4-BE49-F238E27FC236}">
              <a16:creationId xmlns:a16="http://schemas.microsoft.com/office/drawing/2014/main" id="{BA133E8F-57DE-4303-BF74-3C845142198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3" name="Line 217">
          <a:extLst>
            <a:ext uri="{FF2B5EF4-FFF2-40B4-BE49-F238E27FC236}">
              <a16:creationId xmlns:a16="http://schemas.microsoft.com/office/drawing/2014/main" id="{418A7381-9B43-4B7C-B96D-BCC6EA91F5EE}"/>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4" name="Line 218">
          <a:extLst>
            <a:ext uri="{FF2B5EF4-FFF2-40B4-BE49-F238E27FC236}">
              <a16:creationId xmlns:a16="http://schemas.microsoft.com/office/drawing/2014/main" id="{6C900E09-B649-473D-B89F-3ABAE10FCF6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5" name="Line 219">
          <a:extLst>
            <a:ext uri="{FF2B5EF4-FFF2-40B4-BE49-F238E27FC236}">
              <a16:creationId xmlns:a16="http://schemas.microsoft.com/office/drawing/2014/main" id="{14BE7FD1-8643-445C-85B0-C0917788DAC1}"/>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6" name="Line 220">
          <a:extLst>
            <a:ext uri="{FF2B5EF4-FFF2-40B4-BE49-F238E27FC236}">
              <a16:creationId xmlns:a16="http://schemas.microsoft.com/office/drawing/2014/main" id="{719030F9-CE1E-47E5-B3D8-99A20888687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7" name="Line 221">
          <a:extLst>
            <a:ext uri="{FF2B5EF4-FFF2-40B4-BE49-F238E27FC236}">
              <a16:creationId xmlns:a16="http://schemas.microsoft.com/office/drawing/2014/main" id="{6B4A8C89-E771-43AC-8E9D-E38BE635327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8" name="Line 222">
          <a:extLst>
            <a:ext uri="{FF2B5EF4-FFF2-40B4-BE49-F238E27FC236}">
              <a16:creationId xmlns:a16="http://schemas.microsoft.com/office/drawing/2014/main" id="{202376A5-59FA-4981-BBFC-9EA86CD47A61}"/>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39" name="Line 223">
          <a:extLst>
            <a:ext uri="{FF2B5EF4-FFF2-40B4-BE49-F238E27FC236}">
              <a16:creationId xmlns:a16="http://schemas.microsoft.com/office/drawing/2014/main" id="{3CD086A0-55F5-4828-AE0B-7384DCEA254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0" name="Line 224">
          <a:extLst>
            <a:ext uri="{FF2B5EF4-FFF2-40B4-BE49-F238E27FC236}">
              <a16:creationId xmlns:a16="http://schemas.microsoft.com/office/drawing/2014/main" id="{B2EF8D8D-85F0-494A-B18A-93E0CDB36C19}"/>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1" name="Line 225">
          <a:extLst>
            <a:ext uri="{FF2B5EF4-FFF2-40B4-BE49-F238E27FC236}">
              <a16:creationId xmlns:a16="http://schemas.microsoft.com/office/drawing/2014/main" id="{FD13E92C-756D-4D60-9576-78B4AC92C174}"/>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2" name="Line 226">
          <a:extLst>
            <a:ext uri="{FF2B5EF4-FFF2-40B4-BE49-F238E27FC236}">
              <a16:creationId xmlns:a16="http://schemas.microsoft.com/office/drawing/2014/main" id="{7F51275D-83AF-4007-83A8-F4362570CED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3" name="Line 227">
          <a:extLst>
            <a:ext uri="{FF2B5EF4-FFF2-40B4-BE49-F238E27FC236}">
              <a16:creationId xmlns:a16="http://schemas.microsoft.com/office/drawing/2014/main" id="{D22DCC20-2F84-4CB5-9F6B-5228A3ACDF8E}"/>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4" name="Line 228">
          <a:extLst>
            <a:ext uri="{FF2B5EF4-FFF2-40B4-BE49-F238E27FC236}">
              <a16:creationId xmlns:a16="http://schemas.microsoft.com/office/drawing/2014/main" id="{D50FC9CD-5B74-4440-B372-1536B5FCDE1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5" name="Line 229">
          <a:extLst>
            <a:ext uri="{FF2B5EF4-FFF2-40B4-BE49-F238E27FC236}">
              <a16:creationId xmlns:a16="http://schemas.microsoft.com/office/drawing/2014/main" id="{6E0143E1-459F-4E9D-9CC6-A2B716D15EF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6" name="Line 230">
          <a:extLst>
            <a:ext uri="{FF2B5EF4-FFF2-40B4-BE49-F238E27FC236}">
              <a16:creationId xmlns:a16="http://schemas.microsoft.com/office/drawing/2014/main" id="{DB9C4535-394D-4034-ABE4-61ACDD29001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7" name="Line 231">
          <a:extLst>
            <a:ext uri="{FF2B5EF4-FFF2-40B4-BE49-F238E27FC236}">
              <a16:creationId xmlns:a16="http://schemas.microsoft.com/office/drawing/2014/main" id="{1F2B97A8-A971-4232-8490-4C6F45D5035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8" name="Line 232">
          <a:extLst>
            <a:ext uri="{FF2B5EF4-FFF2-40B4-BE49-F238E27FC236}">
              <a16:creationId xmlns:a16="http://schemas.microsoft.com/office/drawing/2014/main" id="{AFCD9398-95B8-407B-B561-9ED85191C504}"/>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49" name="Line 233">
          <a:extLst>
            <a:ext uri="{FF2B5EF4-FFF2-40B4-BE49-F238E27FC236}">
              <a16:creationId xmlns:a16="http://schemas.microsoft.com/office/drawing/2014/main" id="{A6EF1A45-EFF8-4806-8F05-2C5CE1356602}"/>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0" name="Line 234">
          <a:extLst>
            <a:ext uri="{FF2B5EF4-FFF2-40B4-BE49-F238E27FC236}">
              <a16:creationId xmlns:a16="http://schemas.microsoft.com/office/drawing/2014/main" id="{599690D8-A60F-4E19-BBE2-722B40A1DBD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1" name="Line 235">
          <a:extLst>
            <a:ext uri="{FF2B5EF4-FFF2-40B4-BE49-F238E27FC236}">
              <a16:creationId xmlns:a16="http://schemas.microsoft.com/office/drawing/2014/main" id="{85B71ED2-C514-435D-9734-3623F6C1A68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2" name="Line 236">
          <a:extLst>
            <a:ext uri="{FF2B5EF4-FFF2-40B4-BE49-F238E27FC236}">
              <a16:creationId xmlns:a16="http://schemas.microsoft.com/office/drawing/2014/main" id="{5BAE63C9-6367-4923-9C26-DE0221BF089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3" name="Line 237">
          <a:extLst>
            <a:ext uri="{FF2B5EF4-FFF2-40B4-BE49-F238E27FC236}">
              <a16:creationId xmlns:a16="http://schemas.microsoft.com/office/drawing/2014/main" id="{F8C8A380-5A17-4960-BDC4-8653C2209EB4}"/>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4" name="Line 238">
          <a:extLst>
            <a:ext uri="{FF2B5EF4-FFF2-40B4-BE49-F238E27FC236}">
              <a16:creationId xmlns:a16="http://schemas.microsoft.com/office/drawing/2014/main" id="{D8002E65-425D-43E3-81BF-6C7B7234FB83}"/>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5" name="Line 239">
          <a:extLst>
            <a:ext uri="{FF2B5EF4-FFF2-40B4-BE49-F238E27FC236}">
              <a16:creationId xmlns:a16="http://schemas.microsoft.com/office/drawing/2014/main" id="{95C14803-5F40-4281-872A-46D345DBAD2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6" name="Line 240">
          <a:extLst>
            <a:ext uri="{FF2B5EF4-FFF2-40B4-BE49-F238E27FC236}">
              <a16:creationId xmlns:a16="http://schemas.microsoft.com/office/drawing/2014/main" id="{E40F9C92-5B8F-4A16-9FAA-E587093BAA29}"/>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7" name="Line 241">
          <a:extLst>
            <a:ext uri="{FF2B5EF4-FFF2-40B4-BE49-F238E27FC236}">
              <a16:creationId xmlns:a16="http://schemas.microsoft.com/office/drawing/2014/main" id="{2D0FB055-B565-44CF-8828-8C807CE16ED7}"/>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8" name="Line 242">
          <a:extLst>
            <a:ext uri="{FF2B5EF4-FFF2-40B4-BE49-F238E27FC236}">
              <a16:creationId xmlns:a16="http://schemas.microsoft.com/office/drawing/2014/main" id="{AA3A105C-C9C5-414C-8B36-B1285B614312}"/>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59" name="Line 243">
          <a:extLst>
            <a:ext uri="{FF2B5EF4-FFF2-40B4-BE49-F238E27FC236}">
              <a16:creationId xmlns:a16="http://schemas.microsoft.com/office/drawing/2014/main" id="{44EE4126-441F-4501-A02B-D1345E149DF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0" name="Line 244">
          <a:extLst>
            <a:ext uri="{FF2B5EF4-FFF2-40B4-BE49-F238E27FC236}">
              <a16:creationId xmlns:a16="http://schemas.microsoft.com/office/drawing/2014/main" id="{2C033234-8BD0-48CB-8847-68F7247747A2}"/>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1" name="Line 245">
          <a:extLst>
            <a:ext uri="{FF2B5EF4-FFF2-40B4-BE49-F238E27FC236}">
              <a16:creationId xmlns:a16="http://schemas.microsoft.com/office/drawing/2014/main" id="{920693F2-B84F-4064-A5A7-4BA3A75668EB}"/>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2" name="Line 246">
          <a:extLst>
            <a:ext uri="{FF2B5EF4-FFF2-40B4-BE49-F238E27FC236}">
              <a16:creationId xmlns:a16="http://schemas.microsoft.com/office/drawing/2014/main" id="{AD3C30F5-7300-4A55-8E34-010ACF90049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3" name="Line 247">
          <a:extLst>
            <a:ext uri="{FF2B5EF4-FFF2-40B4-BE49-F238E27FC236}">
              <a16:creationId xmlns:a16="http://schemas.microsoft.com/office/drawing/2014/main" id="{024E2E05-EE4A-47C7-8B5E-687C3F71DEA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4" name="Line 248">
          <a:extLst>
            <a:ext uri="{FF2B5EF4-FFF2-40B4-BE49-F238E27FC236}">
              <a16:creationId xmlns:a16="http://schemas.microsoft.com/office/drawing/2014/main" id="{E7A7D45F-B5C4-43C2-B4CA-A70E07F3AA3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5" name="Line 249">
          <a:extLst>
            <a:ext uri="{FF2B5EF4-FFF2-40B4-BE49-F238E27FC236}">
              <a16:creationId xmlns:a16="http://schemas.microsoft.com/office/drawing/2014/main" id="{0EEC2489-2F2F-488B-89C6-6E0C54310E91}"/>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6" name="Line 250">
          <a:extLst>
            <a:ext uri="{FF2B5EF4-FFF2-40B4-BE49-F238E27FC236}">
              <a16:creationId xmlns:a16="http://schemas.microsoft.com/office/drawing/2014/main" id="{ED8F9B3B-A592-4C84-881F-316C8DB1499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7" name="Line 251">
          <a:extLst>
            <a:ext uri="{FF2B5EF4-FFF2-40B4-BE49-F238E27FC236}">
              <a16:creationId xmlns:a16="http://schemas.microsoft.com/office/drawing/2014/main" id="{88516740-8844-4E8F-8806-F72E2B62BE9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8" name="Line 252">
          <a:extLst>
            <a:ext uri="{FF2B5EF4-FFF2-40B4-BE49-F238E27FC236}">
              <a16:creationId xmlns:a16="http://schemas.microsoft.com/office/drawing/2014/main" id="{D383BB6B-01FA-4167-AC29-E518F8E60BE3}"/>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69" name="Line 253">
          <a:extLst>
            <a:ext uri="{FF2B5EF4-FFF2-40B4-BE49-F238E27FC236}">
              <a16:creationId xmlns:a16="http://schemas.microsoft.com/office/drawing/2014/main" id="{0F4201B5-879B-4E80-BF43-CB1DDEB2E51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0" name="Line 254">
          <a:extLst>
            <a:ext uri="{FF2B5EF4-FFF2-40B4-BE49-F238E27FC236}">
              <a16:creationId xmlns:a16="http://schemas.microsoft.com/office/drawing/2014/main" id="{1D14C6E4-6543-4B05-8092-8E341B150337}"/>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1" name="Line 255">
          <a:extLst>
            <a:ext uri="{FF2B5EF4-FFF2-40B4-BE49-F238E27FC236}">
              <a16:creationId xmlns:a16="http://schemas.microsoft.com/office/drawing/2014/main" id="{1948107F-52A2-4BF6-A65E-90AEEB58D25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2" name="Line 256">
          <a:extLst>
            <a:ext uri="{FF2B5EF4-FFF2-40B4-BE49-F238E27FC236}">
              <a16:creationId xmlns:a16="http://schemas.microsoft.com/office/drawing/2014/main" id="{6B0608F1-E7D2-46D3-A192-42C5E2541013}"/>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3" name="Line 257">
          <a:extLst>
            <a:ext uri="{FF2B5EF4-FFF2-40B4-BE49-F238E27FC236}">
              <a16:creationId xmlns:a16="http://schemas.microsoft.com/office/drawing/2014/main" id="{BF5A6658-BEFE-47A9-8C6B-A50F0D8DFAE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4" name="Line 258">
          <a:extLst>
            <a:ext uri="{FF2B5EF4-FFF2-40B4-BE49-F238E27FC236}">
              <a16:creationId xmlns:a16="http://schemas.microsoft.com/office/drawing/2014/main" id="{4F82513A-D76F-4B97-AC06-FF7F1550A61B}"/>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5" name="Line 259">
          <a:extLst>
            <a:ext uri="{FF2B5EF4-FFF2-40B4-BE49-F238E27FC236}">
              <a16:creationId xmlns:a16="http://schemas.microsoft.com/office/drawing/2014/main" id="{5A9B5555-BF16-4857-A4A9-3FFCB49C379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6" name="Line 260">
          <a:extLst>
            <a:ext uri="{FF2B5EF4-FFF2-40B4-BE49-F238E27FC236}">
              <a16:creationId xmlns:a16="http://schemas.microsoft.com/office/drawing/2014/main" id="{A0EDE351-71FA-4A29-BB28-26529A782A3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7" name="Line 261">
          <a:extLst>
            <a:ext uri="{FF2B5EF4-FFF2-40B4-BE49-F238E27FC236}">
              <a16:creationId xmlns:a16="http://schemas.microsoft.com/office/drawing/2014/main" id="{89C18CBC-0282-46F5-B43B-A3BF241AE4E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8" name="Line 262">
          <a:extLst>
            <a:ext uri="{FF2B5EF4-FFF2-40B4-BE49-F238E27FC236}">
              <a16:creationId xmlns:a16="http://schemas.microsoft.com/office/drawing/2014/main" id="{DAEFC27D-BD7B-49C9-85E3-F51447030B1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79" name="Line 263">
          <a:extLst>
            <a:ext uri="{FF2B5EF4-FFF2-40B4-BE49-F238E27FC236}">
              <a16:creationId xmlns:a16="http://schemas.microsoft.com/office/drawing/2014/main" id="{01C3D72F-5CF9-4682-A9E5-F9310B687EF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0" name="Line 264">
          <a:extLst>
            <a:ext uri="{FF2B5EF4-FFF2-40B4-BE49-F238E27FC236}">
              <a16:creationId xmlns:a16="http://schemas.microsoft.com/office/drawing/2014/main" id="{3FAABFCA-EBC0-4CF8-A914-ACBB230F3D73}"/>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1" name="Line 265">
          <a:extLst>
            <a:ext uri="{FF2B5EF4-FFF2-40B4-BE49-F238E27FC236}">
              <a16:creationId xmlns:a16="http://schemas.microsoft.com/office/drawing/2014/main" id="{3BA76AD8-F3DB-4BC1-98E0-4D3B29C6D3C4}"/>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2" name="Line 266">
          <a:extLst>
            <a:ext uri="{FF2B5EF4-FFF2-40B4-BE49-F238E27FC236}">
              <a16:creationId xmlns:a16="http://schemas.microsoft.com/office/drawing/2014/main" id="{374430D0-0AF3-43ED-A2BD-8E94E12C841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3" name="Line 267">
          <a:extLst>
            <a:ext uri="{FF2B5EF4-FFF2-40B4-BE49-F238E27FC236}">
              <a16:creationId xmlns:a16="http://schemas.microsoft.com/office/drawing/2014/main" id="{E565F661-958E-4DF4-83D6-31AD12B4B778}"/>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4" name="Line 268">
          <a:extLst>
            <a:ext uri="{FF2B5EF4-FFF2-40B4-BE49-F238E27FC236}">
              <a16:creationId xmlns:a16="http://schemas.microsoft.com/office/drawing/2014/main" id="{01122484-5317-40A7-9204-8649E3A94ADE}"/>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5" name="Line 269">
          <a:extLst>
            <a:ext uri="{FF2B5EF4-FFF2-40B4-BE49-F238E27FC236}">
              <a16:creationId xmlns:a16="http://schemas.microsoft.com/office/drawing/2014/main" id="{BAC1B9F8-ECE9-4C21-AC86-0009B5EC2FE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6" name="Line 270">
          <a:extLst>
            <a:ext uri="{FF2B5EF4-FFF2-40B4-BE49-F238E27FC236}">
              <a16:creationId xmlns:a16="http://schemas.microsoft.com/office/drawing/2014/main" id="{BFB28674-D929-422F-985B-9627FED9FBD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7" name="Line 271">
          <a:extLst>
            <a:ext uri="{FF2B5EF4-FFF2-40B4-BE49-F238E27FC236}">
              <a16:creationId xmlns:a16="http://schemas.microsoft.com/office/drawing/2014/main" id="{CFABFFA7-1E4D-4768-B45C-0E7600B658B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8" name="Line 272">
          <a:extLst>
            <a:ext uri="{FF2B5EF4-FFF2-40B4-BE49-F238E27FC236}">
              <a16:creationId xmlns:a16="http://schemas.microsoft.com/office/drawing/2014/main" id="{FB2C7B48-7342-4827-8E71-50E7492BDA9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89" name="Line 273">
          <a:extLst>
            <a:ext uri="{FF2B5EF4-FFF2-40B4-BE49-F238E27FC236}">
              <a16:creationId xmlns:a16="http://schemas.microsoft.com/office/drawing/2014/main" id="{6594B3FF-4051-4DB3-9956-F238D6EB961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0" name="Line 274">
          <a:extLst>
            <a:ext uri="{FF2B5EF4-FFF2-40B4-BE49-F238E27FC236}">
              <a16:creationId xmlns:a16="http://schemas.microsoft.com/office/drawing/2014/main" id="{4CC2E120-25A5-477E-A5BF-BABF21B5423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1" name="Line 275">
          <a:extLst>
            <a:ext uri="{FF2B5EF4-FFF2-40B4-BE49-F238E27FC236}">
              <a16:creationId xmlns:a16="http://schemas.microsoft.com/office/drawing/2014/main" id="{25B94C8C-C5C5-4DFC-BEF4-E426A4B1A0B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2" name="Line 276">
          <a:extLst>
            <a:ext uri="{FF2B5EF4-FFF2-40B4-BE49-F238E27FC236}">
              <a16:creationId xmlns:a16="http://schemas.microsoft.com/office/drawing/2014/main" id="{CBB4B05E-78D5-4C6E-B0AA-06877E1D0F33}"/>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3" name="Line 277">
          <a:extLst>
            <a:ext uri="{FF2B5EF4-FFF2-40B4-BE49-F238E27FC236}">
              <a16:creationId xmlns:a16="http://schemas.microsoft.com/office/drawing/2014/main" id="{B3F22C91-1702-4677-BCD2-2AC21631A68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4" name="Line 278">
          <a:extLst>
            <a:ext uri="{FF2B5EF4-FFF2-40B4-BE49-F238E27FC236}">
              <a16:creationId xmlns:a16="http://schemas.microsoft.com/office/drawing/2014/main" id="{A193A532-E48F-444D-A07A-F9C9E4E95620}"/>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5" name="Line 279">
          <a:extLst>
            <a:ext uri="{FF2B5EF4-FFF2-40B4-BE49-F238E27FC236}">
              <a16:creationId xmlns:a16="http://schemas.microsoft.com/office/drawing/2014/main" id="{5EE452E8-DA87-46BC-9E7C-AAEF826EC62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6" name="Line 280">
          <a:extLst>
            <a:ext uri="{FF2B5EF4-FFF2-40B4-BE49-F238E27FC236}">
              <a16:creationId xmlns:a16="http://schemas.microsoft.com/office/drawing/2014/main" id="{13FF805D-D40E-4EF3-8B3B-392B253F3BFF}"/>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7" name="Line 281">
          <a:extLst>
            <a:ext uri="{FF2B5EF4-FFF2-40B4-BE49-F238E27FC236}">
              <a16:creationId xmlns:a16="http://schemas.microsoft.com/office/drawing/2014/main" id="{9439B928-5ED8-4D3D-B179-C97A5B9989E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8" name="Line 282">
          <a:extLst>
            <a:ext uri="{FF2B5EF4-FFF2-40B4-BE49-F238E27FC236}">
              <a16:creationId xmlns:a16="http://schemas.microsoft.com/office/drawing/2014/main" id="{BF414B20-30F9-4807-95D6-B71426073DF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499" name="Line 283">
          <a:extLst>
            <a:ext uri="{FF2B5EF4-FFF2-40B4-BE49-F238E27FC236}">
              <a16:creationId xmlns:a16="http://schemas.microsoft.com/office/drawing/2014/main" id="{22529873-2277-41E7-8611-D896DE140A4D}"/>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0" name="Line 284">
          <a:extLst>
            <a:ext uri="{FF2B5EF4-FFF2-40B4-BE49-F238E27FC236}">
              <a16:creationId xmlns:a16="http://schemas.microsoft.com/office/drawing/2014/main" id="{DA23282E-97F9-417B-999B-7942FAC246C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1" name="Line 285">
          <a:extLst>
            <a:ext uri="{FF2B5EF4-FFF2-40B4-BE49-F238E27FC236}">
              <a16:creationId xmlns:a16="http://schemas.microsoft.com/office/drawing/2014/main" id="{1D7164EA-A8EC-493E-A95B-128846C5C468}"/>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2" name="Line 286">
          <a:extLst>
            <a:ext uri="{FF2B5EF4-FFF2-40B4-BE49-F238E27FC236}">
              <a16:creationId xmlns:a16="http://schemas.microsoft.com/office/drawing/2014/main" id="{5A1435D6-8BAC-4295-B069-97F88D20B2E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3" name="Line 287">
          <a:extLst>
            <a:ext uri="{FF2B5EF4-FFF2-40B4-BE49-F238E27FC236}">
              <a16:creationId xmlns:a16="http://schemas.microsoft.com/office/drawing/2014/main" id="{90161783-3AD0-49BD-890E-3540188AC69A}"/>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4" name="Line 288">
          <a:extLst>
            <a:ext uri="{FF2B5EF4-FFF2-40B4-BE49-F238E27FC236}">
              <a16:creationId xmlns:a16="http://schemas.microsoft.com/office/drawing/2014/main" id="{7319AD94-4DE2-455E-8D5E-164BB09A747E}"/>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5" name="Line 289">
          <a:extLst>
            <a:ext uri="{FF2B5EF4-FFF2-40B4-BE49-F238E27FC236}">
              <a16:creationId xmlns:a16="http://schemas.microsoft.com/office/drawing/2014/main" id="{A68C32B6-B262-4A3A-92C6-77B661E7A324}"/>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6" name="Line 290">
          <a:extLst>
            <a:ext uri="{FF2B5EF4-FFF2-40B4-BE49-F238E27FC236}">
              <a16:creationId xmlns:a16="http://schemas.microsoft.com/office/drawing/2014/main" id="{6DF12732-85C3-4CCD-9EAF-671FE2E24583}"/>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7" name="Line 291">
          <a:extLst>
            <a:ext uri="{FF2B5EF4-FFF2-40B4-BE49-F238E27FC236}">
              <a16:creationId xmlns:a16="http://schemas.microsoft.com/office/drawing/2014/main" id="{ADE3C738-5091-4B0F-BDDF-919E52134D92}"/>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8" name="Line 292">
          <a:extLst>
            <a:ext uri="{FF2B5EF4-FFF2-40B4-BE49-F238E27FC236}">
              <a16:creationId xmlns:a16="http://schemas.microsoft.com/office/drawing/2014/main" id="{976AFDE9-EC54-4CD1-868A-2BBFE5597836}"/>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09" name="Line 293">
          <a:extLst>
            <a:ext uri="{FF2B5EF4-FFF2-40B4-BE49-F238E27FC236}">
              <a16:creationId xmlns:a16="http://schemas.microsoft.com/office/drawing/2014/main" id="{4578D895-5C5A-4406-8D4E-CB698C34CF89}"/>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10" name="Line 294">
          <a:extLst>
            <a:ext uri="{FF2B5EF4-FFF2-40B4-BE49-F238E27FC236}">
              <a16:creationId xmlns:a16="http://schemas.microsoft.com/office/drawing/2014/main" id="{7DB0771E-76C4-430D-95B6-CA10286867C5}"/>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11" name="Line 295">
          <a:extLst>
            <a:ext uri="{FF2B5EF4-FFF2-40B4-BE49-F238E27FC236}">
              <a16:creationId xmlns:a16="http://schemas.microsoft.com/office/drawing/2014/main" id="{E48DB5BC-13F4-439D-BB56-660FF6828E0C}"/>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8</xdr:row>
      <xdr:rowOff>0</xdr:rowOff>
    </xdr:from>
    <xdr:to>
      <xdr:col>13</xdr:col>
      <xdr:colOff>0</xdr:colOff>
      <xdr:row>8</xdr:row>
      <xdr:rowOff>0</xdr:rowOff>
    </xdr:to>
    <xdr:sp macro="" textlink="">
      <xdr:nvSpPr>
        <xdr:cNvPr id="51512" name="Line 296">
          <a:extLst>
            <a:ext uri="{FF2B5EF4-FFF2-40B4-BE49-F238E27FC236}">
              <a16:creationId xmlns:a16="http://schemas.microsoft.com/office/drawing/2014/main" id="{336F2B8C-4F5B-4379-A889-007C1DE72861}"/>
            </a:ext>
          </a:extLst>
        </xdr:cNvPr>
        <xdr:cNvSpPr>
          <a:spLocks noChangeShapeType="1"/>
        </xdr:cNvSpPr>
      </xdr:nvSpPr>
      <xdr:spPr bwMode="auto">
        <a:xfrm flipV="1">
          <a:off x="1007745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3" name="Line 297">
          <a:extLst>
            <a:ext uri="{FF2B5EF4-FFF2-40B4-BE49-F238E27FC236}">
              <a16:creationId xmlns:a16="http://schemas.microsoft.com/office/drawing/2014/main" id="{E2C2D6D3-AF50-49F0-98EF-693E0C507CA1}"/>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4" name="Line 298">
          <a:extLst>
            <a:ext uri="{FF2B5EF4-FFF2-40B4-BE49-F238E27FC236}">
              <a16:creationId xmlns:a16="http://schemas.microsoft.com/office/drawing/2014/main" id="{FAAE4E90-7F2D-4E9C-BBF9-3F1140984015}"/>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5" name="Line 299">
          <a:extLst>
            <a:ext uri="{FF2B5EF4-FFF2-40B4-BE49-F238E27FC236}">
              <a16:creationId xmlns:a16="http://schemas.microsoft.com/office/drawing/2014/main" id="{AEE9D0F3-38B7-416B-933F-B92C1AF0ABDB}"/>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6" name="Line 300">
          <a:extLst>
            <a:ext uri="{FF2B5EF4-FFF2-40B4-BE49-F238E27FC236}">
              <a16:creationId xmlns:a16="http://schemas.microsoft.com/office/drawing/2014/main" id="{1DCC165E-F818-4D1C-98CF-7E7417C4EB06}"/>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7" name="Line 301">
          <a:extLst>
            <a:ext uri="{FF2B5EF4-FFF2-40B4-BE49-F238E27FC236}">
              <a16:creationId xmlns:a16="http://schemas.microsoft.com/office/drawing/2014/main" id="{94787274-499C-4FFB-84C4-F1F03982D981}"/>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8" name="Line 302">
          <a:extLst>
            <a:ext uri="{FF2B5EF4-FFF2-40B4-BE49-F238E27FC236}">
              <a16:creationId xmlns:a16="http://schemas.microsoft.com/office/drawing/2014/main" id="{7CE20CD0-960D-40B3-A8DC-D6C9AC1FFEE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19" name="Line 303">
          <a:extLst>
            <a:ext uri="{FF2B5EF4-FFF2-40B4-BE49-F238E27FC236}">
              <a16:creationId xmlns:a16="http://schemas.microsoft.com/office/drawing/2014/main" id="{46339BE2-5DE9-4BBB-9954-157484EBE2B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0" name="Line 304">
          <a:extLst>
            <a:ext uri="{FF2B5EF4-FFF2-40B4-BE49-F238E27FC236}">
              <a16:creationId xmlns:a16="http://schemas.microsoft.com/office/drawing/2014/main" id="{039FA154-5755-4446-840E-251BF1F86396}"/>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1" name="Line 305">
          <a:extLst>
            <a:ext uri="{FF2B5EF4-FFF2-40B4-BE49-F238E27FC236}">
              <a16:creationId xmlns:a16="http://schemas.microsoft.com/office/drawing/2014/main" id="{7A97B062-6956-49C3-B559-25B01DB25D8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2" name="Line 306">
          <a:extLst>
            <a:ext uri="{FF2B5EF4-FFF2-40B4-BE49-F238E27FC236}">
              <a16:creationId xmlns:a16="http://schemas.microsoft.com/office/drawing/2014/main" id="{892736CC-F34E-4AF3-A243-19EB85561109}"/>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3" name="Line 307">
          <a:extLst>
            <a:ext uri="{FF2B5EF4-FFF2-40B4-BE49-F238E27FC236}">
              <a16:creationId xmlns:a16="http://schemas.microsoft.com/office/drawing/2014/main" id="{F558A779-4BB4-4989-BE22-90A4D9709EF3}"/>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4" name="Line 308">
          <a:extLst>
            <a:ext uri="{FF2B5EF4-FFF2-40B4-BE49-F238E27FC236}">
              <a16:creationId xmlns:a16="http://schemas.microsoft.com/office/drawing/2014/main" id="{A2C1B87A-677D-4273-8859-9282DCD0432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5" name="Line 309">
          <a:extLst>
            <a:ext uri="{FF2B5EF4-FFF2-40B4-BE49-F238E27FC236}">
              <a16:creationId xmlns:a16="http://schemas.microsoft.com/office/drawing/2014/main" id="{960AA534-9AB8-4A3D-81FA-E640BCDB7E3A}"/>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6" name="Line 310">
          <a:extLst>
            <a:ext uri="{FF2B5EF4-FFF2-40B4-BE49-F238E27FC236}">
              <a16:creationId xmlns:a16="http://schemas.microsoft.com/office/drawing/2014/main" id="{D3B3408B-FB19-4FCF-9C1B-938FCB71C11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7" name="Line 311">
          <a:extLst>
            <a:ext uri="{FF2B5EF4-FFF2-40B4-BE49-F238E27FC236}">
              <a16:creationId xmlns:a16="http://schemas.microsoft.com/office/drawing/2014/main" id="{28EEB625-6BDE-4C46-B9DD-67FD07AC85A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8" name="Line 312">
          <a:extLst>
            <a:ext uri="{FF2B5EF4-FFF2-40B4-BE49-F238E27FC236}">
              <a16:creationId xmlns:a16="http://schemas.microsoft.com/office/drawing/2014/main" id="{475F1F1E-8B89-434C-B004-D95E0C45D728}"/>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29" name="Line 313">
          <a:extLst>
            <a:ext uri="{FF2B5EF4-FFF2-40B4-BE49-F238E27FC236}">
              <a16:creationId xmlns:a16="http://schemas.microsoft.com/office/drawing/2014/main" id="{50DEABBB-26C6-4AD3-948F-6ACBC67AE1A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0" name="Line 314">
          <a:extLst>
            <a:ext uri="{FF2B5EF4-FFF2-40B4-BE49-F238E27FC236}">
              <a16:creationId xmlns:a16="http://schemas.microsoft.com/office/drawing/2014/main" id="{26FDA58F-B329-4402-A3F8-B6243801D2C9}"/>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1" name="Line 315">
          <a:extLst>
            <a:ext uri="{FF2B5EF4-FFF2-40B4-BE49-F238E27FC236}">
              <a16:creationId xmlns:a16="http://schemas.microsoft.com/office/drawing/2014/main" id="{F6FBED7E-176F-4AEB-9163-C66C7F52CD6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2" name="Line 316">
          <a:extLst>
            <a:ext uri="{FF2B5EF4-FFF2-40B4-BE49-F238E27FC236}">
              <a16:creationId xmlns:a16="http://schemas.microsoft.com/office/drawing/2014/main" id="{42DF5B72-91D1-41E0-8E1B-00E924E566AA}"/>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3" name="Line 317">
          <a:extLst>
            <a:ext uri="{FF2B5EF4-FFF2-40B4-BE49-F238E27FC236}">
              <a16:creationId xmlns:a16="http://schemas.microsoft.com/office/drawing/2014/main" id="{9015260E-D3E8-4F62-B792-BE9A9C55CAC8}"/>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4" name="Line 318">
          <a:extLst>
            <a:ext uri="{FF2B5EF4-FFF2-40B4-BE49-F238E27FC236}">
              <a16:creationId xmlns:a16="http://schemas.microsoft.com/office/drawing/2014/main" id="{FB589923-FAF2-469F-9B6E-F4404B72EF01}"/>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5" name="Line 319">
          <a:extLst>
            <a:ext uri="{FF2B5EF4-FFF2-40B4-BE49-F238E27FC236}">
              <a16:creationId xmlns:a16="http://schemas.microsoft.com/office/drawing/2014/main" id="{5FB73CA9-D920-44A9-8C78-472E7C7C80CB}"/>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6" name="Line 320">
          <a:extLst>
            <a:ext uri="{FF2B5EF4-FFF2-40B4-BE49-F238E27FC236}">
              <a16:creationId xmlns:a16="http://schemas.microsoft.com/office/drawing/2014/main" id="{803395F9-A1BF-4160-B98A-58C126D6983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7" name="Line 321">
          <a:extLst>
            <a:ext uri="{FF2B5EF4-FFF2-40B4-BE49-F238E27FC236}">
              <a16:creationId xmlns:a16="http://schemas.microsoft.com/office/drawing/2014/main" id="{F999BB54-F6F1-47BA-9246-C302D3C0774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8" name="Line 322">
          <a:extLst>
            <a:ext uri="{FF2B5EF4-FFF2-40B4-BE49-F238E27FC236}">
              <a16:creationId xmlns:a16="http://schemas.microsoft.com/office/drawing/2014/main" id="{8A56C600-B73D-43F6-9F3B-F84B5EBACBD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39" name="Line 323">
          <a:extLst>
            <a:ext uri="{FF2B5EF4-FFF2-40B4-BE49-F238E27FC236}">
              <a16:creationId xmlns:a16="http://schemas.microsoft.com/office/drawing/2014/main" id="{0E909ABB-03AA-4053-894F-D6892434861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0" name="Line 324">
          <a:extLst>
            <a:ext uri="{FF2B5EF4-FFF2-40B4-BE49-F238E27FC236}">
              <a16:creationId xmlns:a16="http://schemas.microsoft.com/office/drawing/2014/main" id="{C911B8E6-0900-4BDC-915C-85D49F1AF2A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1" name="Line 325">
          <a:extLst>
            <a:ext uri="{FF2B5EF4-FFF2-40B4-BE49-F238E27FC236}">
              <a16:creationId xmlns:a16="http://schemas.microsoft.com/office/drawing/2014/main" id="{1E9F7622-3429-4317-98EF-535943E8765B}"/>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2" name="Line 326">
          <a:extLst>
            <a:ext uri="{FF2B5EF4-FFF2-40B4-BE49-F238E27FC236}">
              <a16:creationId xmlns:a16="http://schemas.microsoft.com/office/drawing/2014/main" id="{376711FD-0509-4EDB-8365-4A4690DE4B79}"/>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3" name="Line 327">
          <a:extLst>
            <a:ext uri="{FF2B5EF4-FFF2-40B4-BE49-F238E27FC236}">
              <a16:creationId xmlns:a16="http://schemas.microsoft.com/office/drawing/2014/main" id="{5E5677FA-DABA-4919-BB2D-4E5EAF24F09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4" name="Line 328">
          <a:extLst>
            <a:ext uri="{FF2B5EF4-FFF2-40B4-BE49-F238E27FC236}">
              <a16:creationId xmlns:a16="http://schemas.microsoft.com/office/drawing/2014/main" id="{86186874-C884-4E26-87C9-E5207A8DBEE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5" name="Line 329">
          <a:extLst>
            <a:ext uri="{FF2B5EF4-FFF2-40B4-BE49-F238E27FC236}">
              <a16:creationId xmlns:a16="http://schemas.microsoft.com/office/drawing/2014/main" id="{50B0FB1E-355F-40C5-8A22-0B9C96F254E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6" name="Line 330">
          <a:extLst>
            <a:ext uri="{FF2B5EF4-FFF2-40B4-BE49-F238E27FC236}">
              <a16:creationId xmlns:a16="http://schemas.microsoft.com/office/drawing/2014/main" id="{8DAECFAE-A693-44AE-888A-B166A3C09C4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7" name="Line 331">
          <a:extLst>
            <a:ext uri="{FF2B5EF4-FFF2-40B4-BE49-F238E27FC236}">
              <a16:creationId xmlns:a16="http://schemas.microsoft.com/office/drawing/2014/main" id="{A037C18C-5097-44AC-B086-972D576BFCF8}"/>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8" name="Line 332">
          <a:extLst>
            <a:ext uri="{FF2B5EF4-FFF2-40B4-BE49-F238E27FC236}">
              <a16:creationId xmlns:a16="http://schemas.microsoft.com/office/drawing/2014/main" id="{D7F52809-BE83-44FE-9808-96572411353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49" name="Line 333">
          <a:extLst>
            <a:ext uri="{FF2B5EF4-FFF2-40B4-BE49-F238E27FC236}">
              <a16:creationId xmlns:a16="http://schemas.microsoft.com/office/drawing/2014/main" id="{168E0DF7-DD76-4555-9345-50E69EC6C83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0" name="Line 334">
          <a:extLst>
            <a:ext uri="{FF2B5EF4-FFF2-40B4-BE49-F238E27FC236}">
              <a16:creationId xmlns:a16="http://schemas.microsoft.com/office/drawing/2014/main" id="{56A8A1D5-3BB7-4DD6-AED6-FA2C227F09B5}"/>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1" name="Line 335">
          <a:extLst>
            <a:ext uri="{FF2B5EF4-FFF2-40B4-BE49-F238E27FC236}">
              <a16:creationId xmlns:a16="http://schemas.microsoft.com/office/drawing/2014/main" id="{1982B338-91EB-4BCA-ADD1-7BE61301B889}"/>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2" name="Line 336">
          <a:extLst>
            <a:ext uri="{FF2B5EF4-FFF2-40B4-BE49-F238E27FC236}">
              <a16:creationId xmlns:a16="http://schemas.microsoft.com/office/drawing/2014/main" id="{CBC334D0-C48D-4DC1-ACEC-72575D4C0DC3}"/>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3" name="Line 337">
          <a:extLst>
            <a:ext uri="{FF2B5EF4-FFF2-40B4-BE49-F238E27FC236}">
              <a16:creationId xmlns:a16="http://schemas.microsoft.com/office/drawing/2014/main" id="{8FF1A2BD-5400-4076-9284-DAB0F45AA35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4" name="Line 338">
          <a:extLst>
            <a:ext uri="{FF2B5EF4-FFF2-40B4-BE49-F238E27FC236}">
              <a16:creationId xmlns:a16="http://schemas.microsoft.com/office/drawing/2014/main" id="{4CCCA23C-3265-4AF9-A87E-9EFAD347BDFA}"/>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5" name="Line 339">
          <a:extLst>
            <a:ext uri="{FF2B5EF4-FFF2-40B4-BE49-F238E27FC236}">
              <a16:creationId xmlns:a16="http://schemas.microsoft.com/office/drawing/2014/main" id="{856E0A09-7F0E-4A0C-973C-20464C6CCBB6}"/>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6" name="Line 340">
          <a:extLst>
            <a:ext uri="{FF2B5EF4-FFF2-40B4-BE49-F238E27FC236}">
              <a16:creationId xmlns:a16="http://schemas.microsoft.com/office/drawing/2014/main" id="{B3E09202-7D39-40C2-9AA0-34BB0E3F604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7" name="Line 341">
          <a:extLst>
            <a:ext uri="{FF2B5EF4-FFF2-40B4-BE49-F238E27FC236}">
              <a16:creationId xmlns:a16="http://schemas.microsoft.com/office/drawing/2014/main" id="{66B0F171-315F-4420-A4D4-78928EAB5B39}"/>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8" name="Line 342">
          <a:extLst>
            <a:ext uri="{FF2B5EF4-FFF2-40B4-BE49-F238E27FC236}">
              <a16:creationId xmlns:a16="http://schemas.microsoft.com/office/drawing/2014/main" id="{D0D66D43-FBEB-4DAF-B974-78E990B5D4C0}"/>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59" name="Line 343">
          <a:extLst>
            <a:ext uri="{FF2B5EF4-FFF2-40B4-BE49-F238E27FC236}">
              <a16:creationId xmlns:a16="http://schemas.microsoft.com/office/drawing/2014/main" id="{4BB902C7-7B81-4257-B9FB-B475422AA3F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0" name="Line 344">
          <a:extLst>
            <a:ext uri="{FF2B5EF4-FFF2-40B4-BE49-F238E27FC236}">
              <a16:creationId xmlns:a16="http://schemas.microsoft.com/office/drawing/2014/main" id="{E95F983D-A862-4B3F-B963-1187482CCD94}"/>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1" name="Line 345">
          <a:extLst>
            <a:ext uri="{FF2B5EF4-FFF2-40B4-BE49-F238E27FC236}">
              <a16:creationId xmlns:a16="http://schemas.microsoft.com/office/drawing/2014/main" id="{E59F7B98-6E9E-4B91-9E2F-07EA9A6430A6}"/>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2" name="Line 346">
          <a:extLst>
            <a:ext uri="{FF2B5EF4-FFF2-40B4-BE49-F238E27FC236}">
              <a16:creationId xmlns:a16="http://schemas.microsoft.com/office/drawing/2014/main" id="{1C6E9A71-4E93-41C4-8387-B1168CDD80E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3" name="Line 347">
          <a:extLst>
            <a:ext uri="{FF2B5EF4-FFF2-40B4-BE49-F238E27FC236}">
              <a16:creationId xmlns:a16="http://schemas.microsoft.com/office/drawing/2014/main" id="{64597889-23C6-4EC7-B4FF-88FFF5E64BD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4" name="Line 348">
          <a:extLst>
            <a:ext uri="{FF2B5EF4-FFF2-40B4-BE49-F238E27FC236}">
              <a16:creationId xmlns:a16="http://schemas.microsoft.com/office/drawing/2014/main" id="{1196922C-C82C-48C3-95DE-34367F7EA265}"/>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5" name="Line 349">
          <a:extLst>
            <a:ext uri="{FF2B5EF4-FFF2-40B4-BE49-F238E27FC236}">
              <a16:creationId xmlns:a16="http://schemas.microsoft.com/office/drawing/2014/main" id="{49ECE3FB-CD28-4C36-B257-99B17ACD211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6" name="Line 350">
          <a:extLst>
            <a:ext uri="{FF2B5EF4-FFF2-40B4-BE49-F238E27FC236}">
              <a16:creationId xmlns:a16="http://schemas.microsoft.com/office/drawing/2014/main" id="{42FBB029-CE50-4DF8-A324-C09331A8A038}"/>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7" name="Line 351">
          <a:extLst>
            <a:ext uri="{FF2B5EF4-FFF2-40B4-BE49-F238E27FC236}">
              <a16:creationId xmlns:a16="http://schemas.microsoft.com/office/drawing/2014/main" id="{9655023F-E650-46B6-8494-E3A47EB7B93A}"/>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8" name="Line 352">
          <a:extLst>
            <a:ext uri="{FF2B5EF4-FFF2-40B4-BE49-F238E27FC236}">
              <a16:creationId xmlns:a16="http://schemas.microsoft.com/office/drawing/2014/main" id="{16042BAE-BAAD-44E4-9B2E-563F243C2E5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69" name="Line 353">
          <a:extLst>
            <a:ext uri="{FF2B5EF4-FFF2-40B4-BE49-F238E27FC236}">
              <a16:creationId xmlns:a16="http://schemas.microsoft.com/office/drawing/2014/main" id="{39BC60FE-1D36-4735-BB66-D4142A90720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0" name="Line 354">
          <a:extLst>
            <a:ext uri="{FF2B5EF4-FFF2-40B4-BE49-F238E27FC236}">
              <a16:creationId xmlns:a16="http://schemas.microsoft.com/office/drawing/2014/main" id="{8968264A-B6C9-463A-BAA9-1F476194353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1" name="Line 355">
          <a:extLst>
            <a:ext uri="{FF2B5EF4-FFF2-40B4-BE49-F238E27FC236}">
              <a16:creationId xmlns:a16="http://schemas.microsoft.com/office/drawing/2014/main" id="{85E535C1-66BB-41EF-A2F2-A4B80DE2ADC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2" name="Line 356">
          <a:extLst>
            <a:ext uri="{FF2B5EF4-FFF2-40B4-BE49-F238E27FC236}">
              <a16:creationId xmlns:a16="http://schemas.microsoft.com/office/drawing/2014/main" id="{D79A78F4-2047-466F-AF7C-7193FAAC3713}"/>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3" name="Line 357">
          <a:extLst>
            <a:ext uri="{FF2B5EF4-FFF2-40B4-BE49-F238E27FC236}">
              <a16:creationId xmlns:a16="http://schemas.microsoft.com/office/drawing/2014/main" id="{48154050-BFC3-4A26-B13B-E8D33BB9C903}"/>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4" name="Line 358">
          <a:extLst>
            <a:ext uri="{FF2B5EF4-FFF2-40B4-BE49-F238E27FC236}">
              <a16:creationId xmlns:a16="http://schemas.microsoft.com/office/drawing/2014/main" id="{A7059D99-5E06-4273-95EA-91E558DF1933}"/>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5" name="Line 359">
          <a:extLst>
            <a:ext uri="{FF2B5EF4-FFF2-40B4-BE49-F238E27FC236}">
              <a16:creationId xmlns:a16="http://schemas.microsoft.com/office/drawing/2014/main" id="{800FDF18-5770-47E5-8E98-F84F33E3775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6" name="Line 360">
          <a:extLst>
            <a:ext uri="{FF2B5EF4-FFF2-40B4-BE49-F238E27FC236}">
              <a16:creationId xmlns:a16="http://schemas.microsoft.com/office/drawing/2014/main" id="{CB1FFAFA-4774-4C8D-99C3-088090C9502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7" name="Line 361">
          <a:extLst>
            <a:ext uri="{FF2B5EF4-FFF2-40B4-BE49-F238E27FC236}">
              <a16:creationId xmlns:a16="http://schemas.microsoft.com/office/drawing/2014/main" id="{F931C53A-BEA7-4F74-A9B8-0C6A07E78C5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8" name="Line 362">
          <a:extLst>
            <a:ext uri="{FF2B5EF4-FFF2-40B4-BE49-F238E27FC236}">
              <a16:creationId xmlns:a16="http://schemas.microsoft.com/office/drawing/2014/main" id="{B9615FC3-44FE-42AD-8A7E-C5637C2BD21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79" name="Line 363">
          <a:extLst>
            <a:ext uri="{FF2B5EF4-FFF2-40B4-BE49-F238E27FC236}">
              <a16:creationId xmlns:a16="http://schemas.microsoft.com/office/drawing/2014/main" id="{3BF1179A-EDDB-46E6-ABBC-9F66A8A02FB8}"/>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0" name="Line 364">
          <a:extLst>
            <a:ext uri="{FF2B5EF4-FFF2-40B4-BE49-F238E27FC236}">
              <a16:creationId xmlns:a16="http://schemas.microsoft.com/office/drawing/2014/main" id="{1D986DFB-FF5D-43BF-83CA-FF6C64D509B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1" name="Line 365">
          <a:extLst>
            <a:ext uri="{FF2B5EF4-FFF2-40B4-BE49-F238E27FC236}">
              <a16:creationId xmlns:a16="http://schemas.microsoft.com/office/drawing/2014/main" id="{871E4302-1DA5-4198-9D68-FC753D5D4F8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2" name="Line 366">
          <a:extLst>
            <a:ext uri="{FF2B5EF4-FFF2-40B4-BE49-F238E27FC236}">
              <a16:creationId xmlns:a16="http://schemas.microsoft.com/office/drawing/2014/main" id="{2F0E9029-B410-41B6-A7D3-8B2C312F2CD0}"/>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3" name="Line 367">
          <a:extLst>
            <a:ext uri="{FF2B5EF4-FFF2-40B4-BE49-F238E27FC236}">
              <a16:creationId xmlns:a16="http://schemas.microsoft.com/office/drawing/2014/main" id="{70EEA194-13C7-4756-8A48-3C81BB849E70}"/>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4" name="Line 368">
          <a:extLst>
            <a:ext uri="{FF2B5EF4-FFF2-40B4-BE49-F238E27FC236}">
              <a16:creationId xmlns:a16="http://schemas.microsoft.com/office/drawing/2014/main" id="{422D1054-F66B-4932-9EBC-5BD4D75B26CB}"/>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5" name="Line 369">
          <a:extLst>
            <a:ext uri="{FF2B5EF4-FFF2-40B4-BE49-F238E27FC236}">
              <a16:creationId xmlns:a16="http://schemas.microsoft.com/office/drawing/2014/main" id="{CAF822F8-736F-4FE9-BB2C-9B819DF7A381}"/>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6" name="Line 370">
          <a:extLst>
            <a:ext uri="{FF2B5EF4-FFF2-40B4-BE49-F238E27FC236}">
              <a16:creationId xmlns:a16="http://schemas.microsoft.com/office/drawing/2014/main" id="{03D84514-2BC5-4D34-BF2B-7E446D48677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7" name="Line 371">
          <a:extLst>
            <a:ext uri="{FF2B5EF4-FFF2-40B4-BE49-F238E27FC236}">
              <a16:creationId xmlns:a16="http://schemas.microsoft.com/office/drawing/2014/main" id="{F84E9513-9B9E-4090-AD36-447A5EF7921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8" name="Line 372">
          <a:extLst>
            <a:ext uri="{FF2B5EF4-FFF2-40B4-BE49-F238E27FC236}">
              <a16:creationId xmlns:a16="http://schemas.microsoft.com/office/drawing/2014/main" id="{74BE37BD-8707-4710-B47F-6F3FBA2027F0}"/>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89" name="Line 373">
          <a:extLst>
            <a:ext uri="{FF2B5EF4-FFF2-40B4-BE49-F238E27FC236}">
              <a16:creationId xmlns:a16="http://schemas.microsoft.com/office/drawing/2014/main" id="{59ECC43F-A45B-437A-A957-1DD61DE9972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0" name="Line 374">
          <a:extLst>
            <a:ext uri="{FF2B5EF4-FFF2-40B4-BE49-F238E27FC236}">
              <a16:creationId xmlns:a16="http://schemas.microsoft.com/office/drawing/2014/main" id="{937D04C9-2672-41C4-B193-3690609CFD94}"/>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1" name="Line 375">
          <a:extLst>
            <a:ext uri="{FF2B5EF4-FFF2-40B4-BE49-F238E27FC236}">
              <a16:creationId xmlns:a16="http://schemas.microsoft.com/office/drawing/2014/main" id="{D34E80AC-66AC-4589-AC9A-4E0EC39AA56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2" name="Line 376">
          <a:extLst>
            <a:ext uri="{FF2B5EF4-FFF2-40B4-BE49-F238E27FC236}">
              <a16:creationId xmlns:a16="http://schemas.microsoft.com/office/drawing/2014/main" id="{AA520478-6335-40F4-8B6D-323D7FE7752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3" name="Line 377">
          <a:extLst>
            <a:ext uri="{FF2B5EF4-FFF2-40B4-BE49-F238E27FC236}">
              <a16:creationId xmlns:a16="http://schemas.microsoft.com/office/drawing/2014/main" id="{32FE553E-3E23-4AE8-9559-A19DBFA52CB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4" name="Line 378">
          <a:extLst>
            <a:ext uri="{FF2B5EF4-FFF2-40B4-BE49-F238E27FC236}">
              <a16:creationId xmlns:a16="http://schemas.microsoft.com/office/drawing/2014/main" id="{BF60EA8C-8856-4654-9783-5774D1966B05}"/>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5" name="Line 379">
          <a:extLst>
            <a:ext uri="{FF2B5EF4-FFF2-40B4-BE49-F238E27FC236}">
              <a16:creationId xmlns:a16="http://schemas.microsoft.com/office/drawing/2014/main" id="{32B9C34F-2AD6-4EE4-AF77-D5814C9E899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6" name="Line 380">
          <a:extLst>
            <a:ext uri="{FF2B5EF4-FFF2-40B4-BE49-F238E27FC236}">
              <a16:creationId xmlns:a16="http://schemas.microsoft.com/office/drawing/2014/main" id="{B5BCB56C-50A2-4944-884F-F97C9AB22A7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7" name="Line 381">
          <a:extLst>
            <a:ext uri="{FF2B5EF4-FFF2-40B4-BE49-F238E27FC236}">
              <a16:creationId xmlns:a16="http://schemas.microsoft.com/office/drawing/2014/main" id="{823887DE-1B68-465E-993B-FE05376FBE9D}"/>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8" name="Line 382">
          <a:extLst>
            <a:ext uri="{FF2B5EF4-FFF2-40B4-BE49-F238E27FC236}">
              <a16:creationId xmlns:a16="http://schemas.microsoft.com/office/drawing/2014/main" id="{D7BD6770-F152-4C61-A518-D8CC1C812887}"/>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599" name="Line 383">
          <a:extLst>
            <a:ext uri="{FF2B5EF4-FFF2-40B4-BE49-F238E27FC236}">
              <a16:creationId xmlns:a16="http://schemas.microsoft.com/office/drawing/2014/main" id="{0E84932B-7C43-4366-8C72-73AB38CB9FFA}"/>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0" name="Line 384">
          <a:extLst>
            <a:ext uri="{FF2B5EF4-FFF2-40B4-BE49-F238E27FC236}">
              <a16:creationId xmlns:a16="http://schemas.microsoft.com/office/drawing/2014/main" id="{7D382CF5-0AEE-4993-A36A-E70809D8148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1" name="Line 385">
          <a:extLst>
            <a:ext uri="{FF2B5EF4-FFF2-40B4-BE49-F238E27FC236}">
              <a16:creationId xmlns:a16="http://schemas.microsoft.com/office/drawing/2014/main" id="{EB23BC84-3CF5-4DE4-A7F7-FBE5D365BB4F}"/>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2" name="Line 386">
          <a:extLst>
            <a:ext uri="{FF2B5EF4-FFF2-40B4-BE49-F238E27FC236}">
              <a16:creationId xmlns:a16="http://schemas.microsoft.com/office/drawing/2014/main" id="{0DB40BFD-193D-4F93-8D12-B3D79270B25E}"/>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3" name="Line 387">
          <a:extLst>
            <a:ext uri="{FF2B5EF4-FFF2-40B4-BE49-F238E27FC236}">
              <a16:creationId xmlns:a16="http://schemas.microsoft.com/office/drawing/2014/main" id="{F37F05A8-F1A9-423D-8F44-74864CCE6E1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4" name="Line 388">
          <a:extLst>
            <a:ext uri="{FF2B5EF4-FFF2-40B4-BE49-F238E27FC236}">
              <a16:creationId xmlns:a16="http://schemas.microsoft.com/office/drawing/2014/main" id="{94478F9E-FA2E-4CEF-8A3D-4CCBB5B1A7DB}"/>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5" name="Line 389">
          <a:extLst>
            <a:ext uri="{FF2B5EF4-FFF2-40B4-BE49-F238E27FC236}">
              <a16:creationId xmlns:a16="http://schemas.microsoft.com/office/drawing/2014/main" id="{FBE20B97-6DFC-44B5-84F8-3958D95A8792}"/>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6" name="Line 390">
          <a:extLst>
            <a:ext uri="{FF2B5EF4-FFF2-40B4-BE49-F238E27FC236}">
              <a16:creationId xmlns:a16="http://schemas.microsoft.com/office/drawing/2014/main" id="{FAC6AF05-DD5B-479F-B6C7-6F2D8B511B35}"/>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7" name="Line 391">
          <a:extLst>
            <a:ext uri="{FF2B5EF4-FFF2-40B4-BE49-F238E27FC236}">
              <a16:creationId xmlns:a16="http://schemas.microsoft.com/office/drawing/2014/main" id="{1F8736F3-534A-458E-9947-E28C2DD295EC}"/>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0</xdr:colOff>
      <xdr:row>8</xdr:row>
      <xdr:rowOff>0</xdr:rowOff>
    </xdr:to>
    <xdr:sp macro="" textlink="">
      <xdr:nvSpPr>
        <xdr:cNvPr id="51608" name="Line 392">
          <a:extLst>
            <a:ext uri="{FF2B5EF4-FFF2-40B4-BE49-F238E27FC236}">
              <a16:creationId xmlns:a16="http://schemas.microsoft.com/office/drawing/2014/main" id="{56C91837-FB57-436B-B70A-071A4D5E3895}"/>
            </a:ext>
          </a:extLst>
        </xdr:cNvPr>
        <xdr:cNvSpPr>
          <a:spLocks noChangeShapeType="1"/>
        </xdr:cNvSpPr>
      </xdr:nvSpPr>
      <xdr:spPr bwMode="auto">
        <a:xfrm flipV="1">
          <a:off x="7353300" y="171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70</xdr:row>
      <xdr:rowOff>0</xdr:rowOff>
    </xdr:from>
    <xdr:to>
      <xdr:col>10</xdr:col>
      <xdr:colOff>0</xdr:colOff>
      <xdr:row>70</xdr:row>
      <xdr:rowOff>0</xdr:rowOff>
    </xdr:to>
    <xdr:sp macro="" textlink="">
      <xdr:nvSpPr>
        <xdr:cNvPr id="51609" name="Line 393">
          <a:extLst>
            <a:ext uri="{FF2B5EF4-FFF2-40B4-BE49-F238E27FC236}">
              <a16:creationId xmlns:a16="http://schemas.microsoft.com/office/drawing/2014/main" id="{87BC0C5C-EE30-479C-A7F0-B1E868D6C168}"/>
            </a:ext>
          </a:extLst>
        </xdr:cNvPr>
        <xdr:cNvSpPr>
          <a:spLocks noChangeShapeType="1"/>
        </xdr:cNvSpPr>
      </xdr:nvSpPr>
      <xdr:spPr bwMode="auto">
        <a:xfrm flipV="1">
          <a:off x="7353300" y="2020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70</xdr:row>
      <xdr:rowOff>0</xdr:rowOff>
    </xdr:from>
    <xdr:to>
      <xdr:col>10</xdr:col>
      <xdr:colOff>0</xdr:colOff>
      <xdr:row>70</xdr:row>
      <xdr:rowOff>0</xdr:rowOff>
    </xdr:to>
    <xdr:sp macro="" textlink="">
      <xdr:nvSpPr>
        <xdr:cNvPr id="51610" name="Line 394">
          <a:extLst>
            <a:ext uri="{FF2B5EF4-FFF2-40B4-BE49-F238E27FC236}">
              <a16:creationId xmlns:a16="http://schemas.microsoft.com/office/drawing/2014/main" id="{292FA314-C9AB-49E4-9E23-E3235939BB67}"/>
            </a:ext>
          </a:extLst>
        </xdr:cNvPr>
        <xdr:cNvSpPr>
          <a:spLocks noChangeShapeType="1"/>
        </xdr:cNvSpPr>
      </xdr:nvSpPr>
      <xdr:spPr bwMode="auto">
        <a:xfrm flipV="1">
          <a:off x="7353300" y="2020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70</xdr:row>
      <xdr:rowOff>0</xdr:rowOff>
    </xdr:from>
    <xdr:to>
      <xdr:col>10</xdr:col>
      <xdr:colOff>0</xdr:colOff>
      <xdr:row>70</xdr:row>
      <xdr:rowOff>0</xdr:rowOff>
    </xdr:to>
    <xdr:sp macro="" textlink="">
      <xdr:nvSpPr>
        <xdr:cNvPr id="51611" name="Line 395">
          <a:extLst>
            <a:ext uri="{FF2B5EF4-FFF2-40B4-BE49-F238E27FC236}">
              <a16:creationId xmlns:a16="http://schemas.microsoft.com/office/drawing/2014/main" id="{01EE2EA0-6F62-4032-93A6-A262E4D9AD2D}"/>
            </a:ext>
          </a:extLst>
        </xdr:cNvPr>
        <xdr:cNvSpPr>
          <a:spLocks noChangeShapeType="1"/>
        </xdr:cNvSpPr>
      </xdr:nvSpPr>
      <xdr:spPr bwMode="auto">
        <a:xfrm flipV="1">
          <a:off x="7353300" y="2020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70</xdr:row>
      <xdr:rowOff>0</xdr:rowOff>
    </xdr:from>
    <xdr:to>
      <xdr:col>10</xdr:col>
      <xdr:colOff>0</xdr:colOff>
      <xdr:row>70</xdr:row>
      <xdr:rowOff>0</xdr:rowOff>
    </xdr:to>
    <xdr:sp macro="" textlink="">
      <xdr:nvSpPr>
        <xdr:cNvPr id="51612" name="Line 396">
          <a:extLst>
            <a:ext uri="{FF2B5EF4-FFF2-40B4-BE49-F238E27FC236}">
              <a16:creationId xmlns:a16="http://schemas.microsoft.com/office/drawing/2014/main" id="{059CE874-BDE5-4EFC-9B64-4DA3FF9AD792}"/>
            </a:ext>
          </a:extLst>
        </xdr:cNvPr>
        <xdr:cNvSpPr>
          <a:spLocks noChangeShapeType="1"/>
        </xdr:cNvSpPr>
      </xdr:nvSpPr>
      <xdr:spPr bwMode="auto">
        <a:xfrm flipV="1">
          <a:off x="7353300" y="2020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247</xdr:row>
      <xdr:rowOff>9525</xdr:rowOff>
    </xdr:from>
    <xdr:to>
      <xdr:col>1</xdr:col>
      <xdr:colOff>1866900</xdr:colOff>
      <xdr:row>247</xdr:row>
      <xdr:rowOff>9525</xdr:rowOff>
    </xdr:to>
    <xdr:sp macro="" textlink="">
      <xdr:nvSpPr>
        <xdr:cNvPr id="23732" name="Line 3">
          <a:extLst>
            <a:ext uri="{FF2B5EF4-FFF2-40B4-BE49-F238E27FC236}">
              <a16:creationId xmlns:a16="http://schemas.microsoft.com/office/drawing/2014/main" id="{B28AEF40-5C9B-4DA6-80E0-E2845AC7B93D}"/>
            </a:ext>
          </a:extLst>
        </xdr:cNvPr>
        <xdr:cNvSpPr>
          <a:spLocks noChangeShapeType="1"/>
        </xdr:cNvSpPr>
      </xdr:nvSpPr>
      <xdr:spPr bwMode="auto">
        <a:xfrm>
          <a:off x="133350" y="137541000"/>
          <a:ext cx="1828800" cy="0"/>
        </a:xfrm>
        <a:prstGeom prst="line">
          <a:avLst/>
        </a:prstGeom>
        <a:noFill/>
        <a:ln w="889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283</xdr:row>
      <xdr:rowOff>0</xdr:rowOff>
    </xdr:from>
    <xdr:to>
      <xdr:col>1</xdr:col>
      <xdr:colOff>1866900</xdr:colOff>
      <xdr:row>283</xdr:row>
      <xdr:rowOff>0</xdr:rowOff>
    </xdr:to>
    <xdr:sp macro="" textlink="">
      <xdr:nvSpPr>
        <xdr:cNvPr id="23733" name="Line 5">
          <a:extLst>
            <a:ext uri="{FF2B5EF4-FFF2-40B4-BE49-F238E27FC236}">
              <a16:creationId xmlns:a16="http://schemas.microsoft.com/office/drawing/2014/main" id="{69F3F1F5-538C-453F-BB5B-3E2483DF8E8E}"/>
            </a:ext>
          </a:extLst>
        </xdr:cNvPr>
        <xdr:cNvSpPr>
          <a:spLocks noChangeShapeType="1"/>
        </xdr:cNvSpPr>
      </xdr:nvSpPr>
      <xdr:spPr bwMode="auto">
        <a:xfrm>
          <a:off x="133350" y="158105475"/>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304</xdr:row>
      <xdr:rowOff>0</xdr:rowOff>
    </xdr:from>
    <xdr:to>
      <xdr:col>1</xdr:col>
      <xdr:colOff>1866900</xdr:colOff>
      <xdr:row>304</xdr:row>
      <xdr:rowOff>0</xdr:rowOff>
    </xdr:to>
    <xdr:sp macro="" textlink="">
      <xdr:nvSpPr>
        <xdr:cNvPr id="23734" name="Line 4">
          <a:extLst>
            <a:ext uri="{FF2B5EF4-FFF2-40B4-BE49-F238E27FC236}">
              <a16:creationId xmlns:a16="http://schemas.microsoft.com/office/drawing/2014/main" id="{18886E1D-5C3A-4288-AF48-610A62309F16}"/>
            </a:ext>
          </a:extLst>
        </xdr:cNvPr>
        <xdr:cNvSpPr>
          <a:spLocks noChangeShapeType="1"/>
        </xdr:cNvSpPr>
      </xdr:nvSpPr>
      <xdr:spPr bwMode="auto">
        <a:xfrm>
          <a:off x="133350" y="170106975"/>
          <a:ext cx="18288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483</xdr:row>
      <xdr:rowOff>9525</xdr:rowOff>
    </xdr:from>
    <xdr:to>
      <xdr:col>1</xdr:col>
      <xdr:colOff>1866900</xdr:colOff>
      <xdr:row>483</xdr:row>
      <xdr:rowOff>9525</xdr:rowOff>
    </xdr:to>
    <xdr:sp macro="" textlink="">
      <xdr:nvSpPr>
        <xdr:cNvPr id="23735" name="Line 6">
          <a:extLst>
            <a:ext uri="{FF2B5EF4-FFF2-40B4-BE49-F238E27FC236}">
              <a16:creationId xmlns:a16="http://schemas.microsoft.com/office/drawing/2014/main" id="{5746502D-8ADE-4273-B909-2DA903B48158}"/>
            </a:ext>
          </a:extLst>
        </xdr:cNvPr>
        <xdr:cNvSpPr>
          <a:spLocks noChangeShapeType="1"/>
        </xdr:cNvSpPr>
      </xdr:nvSpPr>
      <xdr:spPr bwMode="auto">
        <a:xfrm>
          <a:off x="123825" y="272415000"/>
          <a:ext cx="1838325" cy="0"/>
        </a:xfrm>
        <a:prstGeom prst="line">
          <a:avLst/>
        </a:prstGeom>
        <a:noFill/>
        <a:ln w="889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60</xdr:col>
      <xdr:colOff>698812</xdr:colOff>
      <xdr:row>9</xdr:row>
      <xdr:rowOff>143781</xdr:rowOff>
    </xdr:from>
    <xdr:ext cx="6442216" cy="292704"/>
    <xdr:sp macro="" textlink="">
      <xdr:nvSpPr>
        <xdr:cNvPr id="2" name="Rectangle à coins arrondis 12">
          <a:extLst>
            <a:ext uri="{FF2B5EF4-FFF2-40B4-BE49-F238E27FC236}">
              <a16:creationId xmlns:a16="http://schemas.microsoft.com/office/drawing/2014/main" id="{4C6540E3-5FB1-4AAB-91BD-20185A774F0A}"/>
            </a:ext>
          </a:extLst>
        </xdr:cNvPr>
        <xdr:cNvSpPr/>
      </xdr:nvSpPr>
      <xdr:spPr>
        <a:xfrm>
          <a:off x="28749937" y="2410731"/>
          <a:ext cx="6442216" cy="292704"/>
        </a:xfrm>
        <a:prstGeom prst="wedgeRoundRectCallout">
          <a:avLst>
            <a:gd name="adj1" fmla="val -19608"/>
            <a:gd name="adj2" fmla="val 265057"/>
            <a:gd name="adj3" fmla="val 16667"/>
          </a:avLst>
        </a:prstGeom>
        <a:solidFill>
          <a:schemeClr val="accent6">
            <a:lumMod val="40000"/>
            <a:lumOff val="60000"/>
            <a:alpha val="6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numCol="1" rtlCol="0" anchor="t" anchorCtr="0">
          <a:spAutoFit/>
        </a:bodyPr>
        <a:lstStyle/>
        <a:p>
          <a:pPr algn="ctr"/>
          <a:r>
            <a:rPr lang="fr-FR" sz="1100" baseline="0">
              <a:solidFill>
                <a:sysClr val="windowText" lastClr="000000"/>
              </a:solidFill>
            </a:rPr>
            <a:t>Si un ou plusieurs fériés sont ouvrés (Ex. le lundi de Pantecôte), sélectionnez "OUI". </a:t>
          </a:r>
        </a:p>
      </xdr:txBody>
    </xdr:sp>
    <xdr:clientData/>
  </xdr:oneCellAnchor>
  <xdr:oneCellAnchor>
    <xdr:from>
      <xdr:col>71</xdr:col>
      <xdr:colOff>40821</xdr:colOff>
      <xdr:row>2</xdr:row>
      <xdr:rowOff>462644</xdr:rowOff>
    </xdr:from>
    <xdr:ext cx="6442216" cy="483253"/>
    <xdr:sp macro="" textlink="">
      <xdr:nvSpPr>
        <xdr:cNvPr id="3" name="Rectangle à coins arrondis 13">
          <a:extLst>
            <a:ext uri="{FF2B5EF4-FFF2-40B4-BE49-F238E27FC236}">
              <a16:creationId xmlns:a16="http://schemas.microsoft.com/office/drawing/2014/main" id="{56247BE4-9163-4D66-A6FE-F9A1547B030C}"/>
            </a:ext>
          </a:extLst>
        </xdr:cNvPr>
        <xdr:cNvSpPr/>
      </xdr:nvSpPr>
      <xdr:spPr>
        <a:xfrm>
          <a:off x="43389096" y="1062719"/>
          <a:ext cx="6442216" cy="483253"/>
        </a:xfrm>
        <a:prstGeom prst="wedgeRoundRectCallout">
          <a:avLst>
            <a:gd name="adj1" fmla="val -74104"/>
            <a:gd name="adj2" fmla="val 351153"/>
            <a:gd name="adj3" fmla="val 16667"/>
          </a:avLst>
        </a:prstGeom>
        <a:solidFill>
          <a:schemeClr val="accent6">
            <a:lumMod val="40000"/>
            <a:lumOff val="60000"/>
            <a:alpha val="6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numCol="1" rtlCol="0" anchor="t" anchorCtr="0">
          <a:spAutoFit/>
        </a:bodyPr>
        <a:lstStyle/>
        <a:p>
          <a:pPr algn="ctr"/>
          <a:r>
            <a:rPr lang="fr-FR" sz="1100" baseline="0">
              <a:solidFill>
                <a:sysClr val="windowText" lastClr="000000"/>
              </a:solidFill>
            </a:rPr>
            <a:t>Si vous le souhaitez, vous pouvez renseigner les congés scolaires de la zone géographique qui vous intéresse (DANS L'ORDRE CROISSANT DES DATES "1er jour"). Pour ne pas vous trompez, respectez l'ordre des libellés.</a:t>
          </a:r>
        </a:p>
      </xdr:txBody>
    </xdr:sp>
    <xdr:clientData/>
  </xdr:oneCellAnchor>
  <xdr:oneCellAnchor>
    <xdr:from>
      <xdr:col>15</xdr:col>
      <xdr:colOff>1400175</xdr:colOff>
      <xdr:row>80</xdr:row>
      <xdr:rowOff>47625</xdr:rowOff>
    </xdr:from>
    <xdr:ext cx="5982335" cy="1233805"/>
    <xdr:pic>
      <xdr:nvPicPr>
        <xdr:cNvPr id="4" name="Image 3">
          <a:extLst>
            <a:ext uri="{FF2B5EF4-FFF2-40B4-BE49-F238E27FC236}">
              <a16:creationId xmlns:a16="http://schemas.microsoft.com/office/drawing/2014/main" id="{979068A2-9AB0-4E2D-A15C-6363FBB58D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81825" y="18211800"/>
          <a:ext cx="5982335" cy="1233805"/>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excel-exercice.com/somme-si-ens/" TargetMode="External"/><Relationship Id="rId18" Type="http://schemas.openxmlformats.org/officeDocument/2006/relationships/hyperlink" Target="https://www.youtube.com/watch?v=yk_ypXvUaHo" TargetMode="External"/><Relationship Id="rId26" Type="http://schemas.openxmlformats.org/officeDocument/2006/relationships/hyperlink" Target="https://www.google.com/search?q=Diff%C3%A9rence+entre+un+fichier+XLS+et+XLSX+(ou+XLSM)&amp;rlz=1C1AVFC_enFR845FR845&amp;oq=Diff%C3%A9rence+entre+un+fichier+XLS+et+XLSX+(ou+XLSM)&amp;aqs=chrome..69i57j33.2926j0j15&amp;sourceid=chrome&amp;ie=UTF-8" TargetMode="External"/><Relationship Id="rId39" Type="http://schemas.openxmlformats.org/officeDocument/2006/relationships/hyperlink" Target="http://www.grenoble.fr/239-restauration-scolaire.htm" TargetMode="External"/><Relationship Id="rId21" Type="http://schemas.openxmlformats.org/officeDocument/2006/relationships/hyperlink" Target="https://www.youtube.com/watch?v=HoP5kZ-f-EA&amp;ab_channel=excelexercice" TargetMode="External"/><Relationship Id="rId34" Type="http://schemas.openxmlformats.org/officeDocument/2006/relationships/hyperlink" Target="https://www.google.com/search?q=supprimer+protection+excel&amp;rlz=1C1AVFC_enFR845FR845&amp;sxsrf=ALeKk00mhpcb83s7OPVD4b7yBCmqM6t6_A:1610820129331&amp;source=lnms&amp;tbm=vid&amp;sa=X&amp;ved=2ahUKEwij8OvMhKHuAhX06OAKHfnFDMIQ_AUoAXoECAwQAw&amp;biw=1800&amp;bih=946" TargetMode="External"/><Relationship Id="rId42" Type="http://schemas.openxmlformats.org/officeDocument/2006/relationships/hyperlink" Target="http://www.uprt.fr/detail.php?id=6&amp;titre=plan-du-site" TargetMode="External"/><Relationship Id="rId7" Type="http://schemas.openxmlformats.org/officeDocument/2006/relationships/hyperlink" Target="https://www.youtube.com/c/TutoDeRien/playlists" TargetMode="External"/><Relationship Id="rId2" Type="http://schemas.openxmlformats.org/officeDocument/2006/relationships/hyperlink" Target="http://www.excel-downloads.com/remository/Download/Professionnels/Planification-et-gestion-de-projets/SPACE.html" TargetMode="External"/><Relationship Id="rId16" Type="http://schemas.openxmlformats.org/officeDocument/2006/relationships/hyperlink" Target="https://www.ionos.fr/digitalguide/web-marketing/vendre-sur-internet/fonction-si-excel/" TargetMode="External"/><Relationship Id="rId29" Type="http://schemas.openxmlformats.org/officeDocument/2006/relationships/hyperlink" Target="https://www.ionos.fr/digitalguide/web-marketing/vendre-sur-internet/alternatives-gratuites-a-microsoft-excel/" TargetMode="External"/><Relationship Id="rId1" Type="http://schemas.openxmlformats.org/officeDocument/2006/relationships/hyperlink" Target="http://www.excel-downloads.com/forum/111720-space.html" TargetMode="External"/><Relationship Id="rId6" Type="http://schemas.openxmlformats.org/officeDocument/2006/relationships/hyperlink" Target="https://support.microsoft.com/fr-fr/excel" TargetMode="External"/><Relationship Id="rId11" Type="http://schemas.openxmlformats.org/officeDocument/2006/relationships/hyperlink" Target="https://www.youtube.com/watch?v=li4XNespLxg" TargetMode="External"/><Relationship Id="rId24" Type="http://schemas.openxmlformats.org/officeDocument/2006/relationships/hyperlink" Target="https://www.youtube.com/watch?v=YfGrccEQGKk" TargetMode="External"/><Relationship Id="rId32" Type="http://schemas.openxmlformats.org/officeDocument/2006/relationships/hyperlink" Target="https://www.excel-exercice.com/" TargetMode="External"/><Relationship Id="rId37" Type="http://schemas.openxmlformats.org/officeDocument/2006/relationships/hyperlink" Target="http://www.google.fr/url?sa=t&amp;rct=j&amp;q=&amp;esrc=s&amp;source=web&amp;cd=7&amp;cad=rja&amp;ved=0CGwQFjAG&amp;url=http%3A%2F%2Feducation-sante-ra.org%2Fpublications%2F2005%2Factes_restau.pdf&amp;ei=avcxUZOQKYOr0QWgnICgCg&amp;usg=AFQjCNHWVFlGAME2rPYLf-HEJi50s445fw" TargetMode="External"/><Relationship Id="rId40" Type="http://schemas.openxmlformats.org/officeDocument/2006/relationships/hyperlink" Target="http://www.echirolles.fr/vie-quotidienne/enfance-et-jeunesse/ecole-et-periscolaire/restauration-scolaire" TargetMode="External"/><Relationship Id="rId45" Type="http://schemas.openxmlformats.org/officeDocument/2006/relationships/printerSettings" Target="../printerSettings/printerSettings1.bin"/><Relationship Id="rId5" Type="http://schemas.openxmlformats.org/officeDocument/2006/relationships/hyperlink" Target="https://www.youtube.com/c/K%C3%A9vinBrundu/videos" TargetMode="External"/><Relationship Id="rId15" Type="http://schemas.openxmlformats.org/officeDocument/2006/relationships/hyperlink" Target="https://www.ionos.fr/digitalguide/web-marketing/vendre-sur-internet/alternatives-gratuites-a-microsoft-excel/" TargetMode="External"/><Relationship Id="rId23" Type="http://schemas.openxmlformats.org/officeDocument/2006/relationships/hyperlink" Target="https://www.google.fr/search?q=piffom%C3%A9trie&amp;ie=utf-8&amp;oe=utf-8&amp;client=firefox-b&amp;gfe_rd=cr&amp;dcr=0&amp;ei=yYrYWZrKMYfAaMTIipgK" TargetMode="External"/><Relationship Id="rId28" Type="http://schemas.openxmlformats.org/officeDocument/2006/relationships/hyperlink" Target="https://forums.commentcamarche.net/forum/bureautique-25" TargetMode="External"/><Relationship Id="rId36" Type="http://schemas.openxmlformats.org/officeDocument/2006/relationships/hyperlink" Target="https://www.isere.fr/education/manger-au-college/cuisines_mutualisees/Pages/default.aspx" TargetMode="External"/><Relationship Id="rId10" Type="http://schemas.openxmlformats.org/officeDocument/2006/relationships/hyperlink" Target="https://www.youtube.com/watch?v=YfGrccEQGKk" TargetMode="External"/><Relationship Id="rId19" Type="http://schemas.openxmlformats.org/officeDocument/2006/relationships/hyperlink" Target="https://www.informatique-bureautique.com/moodle/mod/page/view.php?id=5026" TargetMode="External"/><Relationship Id="rId31" Type="http://schemas.openxmlformats.org/officeDocument/2006/relationships/hyperlink" Target="https://www.superprof.fr/blog/conseils-pratiques-en-maths/" TargetMode="External"/><Relationship Id="rId44" Type="http://schemas.openxmlformats.org/officeDocument/2006/relationships/hyperlink" Target="https://www.facebook.com/UPRT.fr/?ref=settings" TargetMode="External"/><Relationship Id="rId4" Type="http://schemas.openxmlformats.org/officeDocument/2006/relationships/hyperlink" Target="https://www.youtube.com/watch?v=e2kzRDcW5iI" TargetMode="External"/><Relationship Id="rId9" Type="http://schemas.openxmlformats.org/officeDocument/2006/relationships/hyperlink" Target="https://www.youtube.com/user/ExcelExercice/videos" TargetMode="External"/><Relationship Id="rId14" Type="http://schemas.openxmlformats.org/officeDocument/2006/relationships/hyperlink" Target="https://forums.commentcamarche.net/forum/bureautique-25" TargetMode="External"/><Relationship Id="rId22" Type="http://schemas.openxmlformats.org/officeDocument/2006/relationships/hyperlink" Target="http://www.mdf-xlpages.com/modules/publisher/item.php?itemid=91" TargetMode="External"/><Relationship Id="rId27" Type="http://schemas.openxmlformats.org/officeDocument/2006/relationships/hyperlink" Target="https://www.excel-exercice.com/trouver-les-liens-externes-dun-classeur/" TargetMode="External"/><Relationship Id="rId30" Type="http://schemas.openxmlformats.org/officeDocument/2006/relationships/hyperlink" Target="https://www.ionos.fr/digitalguide/web-marketing/vendre-sur-internet/fonction-si-excel/" TargetMode="External"/><Relationship Id="rId35" Type="http://schemas.openxmlformats.org/officeDocument/2006/relationships/hyperlink" Target="http://www.ledauphine.com/isere-sud/2010/01/27/dans-les-coulisses-de-la-cuisine-centrale-du-conseil-general" TargetMode="External"/><Relationship Id="rId43" Type="http://schemas.openxmlformats.org/officeDocument/2006/relationships/hyperlink" Target="https://www.facebook.com/leboucher.joel" TargetMode="External"/><Relationship Id="rId8" Type="http://schemas.openxmlformats.org/officeDocument/2006/relationships/hyperlink" Target="https://www.youtube.com/channel/UCK4qfUuh9kpBByJFIMBPTtA/playlists" TargetMode="External"/><Relationship Id="rId3" Type="http://schemas.openxmlformats.org/officeDocument/2006/relationships/hyperlink" Target="https://www.google.fr/search?q=piffom%C3%A9trie&amp;ie=utf-8&amp;oe=utf-8&amp;client=firefox-b&amp;gfe_rd=cr&amp;dcr=0&amp;ei=yYrYWZrKMYfAaMTIipgK" TargetMode="External"/><Relationship Id="rId12" Type="http://schemas.openxmlformats.org/officeDocument/2006/relationships/hyperlink" Target="https://www.google.com/search?q=Diff%C3%A9rence+entre+un+fichier+XLS+et+XLSX+(ou+XLSM)&amp;rlz=1C1AVFC_enFR845FR845&amp;oq=Diff%C3%A9rence+entre+un+fichier+XLS+et+XLSX+(ou+XLSM)&amp;aqs=chrome..69i57j33.2926j0j15&amp;sourceid=chrome&amp;ie=UTF-8" TargetMode="External"/><Relationship Id="rId17" Type="http://schemas.openxmlformats.org/officeDocument/2006/relationships/hyperlink" Target="https://www.superprof.fr/blog/conseils-pratiques-en-maths/" TargetMode="External"/><Relationship Id="rId25" Type="http://schemas.openxmlformats.org/officeDocument/2006/relationships/hyperlink" Target="https://www.youtube.com/watch?v=li4XNespLxg" TargetMode="External"/><Relationship Id="rId33" Type="http://schemas.openxmlformats.org/officeDocument/2006/relationships/hyperlink" Target="https://fr.wikihow.com/Accueil" TargetMode="External"/><Relationship Id="rId38" Type="http://schemas.openxmlformats.org/officeDocument/2006/relationships/hyperlink" Target="http://www.echirolles.fr/sites/default/files/2017-05/Reglement%20resto%20scol%20du%2028_05_2014.pdf" TargetMode="External"/><Relationship Id="rId46" Type="http://schemas.openxmlformats.org/officeDocument/2006/relationships/drawing" Target="../drawings/drawing1.xml"/><Relationship Id="rId20" Type="http://schemas.openxmlformats.org/officeDocument/2006/relationships/hyperlink" Target="https://support.office.com/fr-fr/article/combiner-le-texte-de-deux-cellules-ou-plus-en-une-cellule-81ba0946-ce78-42ed-b3c3-21340eb164a6" TargetMode="External"/><Relationship Id="rId41" Type="http://schemas.openxmlformats.org/officeDocument/2006/relationships/hyperlink" Target="http://www.hotellerie-restauration.ac-versailles.fr/spip.php?article121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lecompagnon.info/excel/donnees.htm" TargetMode="External"/><Relationship Id="rId1" Type="http://schemas.openxmlformats.org/officeDocument/2006/relationships/hyperlink" Target="https://www.google.fr/search?client=firefox-b&amp;dcr=0&amp;q=Excel%3A+Validation%C2%A0des%C2%A0donn%C3%A9es+%3A%C2%A0liste+d%C3%A9roulantes&amp;oq=Excel%3A+Validation%C2%A0des%C2%A0donn%C3%A9es+%3A%C2%A0liste+d%C3%A9roulantes&amp;gs_l=psy-ab.12...21373.21373.0.25599.1.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ogle.fr/search?q=cuisine-centrale-departementale-agglomeration-grenobloise&amp;ie=utf-8&amp;oe=utf-8&amp;client=firefox-b&amp;gfe_rd=cr&amp;dcr=0&amp;ei=ayfCWce3NouAcr-wmuAC" TargetMode="External"/><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5" Type="http://schemas.openxmlformats.org/officeDocument/2006/relationships/printerSettings" Target="../printerSettings/printerSettings5.bin"/><Relationship Id="rId4" Type="http://schemas.openxmlformats.org/officeDocument/2006/relationships/hyperlink" Target="https://www.google.fr/search?q=isere-programme-manger-bio-et-autrement-a-la-cantine&amp;client=firefox-b&amp;dcr=0&amp;source=lnms&amp;sa=X&amp;ved=0ahUKEwiN8qHPrbPWAhVJMhoKHZ7DDzkQ_AUICSgA&amp;biw=1600&amp;bih=786&amp;dpr=1.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google.fr/search?client=firefox-b&amp;dcr=0&amp;q=Sp%C3%A9cification+technique+du+GEMRCN+applicable+aux+viandes+des%E2%80%99ovins&amp;spell=1&amp;sa=X&amp;ved=0ahUKEwi2yYT-07PWAhUEVRoKHTEYAkAQBQgkKAA&amp;biw=1600&amp;bih=786" TargetMode="External"/><Relationship Id="rId13" Type="http://schemas.openxmlformats.org/officeDocument/2006/relationships/printerSettings" Target="../printerSettings/printerSettings10.bin"/><Relationship Id="rId3" Type="http://schemas.openxmlformats.org/officeDocument/2006/relationships/hyperlink" Target="https://www.google.fr/search?client=firefox-b&amp;dcr=0&amp;q=recommandations+nutritionnelles+2017&amp;oq=recommandations+nutrition&amp;gs_l=psy-ab.1.0.0i71k1l4.0.0.0.46162.0.0.0.0.0.0.0.0..0.0....0...1..64.psy-ab..0.0.0....0.xGFGR9zEqCY" TargetMode="External"/><Relationship Id="rId7" Type="http://schemas.openxmlformats.org/officeDocument/2006/relationships/hyperlink" Target="https://www.google.fr/search?q=Sp%C3%A9cification+technique+du+GEMRCN+applicable+aux+viandes+de+gros+bovins&amp;ie=utf-8&amp;oe=utf-8&amp;client=firefox-b&amp;gfe_rd=cr&amp;dcr=0&amp;ei=QFDCWYf4J46FxgLW5aDoBw" TargetMode="External"/><Relationship Id="rId12" Type="http://schemas.openxmlformats.org/officeDocument/2006/relationships/hyperlink" Target="https://www.google.fr/search?q=GEMRCN+FREQUENCES+RECOMMANDEES+POUR+LES+PERSONNES+AGEES+EN+INSTITUTION+OU+EN+STRUCTURE+DE+SOINS%09&amp;ie=utf-8&amp;oe=utf-8&amp;client=firefox-b&amp;gfe_rd=cr&amp;dcr=0&amp;ei=G1LCWcODGo6FxgLW5aDoBw" TargetMode="External"/><Relationship Id="rId2" Type="http://schemas.openxmlformats.org/officeDocument/2006/relationships/hyperlink" Target="http://www.google.fr/url?sa=t&amp;rct=j&amp;q=&amp;esrc=s&amp;source=web&amp;cd=1&amp;cad=rja&amp;ved=0CDIQFjAA&amp;url=http%3A%2F%2Fwww.economie.gouv.fr%2Ffiles%2Ffiles%2Fdirections_services%2Fdaj%2Fmarches_publics%2Foeap%2Fgem%2Fnutrition%2Fnutrition.pdf&amp;ei=rP4xUbaSB4qX1AXhloAY&amp;usg=AFQjCNGkvjbdh3h-ZINEydIRRz5vVgvkDA&amp;bvm=bv.43148975,d.d2k" TargetMode="External"/><Relationship Id="rId1" Type="http://schemas.openxmlformats.org/officeDocument/2006/relationships/hyperlink" Target="https://www.economie.gouv.fr/daj/recommandation-nutrition" TargetMode="External"/><Relationship Id="rId6" Type="http://schemas.openxmlformats.org/officeDocument/2006/relationships/hyperlink" Target="https://www.google.fr/search?q=Sp%C3%A9cification+technique+du+GEMRCN+applicable+aux+viandes+de+volailles+et+de+lapins%2C+et+sp%C3%A9cification+technique+applicable&amp;ie=utf-8&amp;oe=utf-8&amp;client=firefox-b&amp;gfe_rd=cr&amp;dcr=0&amp;ei=A1DCWZGSL46FxgLW5aDoBw" TargetMode="External"/><Relationship Id="rId11" Type="http://schemas.openxmlformats.org/officeDocument/2006/relationships/hyperlink" Target="https://www.google.fr/search?q=GEMRCN+FREQUENCES+RECOMMANDEES+POUR+NOURRISSONS+ET+JEUNES+ENFANTS+EN+CRECHE%2CHALTE+GARDERIE+OU+STRUCTURE+DE+SOINS&amp;ie=utf-8&amp;oe=utf-8&amp;client=firefox-b&amp;gfe_rd=cr&amp;dcr=0&amp;ei=uVHCWdjQOo6FxgLW5aDoBw" TargetMode="External"/><Relationship Id="rId5" Type="http://schemas.openxmlformats.org/officeDocument/2006/relationships/hyperlink" Target="https://www.google.fr/search?q=Sp%C3%A9cification+technique+du+GEMRCN+applicable+aux+produits+laitiers&amp;ie=utf-8&amp;oe=utf-8&amp;client=firefox-b&amp;gfe_rd=cr&amp;dcr=0&amp;ei=xE_CWY-lOY6FxgLW5aDoBw" TargetMode="External"/><Relationship Id="rId10" Type="http://schemas.openxmlformats.org/officeDocument/2006/relationships/hyperlink" Target="https://www.google.fr/search?q=GEMRCN+-+FREQUENCES+RECOMMANDEES+DE+SERVICE+DES+PLATS+POUR+LES+REPAS+DES+ENFANTS+DE+PLUS+DE+3+ANS%2C+DES+ADOLESCENTS%2C+DES+ADULTES+ET+DES+PERSONNES+AGEES+EN+CAS+DE+PORTAGE+A+DOMICILE&amp;ie=utf-8&amp;oe=utf-8&amp;client=firefox-b&amp;gfe_r" TargetMode="External"/><Relationship Id="rId4" Type="http://schemas.openxmlformats.org/officeDocument/2006/relationships/hyperlink" Target="https://www.google.fr/search?q=Rapport+AFSSA+%C2%AB+Risques+et+b%C3%A9n%C3%A9fices+pour+la+sant%C3%A9+des+acides+gras+trans+apport%C3%A9s+par+les+aliments+%C2%BB+Avril+2005+%3B+ANSES-Alimentation+humaine-Acides+gras+trans.+http%3A%2F%2Fwww.afssa.fr%2FPNB5" TargetMode="External"/><Relationship Id="rId9" Type="http://schemas.openxmlformats.org/officeDocument/2006/relationships/hyperlink" Target="https://www.google.fr/search?q=Sp%C3%A9cification+technique+du+GEMRCN+applicable+aux+viandes+de+porcins&amp;ie=utf-8&amp;oe=utf-8&amp;client=firefox-b&amp;gfe_rd=cr&amp;dcr=0&amp;ei=olDCWZmWE46FxgLW5aDoBw" TargetMode="External"/><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google.fr/search?client=firefox-b&amp;dcr=0&amp;q=ANSES+NUTRITION+FREQUENCES+RECOMMANDEES&amp;oq=ANSES+NUTRITION+FREQUENCES+RECOMMANDEES&amp;gs_l=psy-ab.12...19678.22842.0.25296.10.10.0.0.0.0.119.1019.5j5.10.0....0...1.1.64.psy-ab..0.0.0....0.KSWWJIeTGfY"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google.fr/search?client=firefox-b&amp;dcr=0&amp;q=ANSES+NUTRITION+FREQUENCES+RECOMMANDEES&amp;oq=ANSES+NUTRITION+FREQUENCES+RECOMMANDEES&amp;gs_l=psy-ab.12...19678.22842.0.25296.10.10.0.0.0.0.119.1019.5j5.10.0....0...1.1.64.psy-ab..0.0.0....0.KSWWJIeTGfY"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google.fr/search?client=firefox-b&amp;dcr=0&amp;q=ANSES+NUTRITION+FREQUENCES+RECOMMANDEES&amp;oq=ANSES+NUTRITION+FREQUENCES+RECOMMANDEES&amp;gs_l=psy-ab.12...19678.22842.0.25296.10.10.0.0.0.0.119.1019.5j5.10.0....0...1.1.64.psy-ab..0.0.0....0.KSWWJIeTGfY"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excel-downloads.com/remository/startdown/882.html" TargetMode="External"/><Relationship Id="rId1" Type="http://schemas.openxmlformats.org/officeDocument/2006/relationships/hyperlink" Target="http://www.excel-downloads.com/forum/125852-nos-cong-s_pg-vf.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52F9-3026-48D9-803E-0953678F20CC}">
  <sheetPr codeName="Feuil26"/>
  <dimension ref="A1:AR200"/>
  <sheetViews>
    <sheetView tabSelected="1" zoomScale="75" zoomScaleNormal="75" workbookViewId="0">
      <selection activeCell="L26" sqref="L26:N26"/>
    </sheetView>
  </sheetViews>
  <sheetFormatPr baseColWidth="10" defaultRowHeight="12.75" x14ac:dyDescent="0.2"/>
  <cols>
    <col min="1" max="2" width="11.42578125" style="1281"/>
    <col min="3" max="3" width="16" style="1281" customWidth="1"/>
    <col min="4" max="14" width="11.42578125" style="1281"/>
    <col min="15" max="15" width="13.140625" style="1281" customWidth="1"/>
    <col min="16" max="16" width="15.28515625" style="1281" customWidth="1"/>
    <col min="17" max="18" width="11.42578125" style="1281"/>
    <col min="19" max="19" width="16" style="1281" customWidth="1"/>
    <col min="20" max="20" width="12.140625" style="1281" customWidth="1"/>
    <col min="21" max="21" width="15.28515625" style="1281" customWidth="1"/>
    <col min="22" max="22" width="11.42578125" style="1281"/>
    <col min="23" max="23" width="14.140625" style="1281" customWidth="1"/>
    <col min="24" max="24" width="12.140625" style="1281" bestFit="1" customWidth="1"/>
    <col min="25" max="16384" width="11.42578125" style="1281"/>
  </cols>
  <sheetData>
    <row r="1" spans="1:29" ht="30" customHeight="1" x14ac:dyDescent="0.25">
      <c r="A1" s="1278"/>
      <c r="B1" s="1278"/>
      <c r="C1" s="1278"/>
      <c r="D1" s="1278"/>
      <c r="E1" s="1278"/>
      <c r="F1" s="1278"/>
      <c r="G1" s="1278"/>
      <c r="H1" s="1278"/>
      <c r="I1" s="1278"/>
      <c r="J1" s="1278"/>
      <c r="K1" s="1278"/>
      <c r="L1" s="1279"/>
      <c r="M1" s="1279"/>
      <c r="N1" s="1279"/>
      <c r="O1" s="1279"/>
      <c r="P1" s="1279"/>
      <c r="Q1" s="1280"/>
      <c r="R1" s="1280"/>
      <c r="S1" s="1280"/>
      <c r="T1" s="1280"/>
      <c r="U1" s="1280"/>
      <c r="V1" s="1280"/>
      <c r="W1" s="1280"/>
      <c r="X1" s="1280"/>
      <c r="Y1" s="1280"/>
      <c r="Z1" s="1280"/>
      <c r="AA1" s="1280"/>
      <c r="AB1" s="1280"/>
      <c r="AC1" s="1280"/>
    </row>
    <row r="2" spans="1:29" ht="30" customHeight="1" x14ac:dyDescent="0.25">
      <c r="A2" s="1278"/>
      <c r="B2" s="1282" t="s">
        <v>2558</v>
      </c>
      <c r="C2" s="1278"/>
      <c r="D2" s="1278"/>
      <c r="E2" s="1278"/>
      <c r="F2" s="1278"/>
      <c r="G2" s="1278"/>
      <c r="H2" s="1278"/>
      <c r="I2" s="1279"/>
      <c r="J2" s="1278"/>
      <c r="K2" s="1278"/>
      <c r="L2" s="1279"/>
      <c r="M2" s="1279"/>
      <c r="N2" s="1279"/>
      <c r="O2" s="1279"/>
      <c r="P2" s="1279"/>
      <c r="Q2" s="1280"/>
      <c r="R2" s="1280"/>
      <c r="S2" s="1280"/>
      <c r="T2" s="1283" t="s">
        <v>1627</v>
      </c>
      <c r="U2" s="1280"/>
      <c r="V2" s="1280"/>
      <c r="W2" s="1280"/>
      <c r="X2" s="1280"/>
      <c r="Y2" s="1280"/>
      <c r="Z2" s="1280"/>
      <c r="AA2" s="1280"/>
      <c r="AB2" s="1280"/>
      <c r="AC2" s="1280"/>
    </row>
    <row r="3" spans="1:29" ht="30" customHeight="1" x14ac:dyDescent="0.25">
      <c r="A3" s="1278"/>
      <c r="B3" s="1284" t="s">
        <v>2882</v>
      </c>
      <c r="C3" s="1285"/>
      <c r="D3" s="1278"/>
      <c r="E3" s="1278"/>
      <c r="F3" s="1278"/>
      <c r="G3" s="1278"/>
      <c r="H3" s="1278"/>
      <c r="I3" s="1279"/>
      <c r="J3" s="1278"/>
      <c r="K3" s="1278"/>
      <c r="L3" s="1279"/>
      <c r="M3" s="1279"/>
      <c r="N3" s="1279"/>
      <c r="O3" s="1279"/>
      <c r="P3" s="1279"/>
      <c r="Q3" s="1280"/>
      <c r="R3" s="1280"/>
      <c r="S3" s="1280"/>
      <c r="T3" s="1283" t="s">
        <v>2892</v>
      </c>
      <c r="U3" s="1280"/>
      <c r="V3" s="1280"/>
      <c r="W3" s="1280"/>
      <c r="X3" s="1280"/>
      <c r="Y3" s="1280"/>
      <c r="Z3" s="1280"/>
      <c r="AA3" s="1280"/>
      <c r="AB3" s="1280"/>
      <c r="AC3" s="1280"/>
    </row>
    <row r="4" spans="1:29" ht="30" customHeight="1" x14ac:dyDescent="0.25">
      <c r="A4" s="1278"/>
      <c r="B4" s="1284" t="s">
        <v>2559</v>
      </c>
      <c r="C4" s="1285"/>
      <c r="D4" s="1278"/>
      <c r="E4" s="1278"/>
      <c r="F4" s="1278"/>
      <c r="G4" s="1278"/>
      <c r="H4" s="1278"/>
      <c r="I4" s="1279"/>
      <c r="J4" s="1278"/>
      <c r="K4" s="1278"/>
      <c r="L4" s="1279"/>
      <c r="M4" s="1279"/>
      <c r="N4" s="1279"/>
      <c r="O4" s="1279"/>
      <c r="P4" s="1279"/>
      <c r="Q4" s="1280"/>
      <c r="R4" s="1280"/>
      <c r="S4" s="1280"/>
      <c r="T4" s="1283" t="s">
        <v>2893</v>
      </c>
      <c r="U4" s="1280"/>
      <c r="V4" s="1280"/>
      <c r="W4" s="1280"/>
      <c r="X4" s="1280"/>
      <c r="Y4" s="1280"/>
      <c r="Z4" s="1280"/>
      <c r="AA4" s="1280"/>
      <c r="AB4" s="1280"/>
      <c r="AC4" s="1280"/>
    </row>
    <row r="5" spans="1:29" ht="30" customHeight="1" x14ac:dyDescent="0.25">
      <c r="A5" s="1278"/>
      <c r="B5" s="1284" t="s">
        <v>3048</v>
      </c>
      <c r="C5" s="1285"/>
      <c r="D5" s="1278"/>
      <c r="E5" s="1278"/>
      <c r="F5" s="1278"/>
      <c r="G5" s="1278"/>
      <c r="H5" s="1278"/>
      <c r="I5" s="1279"/>
      <c r="J5" s="1278"/>
      <c r="K5" s="1278"/>
      <c r="L5" s="1279"/>
      <c r="M5" s="1279"/>
      <c r="N5" s="1279"/>
      <c r="O5" s="1279"/>
      <c r="P5" s="1279"/>
      <c r="Q5" s="1280"/>
      <c r="R5" s="1280"/>
      <c r="S5" s="1280"/>
      <c r="T5" s="1283"/>
      <c r="U5" s="1280"/>
      <c r="V5" s="1280"/>
      <c r="W5" s="1280"/>
      <c r="X5" s="1280"/>
      <c r="Y5" s="1280"/>
      <c r="Z5" s="1280"/>
      <c r="AA5" s="1280"/>
      <c r="AB5" s="1280"/>
      <c r="AC5" s="1280"/>
    </row>
    <row r="6" spans="1:29" ht="30" customHeight="1" x14ac:dyDescent="0.25">
      <c r="A6" s="1278"/>
      <c r="B6" s="1284" t="s">
        <v>3049</v>
      </c>
      <c r="C6" s="1285"/>
      <c r="D6" s="1278"/>
      <c r="E6" s="1278"/>
      <c r="F6" s="1278"/>
      <c r="G6" s="1278"/>
      <c r="H6" s="1278"/>
      <c r="I6" s="1279"/>
      <c r="J6" s="1278"/>
      <c r="K6" s="1278"/>
      <c r="L6" s="1279"/>
      <c r="M6" s="1279"/>
      <c r="N6" s="1279"/>
      <c r="O6" s="1279"/>
      <c r="P6" s="1279"/>
      <c r="Q6" s="1280"/>
      <c r="R6" s="1280"/>
      <c r="S6" s="1280"/>
      <c r="T6" s="1283"/>
      <c r="U6" s="1280"/>
      <c r="V6" s="1280"/>
      <c r="W6" s="1280"/>
      <c r="X6" s="1280"/>
      <c r="Y6" s="1280"/>
      <c r="Z6" s="1280"/>
      <c r="AA6" s="1280"/>
      <c r="AB6" s="1280"/>
      <c r="AC6" s="1280"/>
    </row>
    <row r="7" spans="1:29" ht="30" customHeight="1" x14ac:dyDescent="0.25">
      <c r="A7" s="1278"/>
      <c r="B7" s="1284" t="s">
        <v>3050</v>
      </c>
      <c r="C7" s="1285"/>
      <c r="D7" s="1278"/>
      <c r="E7" s="1278"/>
      <c r="F7" s="1278"/>
      <c r="G7" s="1278"/>
      <c r="H7" s="1278"/>
      <c r="I7" s="1279"/>
      <c r="J7" s="1278"/>
      <c r="K7" s="1278"/>
      <c r="L7" s="1279"/>
      <c r="M7" s="1279"/>
      <c r="N7" s="1279"/>
      <c r="O7" s="1279"/>
      <c r="P7" s="1279"/>
      <c r="Q7" s="1280"/>
      <c r="R7" s="1280"/>
      <c r="S7" s="1280"/>
      <c r="T7" s="1283"/>
      <c r="U7" s="1280"/>
      <c r="V7" s="1280"/>
      <c r="W7" s="1280"/>
      <c r="X7" s="1280"/>
      <c r="Y7" s="1280"/>
      <c r="Z7" s="1280"/>
      <c r="AA7" s="1280"/>
      <c r="AB7" s="1280"/>
      <c r="AC7" s="1280"/>
    </row>
    <row r="8" spans="1:29" ht="30" customHeight="1" x14ac:dyDescent="0.25">
      <c r="A8" s="1278"/>
      <c r="B8" s="1284"/>
      <c r="C8" s="1285"/>
      <c r="D8" s="1278"/>
      <c r="E8" s="1278"/>
      <c r="F8" s="1278"/>
      <c r="G8" s="1278"/>
      <c r="H8" s="1278"/>
      <c r="I8" s="1279"/>
      <c r="J8" s="1278"/>
      <c r="K8" s="1278"/>
      <c r="L8" s="1279"/>
      <c r="M8" s="1279"/>
      <c r="N8" s="1279"/>
      <c r="O8" s="1279"/>
      <c r="P8" s="1279"/>
      <c r="Q8" s="1280"/>
      <c r="R8" s="1280"/>
      <c r="S8" s="1280"/>
      <c r="T8" s="1283"/>
      <c r="U8" s="1280"/>
      <c r="V8" s="1280"/>
      <c r="W8" s="1280"/>
      <c r="X8" s="1280"/>
      <c r="Y8" s="1280"/>
      <c r="Z8" s="1280"/>
      <c r="AA8" s="1280"/>
      <c r="AB8" s="1280"/>
      <c r="AC8" s="1280"/>
    </row>
    <row r="9" spans="1:29" ht="30" customHeight="1" x14ac:dyDescent="0.2">
      <c r="A9" s="1278"/>
      <c r="B9" s="1284" t="s">
        <v>2473</v>
      </c>
      <c r="C9" s="1280"/>
      <c r="D9" s="1280"/>
      <c r="E9" s="1280"/>
      <c r="F9" s="1280"/>
      <c r="G9" s="1280"/>
      <c r="H9" s="1280"/>
      <c r="I9" s="1280"/>
      <c r="J9" s="1280"/>
      <c r="K9" s="1280"/>
      <c r="L9" s="1280"/>
      <c r="M9" s="1280"/>
      <c r="N9" s="1280"/>
      <c r="O9" s="1280"/>
      <c r="P9" s="1280"/>
      <c r="Q9" s="1280"/>
      <c r="R9" s="1280"/>
      <c r="S9" s="1280"/>
      <c r="T9" s="1283"/>
      <c r="U9" s="1280"/>
      <c r="V9" s="1280"/>
      <c r="W9" s="1280"/>
      <c r="X9" s="1280"/>
      <c r="Y9" s="1280"/>
      <c r="Z9" s="1280"/>
      <c r="AA9" s="1280"/>
      <c r="AB9" s="1280"/>
      <c r="AC9" s="1280"/>
    </row>
    <row r="10" spans="1:29" ht="30" customHeight="1" x14ac:dyDescent="0.2">
      <c r="A10" s="1278"/>
      <c r="B10" s="1413"/>
      <c r="C10" s="1414" t="s">
        <v>2470</v>
      </c>
      <c r="D10" s="1415"/>
      <c r="E10" s="1415"/>
      <c r="F10" s="1415"/>
      <c r="G10" s="1415"/>
      <c r="H10" s="1415"/>
      <c r="I10" s="1415"/>
      <c r="J10" s="1415"/>
      <c r="K10" s="1415"/>
      <c r="L10" s="1415"/>
      <c r="M10" s="1415"/>
      <c r="N10" s="1415"/>
      <c r="O10" s="1415"/>
      <c r="P10" s="1415"/>
      <c r="Q10" s="1415"/>
      <c r="R10" s="1280"/>
      <c r="S10" s="1280"/>
      <c r="T10" s="1283"/>
      <c r="U10" s="1280"/>
      <c r="V10" s="1280"/>
      <c r="W10" s="1280"/>
      <c r="X10" s="1280"/>
      <c r="Y10" s="1280"/>
      <c r="Z10" s="1280"/>
      <c r="AA10" s="1280"/>
      <c r="AB10" s="1280"/>
      <c r="AC10" s="1280"/>
    </row>
    <row r="11" spans="1:29" ht="30" customHeight="1" x14ac:dyDescent="0.2">
      <c r="A11" s="1278"/>
      <c r="B11" s="1413"/>
      <c r="C11" s="1414" t="s">
        <v>2471</v>
      </c>
      <c r="D11" s="1415"/>
      <c r="E11" s="1415"/>
      <c r="F11" s="1415"/>
      <c r="G11" s="1415"/>
      <c r="H11" s="1415"/>
      <c r="I11" s="1415"/>
      <c r="J11" s="1415"/>
      <c r="K11" s="1415"/>
      <c r="L11" s="1415"/>
      <c r="M11" s="1415"/>
      <c r="N11" s="1415"/>
      <c r="O11" s="1415"/>
      <c r="P11" s="1415"/>
      <c r="Q11" s="1415"/>
      <c r="R11" s="1280"/>
      <c r="S11" s="1280"/>
      <c r="T11" s="1283"/>
      <c r="U11" s="1280"/>
      <c r="V11" s="1280"/>
      <c r="W11" s="1280"/>
      <c r="X11" s="1280"/>
      <c r="Y11" s="1280"/>
      <c r="Z11" s="1280"/>
      <c r="AA11" s="1280"/>
      <c r="AB11" s="1280"/>
      <c r="AC11" s="1280"/>
    </row>
    <row r="12" spans="1:29" ht="30" customHeight="1" x14ac:dyDescent="0.2">
      <c r="A12" s="1278"/>
      <c r="B12" s="1413"/>
      <c r="C12" s="1416" t="s">
        <v>2695</v>
      </c>
      <c r="D12" s="1417"/>
      <c r="E12" s="1417"/>
      <c r="F12" s="1417"/>
      <c r="G12" s="1417"/>
      <c r="H12" s="1417"/>
      <c r="I12" s="1417"/>
      <c r="J12" s="1417"/>
      <c r="K12" s="1417"/>
      <c r="L12" s="1417"/>
      <c r="M12" s="1417"/>
      <c r="N12" s="1417"/>
      <c r="O12" s="1417"/>
      <c r="P12" s="1417"/>
      <c r="Q12" s="1417"/>
      <c r="R12" s="1280"/>
      <c r="S12" s="1280"/>
      <c r="T12" s="1283"/>
      <c r="U12" s="1280"/>
      <c r="V12" s="1280"/>
      <c r="W12" s="1280"/>
      <c r="X12" s="1280"/>
      <c r="Y12" s="1280"/>
      <c r="Z12" s="1280"/>
      <c r="AA12" s="1280"/>
      <c r="AB12" s="1280"/>
      <c r="AC12" s="1280"/>
    </row>
    <row r="13" spans="1:29" ht="30" customHeight="1" x14ac:dyDescent="0.2">
      <c r="A13" s="1278"/>
      <c r="B13" s="1413"/>
      <c r="C13" s="1414" t="s">
        <v>2472</v>
      </c>
      <c r="D13" s="1415"/>
      <c r="E13" s="1415"/>
      <c r="F13" s="1415"/>
      <c r="G13" s="1415"/>
      <c r="H13" s="1415"/>
      <c r="I13" s="1415"/>
      <c r="J13" s="1415"/>
      <c r="K13" s="1415"/>
      <c r="L13" s="1415"/>
      <c r="M13" s="1415"/>
      <c r="N13" s="1415"/>
      <c r="O13" s="1415"/>
      <c r="P13" s="1415"/>
      <c r="Q13" s="1415"/>
      <c r="R13" s="1280"/>
      <c r="S13" s="1280"/>
      <c r="T13" s="1283"/>
      <c r="U13" s="1280"/>
      <c r="V13" s="1280"/>
      <c r="W13" s="1280"/>
      <c r="X13" s="1280"/>
      <c r="Y13" s="1280"/>
      <c r="Z13" s="1280"/>
      <c r="AA13" s="1280"/>
      <c r="AB13" s="1280"/>
      <c r="AC13" s="1280"/>
    </row>
    <row r="14" spans="1:29" ht="30" customHeight="1" x14ac:dyDescent="0.2">
      <c r="A14" s="1278"/>
      <c r="B14" s="1413"/>
      <c r="C14" s="1414" t="s">
        <v>2696</v>
      </c>
      <c r="D14" s="1415"/>
      <c r="E14" s="1415"/>
      <c r="F14" s="1415"/>
      <c r="G14" s="1415"/>
      <c r="H14" s="1415"/>
      <c r="I14" s="1415"/>
      <c r="J14" s="1415"/>
      <c r="K14" s="1415"/>
      <c r="L14" s="1415"/>
      <c r="M14" s="1415"/>
      <c r="N14" s="1415"/>
      <c r="O14" s="1415"/>
      <c r="P14" s="1415"/>
      <c r="Q14" s="1415"/>
      <c r="R14" s="1280"/>
      <c r="S14" s="1280"/>
      <c r="T14" s="1283"/>
      <c r="U14" s="1280"/>
      <c r="V14" s="1280"/>
      <c r="W14" s="1280"/>
      <c r="X14" s="1280"/>
      <c r="Y14" s="1280"/>
      <c r="Z14" s="1280"/>
      <c r="AA14" s="1280"/>
      <c r="AB14" s="1280"/>
      <c r="AC14" s="1280"/>
    </row>
    <row r="15" spans="1:29" ht="30" customHeight="1" x14ac:dyDescent="0.2">
      <c r="A15" s="1278"/>
      <c r="B15" s="1413"/>
      <c r="C15" s="1414" t="s">
        <v>220</v>
      </c>
      <c r="D15" s="1415"/>
      <c r="E15" s="1415"/>
      <c r="F15" s="1415"/>
      <c r="G15" s="1415"/>
      <c r="H15" s="1415"/>
      <c r="I15" s="1415"/>
      <c r="J15" s="1415"/>
      <c r="K15" s="1415"/>
      <c r="L15" s="1415"/>
      <c r="M15" s="1415"/>
      <c r="N15" s="1415"/>
      <c r="O15" s="1415"/>
      <c r="P15" s="1415"/>
      <c r="Q15" s="1415"/>
      <c r="R15" s="1280"/>
      <c r="S15" s="1280"/>
      <c r="T15" s="1283"/>
      <c r="U15" s="1280"/>
      <c r="V15" s="1280"/>
      <c r="W15" s="1280"/>
      <c r="X15" s="1280"/>
      <c r="Y15" s="1280"/>
      <c r="Z15" s="1280"/>
      <c r="AA15" s="1280"/>
      <c r="AB15" s="1280"/>
      <c r="AC15" s="1280"/>
    </row>
    <row r="16" spans="1:29" ht="30" customHeight="1" x14ac:dyDescent="0.25">
      <c r="A16" s="1278"/>
      <c r="B16" s="1284" t="s">
        <v>3051</v>
      </c>
      <c r="C16" s="1285"/>
      <c r="D16" s="1278"/>
      <c r="E16" s="1278"/>
      <c r="F16" s="1278"/>
      <c r="G16" s="1278"/>
      <c r="H16" s="1278"/>
      <c r="I16" s="1279"/>
      <c r="J16" s="1278"/>
      <c r="K16" s="1278"/>
      <c r="L16" s="1279"/>
      <c r="M16" s="1279"/>
      <c r="N16" s="1279"/>
      <c r="O16" s="1279"/>
      <c r="P16" s="1279"/>
      <c r="Q16" s="1280"/>
      <c r="R16" s="1280"/>
      <c r="S16" s="1280"/>
      <c r="T16" s="1283"/>
      <c r="U16" s="1280"/>
      <c r="V16" s="1280"/>
      <c r="W16" s="1280"/>
      <c r="X16" s="1280"/>
      <c r="Y16" s="1280"/>
      <c r="Z16" s="1280"/>
      <c r="AA16" s="1280"/>
      <c r="AB16" s="1280"/>
      <c r="AC16" s="1280"/>
    </row>
    <row r="17" spans="1:29" ht="30" customHeight="1" x14ac:dyDescent="0.25">
      <c r="A17" s="1278"/>
      <c r="B17" s="1284" t="s">
        <v>3067</v>
      </c>
      <c r="C17" s="1285"/>
      <c r="D17" s="1278"/>
      <c r="E17" s="1278"/>
      <c r="F17" s="1278"/>
      <c r="G17" s="1278"/>
      <c r="H17" s="1278"/>
      <c r="I17" s="1279"/>
      <c r="J17" s="1278"/>
      <c r="K17" s="1278"/>
      <c r="L17" s="1279"/>
      <c r="M17" s="1279"/>
      <c r="N17" s="1279"/>
      <c r="O17" s="1279"/>
      <c r="P17" s="1279"/>
      <c r="Q17" s="1280"/>
      <c r="R17" s="1280"/>
      <c r="S17" s="1280"/>
      <c r="T17" s="1283"/>
      <c r="U17" s="1280"/>
      <c r="V17" s="1280"/>
      <c r="W17" s="1280"/>
      <c r="X17" s="1280"/>
      <c r="Y17" s="1280"/>
      <c r="Z17" s="1280"/>
      <c r="AA17" s="1280"/>
      <c r="AB17" s="1280"/>
      <c r="AC17" s="1280"/>
    </row>
    <row r="18" spans="1:29" ht="30" customHeight="1" x14ac:dyDescent="0.25">
      <c r="A18" s="1278"/>
      <c r="B18" s="1284"/>
      <c r="C18" s="1285"/>
      <c r="D18" s="1278"/>
      <c r="E18" s="1278"/>
      <c r="F18" s="1278"/>
      <c r="G18" s="1278"/>
      <c r="H18" s="1278"/>
      <c r="I18" s="1279"/>
      <c r="J18" s="1278"/>
      <c r="K18" s="1278"/>
      <c r="L18" s="1279"/>
      <c r="M18" s="1279"/>
      <c r="N18" s="1279"/>
      <c r="O18" s="1279"/>
      <c r="P18" s="1279"/>
      <c r="Q18" s="1280"/>
      <c r="R18" s="1280"/>
      <c r="S18" s="1280"/>
      <c r="T18" s="1283"/>
      <c r="U18" s="1280"/>
      <c r="V18" s="1280"/>
      <c r="W18" s="1280"/>
      <c r="X18" s="1280"/>
      <c r="Y18" s="1280"/>
      <c r="Z18" s="1280"/>
      <c r="AA18" s="1280"/>
      <c r="AB18" s="1280"/>
      <c r="AC18" s="1280"/>
    </row>
    <row r="19" spans="1:29" ht="30" customHeight="1" x14ac:dyDescent="0.25">
      <c r="A19" s="1278"/>
      <c r="B19" s="950" t="s">
        <v>1594</v>
      </c>
      <c r="C19" s="950"/>
      <c r="D19" s="950"/>
      <c r="E19" s="1278"/>
      <c r="F19" s="1278"/>
      <c r="G19" s="1278"/>
      <c r="H19" s="1278"/>
      <c r="I19" s="1279"/>
      <c r="J19" s="1278"/>
      <c r="K19" s="1278"/>
      <c r="L19" s="1279"/>
      <c r="M19" s="1279"/>
      <c r="N19" s="1279"/>
      <c r="O19" s="1279"/>
      <c r="P19" s="1279"/>
      <c r="Q19" s="1280"/>
      <c r="R19" s="1280"/>
      <c r="S19" s="1280"/>
      <c r="T19" s="1283"/>
      <c r="U19" s="1280"/>
      <c r="V19" s="1280"/>
      <c r="W19" s="1280"/>
      <c r="X19" s="1280"/>
      <c r="Y19" s="1280"/>
      <c r="Z19" s="1280"/>
      <c r="AA19" s="1280"/>
      <c r="AB19" s="1280"/>
      <c r="AC19" s="1280"/>
    </row>
    <row r="20" spans="1:29" ht="30" customHeight="1" x14ac:dyDescent="0.2">
      <c r="A20" s="1278"/>
      <c r="B20" s="1749" t="s">
        <v>1595</v>
      </c>
      <c r="C20" s="1750"/>
      <c r="D20" s="1750"/>
      <c r="E20" s="1750"/>
      <c r="F20" s="1750"/>
      <c r="G20" s="1750"/>
      <c r="H20" s="1750"/>
      <c r="I20" s="1750"/>
      <c r="J20" s="1750"/>
      <c r="K20" s="1750"/>
      <c r="L20" s="1750"/>
      <c r="M20" s="1750"/>
      <c r="N20" s="1750"/>
      <c r="O20" s="1750"/>
      <c r="P20" s="1750"/>
      <c r="Q20" s="1750"/>
      <c r="R20" s="1750"/>
      <c r="S20" s="1750"/>
      <c r="T20" s="1750"/>
      <c r="U20" s="1750"/>
      <c r="V20" s="1750"/>
      <c r="W20" s="1280"/>
      <c r="X20" s="1280"/>
      <c r="Y20" s="1280"/>
      <c r="Z20" s="1280"/>
      <c r="AA20" s="1280"/>
      <c r="AB20" s="1280"/>
      <c r="AC20" s="1280"/>
    </row>
    <row r="21" spans="1:29" ht="30" customHeight="1" x14ac:dyDescent="0.2">
      <c r="A21" s="1278"/>
      <c r="B21" s="1751"/>
      <c r="C21" s="1751" t="s">
        <v>1596</v>
      </c>
      <c r="D21" s="1751"/>
      <c r="E21" s="1751"/>
      <c r="F21" s="1751"/>
      <c r="G21" s="1751"/>
      <c r="H21" s="1751"/>
      <c r="I21" s="1751"/>
      <c r="J21" s="1751"/>
      <c r="K21" s="1751"/>
      <c r="L21" s="1751"/>
      <c r="M21" s="1751"/>
      <c r="N21" s="1751"/>
      <c r="O21" s="1751"/>
      <c r="P21" s="1751"/>
      <c r="Q21" s="1751"/>
      <c r="R21" s="1751"/>
      <c r="S21" s="1751"/>
      <c r="T21" s="1751"/>
      <c r="U21" s="1751"/>
      <c r="V21" s="1751"/>
      <c r="W21" s="1280"/>
      <c r="X21" s="1280"/>
      <c r="Y21" s="1280"/>
      <c r="Z21" s="1280"/>
      <c r="AA21" s="1280"/>
      <c r="AB21" s="1280"/>
      <c r="AC21" s="1280"/>
    </row>
    <row r="22" spans="1:29" ht="30" customHeight="1" x14ac:dyDescent="0.2">
      <c r="A22" s="1278"/>
      <c r="B22" s="1751"/>
      <c r="C22" s="1751" t="s">
        <v>1597</v>
      </c>
      <c r="D22" s="1751"/>
      <c r="E22" s="1751"/>
      <c r="F22" s="1751"/>
      <c r="G22" s="1751"/>
      <c r="H22" s="1751"/>
      <c r="I22" s="1751"/>
      <c r="J22" s="1751"/>
      <c r="K22" s="1751"/>
      <c r="L22" s="1751"/>
      <c r="M22" s="1751"/>
      <c r="N22" s="1751"/>
      <c r="O22" s="1751"/>
      <c r="P22" s="1751"/>
      <c r="Q22" s="1751"/>
      <c r="R22" s="1751"/>
      <c r="S22" s="1751"/>
      <c r="T22" s="1751"/>
      <c r="U22" s="1751"/>
      <c r="V22" s="1751"/>
      <c r="W22" s="1280"/>
      <c r="X22" s="1280"/>
      <c r="Y22" s="1280"/>
      <c r="Z22" s="1280"/>
      <c r="AA22" s="1280"/>
      <c r="AB22" s="1280"/>
      <c r="AC22" s="1280"/>
    </row>
    <row r="23" spans="1:29" ht="30" customHeight="1" x14ac:dyDescent="0.2">
      <c r="A23" s="1278"/>
      <c r="B23" s="1750"/>
      <c r="C23" s="1750"/>
      <c r="D23" s="1798" t="s">
        <v>270</v>
      </c>
      <c r="E23" s="1798"/>
      <c r="F23" s="1798"/>
      <c r="G23" s="1798"/>
      <c r="H23" s="1798"/>
      <c r="I23" s="1798"/>
      <c r="J23" s="1798"/>
      <c r="K23" s="1798"/>
      <c r="L23" s="1798"/>
      <c r="M23" s="1798"/>
      <c r="N23" s="1798"/>
      <c r="O23" s="1798"/>
      <c r="P23" s="1798"/>
      <c r="Q23" s="1750"/>
      <c r="R23" s="1750"/>
      <c r="S23" s="1750"/>
      <c r="T23" s="1750"/>
      <c r="U23" s="1750"/>
      <c r="V23" s="1750"/>
      <c r="W23" s="1280"/>
      <c r="X23" s="1280"/>
      <c r="Y23" s="1280"/>
      <c r="Z23" s="1280"/>
      <c r="AA23" s="1280"/>
      <c r="AB23" s="1280"/>
      <c r="AC23" s="1280"/>
    </row>
    <row r="24" spans="1:29" ht="30" customHeight="1" x14ac:dyDescent="0.2">
      <c r="A24" s="1278"/>
      <c r="B24" s="1750"/>
      <c r="C24" s="1750"/>
      <c r="D24" s="1798"/>
      <c r="E24" s="1798"/>
      <c r="F24" s="1798"/>
      <c r="G24" s="1798"/>
      <c r="H24" s="1798"/>
      <c r="I24" s="1798"/>
      <c r="J24" s="1798"/>
      <c r="K24" s="1798"/>
      <c r="L24" s="1798"/>
      <c r="M24" s="1798"/>
      <c r="N24" s="1798"/>
      <c r="O24" s="1798"/>
      <c r="P24" s="1798"/>
      <c r="Q24" s="1750"/>
      <c r="R24" s="1750"/>
      <c r="S24" s="1750"/>
      <c r="T24" s="1750"/>
      <c r="U24" s="1750"/>
      <c r="V24" s="1750"/>
      <c r="W24" s="1280"/>
      <c r="X24" s="1280"/>
      <c r="Y24" s="1280"/>
      <c r="Z24" s="1280"/>
      <c r="AA24" s="1280"/>
      <c r="AB24" s="1280"/>
      <c r="AC24" s="1280"/>
    </row>
    <row r="25" spans="1:29" ht="30" customHeight="1" x14ac:dyDescent="0.2">
      <c r="A25" s="1278"/>
      <c r="B25" s="1750"/>
      <c r="C25" s="1750"/>
      <c r="D25" s="1754"/>
      <c r="E25" s="1754"/>
      <c r="F25" s="1754"/>
      <c r="G25" s="1754"/>
      <c r="H25" s="1754"/>
      <c r="I25" s="1754"/>
      <c r="J25" s="1754"/>
      <c r="K25" s="1754"/>
      <c r="L25" s="1804" t="s">
        <v>586</v>
      </c>
      <c r="M25" s="1804"/>
      <c r="N25" s="1804"/>
      <c r="O25" s="1804" t="s">
        <v>587</v>
      </c>
      <c r="P25" s="1804"/>
      <c r="Q25" s="1750"/>
      <c r="R25" s="1750"/>
      <c r="S25" s="1750"/>
      <c r="T25" s="1750"/>
      <c r="U25" s="1750"/>
      <c r="V25" s="1750"/>
      <c r="W25" s="1280"/>
      <c r="X25" s="1280"/>
      <c r="Y25" s="1280"/>
      <c r="Z25" s="1280"/>
      <c r="AA25" s="1280"/>
      <c r="AB25" s="1280"/>
      <c r="AC25" s="1280"/>
    </row>
    <row r="26" spans="1:29" ht="30" customHeight="1" x14ac:dyDescent="0.2">
      <c r="A26" s="1278"/>
      <c r="B26" s="1750"/>
      <c r="C26" s="1750"/>
      <c r="D26" s="1759"/>
      <c r="E26" s="1765" t="s">
        <v>17</v>
      </c>
      <c r="F26" s="1418" t="s">
        <v>3052</v>
      </c>
      <c r="G26" s="1419"/>
      <c r="H26" s="1419"/>
      <c r="I26" s="943"/>
      <c r="J26" s="943"/>
      <c r="K26" s="943" t="s">
        <v>3053</v>
      </c>
      <c r="L26" s="1805">
        <f>INT(MOD(INT((F27-2)/7)+1,52+5/28))</f>
        <v>43</v>
      </c>
      <c r="M26" s="1805"/>
      <c r="N26" s="1805"/>
      <c r="O26" s="1805">
        <f>INT(MOD(INT((I27-2)/7)+1,52+5/28))</f>
        <v>50</v>
      </c>
      <c r="P26" s="1805"/>
      <c r="Q26" s="1750"/>
      <c r="R26" s="1750"/>
      <c r="S26" s="1750"/>
      <c r="T26" s="1750"/>
      <c r="U26" s="1750"/>
      <c r="V26" s="1750"/>
      <c r="W26" s="1280"/>
      <c r="X26" s="1280"/>
      <c r="Y26" s="1280"/>
      <c r="Z26" s="1280"/>
      <c r="AA26" s="1280"/>
      <c r="AB26" s="1280"/>
      <c r="AC26" s="1280"/>
    </row>
    <row r="27" spans="1:29" ht="30" customHeight="1" x14ac:dyDescent="0.2">
      <c r="A27" s="1278"/>
      <c r="B27" s="1751"/>
      <c r="C27" s="1751"/>
      <c r="D27" s="1760"/>
      <c r="E27" s="1761" t="s">
        <v>592</v>
      </c>
      <c r="F27" s="1813">
        <v>44135</v>
      </c>
      <c r="G27" s="1813"/>
      <c r="H27" s="1813"/>
      <c r="I27" s="1807">
        <f>F27+48</f>
        <v>44183</v>
      </c>
      <c r="J27" s="1807"/>
      <c r="K27" s="1807"/>
      <c r="L27" s="1803" t="s">
        <v>588</v>
      </c>
      <c r="M27" s="1803"/>
      <c r="N27" s="1803"/>
      <c r="O27" s="1802" t="s">
        <v>593</v>
      </c>
      <c r="P27" s="1802"/>
      <c r="Q27" s="1755" t="s">
        <v>589</v>
      </c>
      <c r="R27" s="1755"/>
      <c r="S27" s="1755"/>
      <c r="T27" s="1755"/>
      <c r="U27" s="1755"/>
      <c r="V27" s="1755"/>
      <c r="W27" s="1280"/>
      <c r="X27" s="1280"/>
      <c r="Y27" s="1280"/>
      <c r="Z27" s="1280"/>
      <c r="AA27" s="1280"/>
      <c r="AB27" s="1280"/>
      <c r="AC27" s="1280"/>
    </row>
    <row r="28" spans="1:29" ht="30" customHeight="1" x14ac:dyDescent="0.2">
      <c r="A28" s="1278"/>
      <c r="B28" s="1751"/>
      <c r="C28" s="1751"/>
      <c r="D28" s="1760"/>
      <c r="E28" s="1762" t="s">
        <v>585</v>
      </c>
      <c r="F28" s="1808">
        <v>40847</v>
      </c>
      <c r="G28" s="1808"/>
      <c r="H28" s="1808"/>
      <c r="I28" s="1808">
        <v>40895</v>
      </c>
      <c r="J28" s="1808"/>
      <c r="K28" s="1808"/>
      <c r="L28" s="1810">
        <v>20</v>
      </c>
      <c r="M28" s="1810"/>
      <c r="N28" s="1810"/>
      <c r="O28" s="1801">
        <f>(I28-F28)+1</f>
        <v>49</v>
      </c>
      <c r="P28" s="1801"/>
      <c r="Q28" s="1756" t="s">
        <v>594</v>
      </c>
      <c r="R28" s="1756"/>
      <c r="S28" s="1756"/>
      <c r="T28" s="1756"/>
      <c r="U28" s="1756"/>
      <c r="V28" s="1756"/>
      <c r="W28" s="1280"/>
      <c r="X28" s="1280"/>
      <c r="Y28" s="1280"/>
      <c r="Z28" s="1280"/>
      <c r="AA28" s="1280"/>
      <c r="AB28" s="1280"/>
      <c r="AC28" s="1280"/>
    </row>
    <row r="29" spans="1:29" ht="30" customHeight="1" x14ac:dyDescent="0.2">
      <c r="A29" s="1278"/>
      <c r="B29" s="1751"/>
      <c r="C29" s="1751"/>
      <c r="D29" s="1760"/>
      <c r="E29" s="1763" t="s">
        <v>590</v>
      </c>
      <c r="F29" s="1809">
        <v>40847</v>
      </c>
      <c r="G29" s="1809"/>
      <c r="H29" s="1809"/>
      <c r="I29" s="1809">
        <v>40895</v>
      </c>
      <c r="J29" s="1809"/>
      <c r="K29" s="1809"/>
      <c r="L29" s="1811">
        <v>20</v>
      </c>
      <c r="M29" s="1811"/>
      <c r="N29" s="1811"/>
      <c r="O29" s="1801">
        <f>(I29-F29)+1</f>
        <v>49</v>
      </c>
      <c r="P29" s="1801"/>
      <c r="Q29" s="1757" t="s">
        <v>595</v>
      </c>
      <c r="R29" s="1757"/>
      <c r="S29" s="1757"/>
      <c r="T29" s="1757"/>
      <c r="U29" s="1757"/>
      <c r="V29" s="1757"/>
      <c r="W29" s="1280"/>
      <c r="X29" s="1280"/>
      <c r="Y29" s="1280"/>
      <c r="Z29" s="1280"/>
      <c r="AA29" s="1280"/>
      <c r="AB29" s="1280"/>
      <c r="AC29" s="1280"/>
    </row>
    <row r="30" spans="1:29" ht="30" customHeight="1" x14ac:dyDescent="0.2">
      <c r="A30" s="1278"/>
      <c r="B30" s="1751"/>
      <c r="C30" s="1751"/>
      <c r="D30" s="1760"/>
      <c r="E30" s="1764" t="s">
        <v>591</v>
      </c>
      <c r="F30" s="1806">
        <v>40847</v>
      </c>
      <c r="G30" s="1806"/>
      <c r="H30" s="1806"/>
      <c r="I30" s="1806">
        <v>40895</v>
      </c>
      <c r="J30" s="1806"/>
      <c r="K30" s="1806"/>
      <c r="L30" s="1812">
        <v>20</v>
      </c>
      <c r="M30" s="1812"/>
      <c r="N30" s="1812"/>
      <c r="O30" s="1801">
        <f>(I30-F30)+1</f>
        <v>49</v>
      </c>
      <c r="P30" s="1801"/>
      <c r="Q30" s="1758" t="s">
        <v>596</v>
      </c>
      <c r="R30" s="1758"/>
      <c r="S30" s="1758"/>
      <c r="T30" s="1758"/>
      <c r="U30" s="1758"/>
      <c r="V30" s="1758"/>
      <c r="W30" s="1280"/>
      <c r="X30" s="1280"/>
      <c r="Y30" s="1280"/>
      <c r="Z30" s="1280"/>
      <c r="AA30" s="1280"/>
      <c r="AB30" s="1280"/>
      <c r="AC30" s="1280"/>
    </row>
    <row r="31" spans="1:29" ht="30" customHeight="1" x14ac:dyDescent="0.2">
      <c r="A31" s="1278"/>
      <c r="B31" s="1751"/>
      <c r="C31" s="1751"/>
      <c r="D31" s="1751"/>
      <c r="E31" s="1751"/>
      <c r="F31" s="1751"/>
      <c r="G31" s="1751"/>
      <c r="H31" s="1751"/>
      <c r="I31" s="1751"/>
      <c r="J31" s="1751"/>
      <c r="K31" s="1751"/>
      <c r="L31" s="1751"/>
      <c r="M31" s="1751"/>
      <c r="N31" s="1751"/>
      <c r="O31" s="1751"/>
      <c r="P31" s="1750"/>
      <c r="Q31" s="1750"/>
      <c r="R31" s="1750"/>
      <c r="S31" s="1750"/>
      <c r="T31" s="1750"/>
      <c r="U31" s="1750"/>
      <c r="V31" s="1750"/>
      <c r="W31" s="1280"/>
      <c r="X31" s="1280"/>
      <c r="Y31" s="1280"/>
      <c r="Z31" s="1280"/>
      <c r="AA31" s="1280"/>
      <c r="AB31" s="1280"/>
      <c r="AC31" s="1280"/>
    </row>
    <row r="32" spans="1:29" ht="30" customHeight="1" x14ac:dyDescent="0.2">
      <c r="A32" s="1278"/>
      <c r="B32" s="1752" t="s">
        <v>1598</v>
      </c>
      <c r="C32" s="1751"/>
      <c r="D32" s="1751"/>
      <c r="E32" s="1751"/>
      <c r="F32" s="1751"/>
      <c r="G32" s="1751"/>
      <c r="H32" s="1751"/>
      <c r="I32" s="1751"/>
      <c r="J32" s="1751"/>
      <c r="K32" s="1751"/>
      <c r="L32" s="1751"/>
      <c r="M32" s="1751"/>
      <c r="N32" s="1751"/>
      <c r="O32" s="1751"/>
      <c r="P32" s="1750"/>
      <c r="Q32" s="1750"/>
      <c r="R32" s="1750"/>
      <c r="S32" s="1750"/>
      <c r="T32" s="1750"/>
      <c r="U32" s="1750"/>
      <c r="V32" s="1750"/>
      <c r="W32" s="1280"/>
      <c r="X32" s="1280"/>
      <c r="Y32" s="1280"/>
      <c r="Z32" s="1280"/>
      <c r="AA32" s="1280"/>
      <c r="AB32" s="1280"/>
      <c r="AC32" s="1280"/>
    </row>
    <row r="33" spans="1:29" ht="30" customHeight="1" x14ac:dyDescent="0.2">
      <c r="A33" s="1278"/>
      <c r="B33" s="1753"/>
      <c r="C33" s="1751"/>
      <c r="D33" s="1751"/>
      <c r="E33" s="1751"/>
      <c r="F33" s="1751"/>
      <c r="G33" s="1751"/>
      <c r="H33" s="1751"/>
      <c r="I33" s="1751"/>
      <c r="J33" s="1751"/>
      <c r="K33" s="1751"/>
      <c r="L33" s="1751"/>
      <c r="M33" s="1751"/>
      <c r="N33" s="1751"/>
      <c r="O33" s="1751"/>
      <c r="P33" s="1750"/>
      <c r="Q33" s="1750"/>
      <c r="R33" s="1750"/>
      <c r="S33" s="1750"/>
      <c r="T33" s="1750"/>
      <c r="U33" s="1750"/>
      <c r="V33" s="1750"/>
      <c r="W33" s="1280"/>
      <c r="X33" s="1280"/>
      <c r="Y33" s="1280"/>
      <c r="Z33" s="1280"/>
      <c r="AA33" s="1280"/>
      <c r="AB33" s="1280"/>
      <c r="AC33" s="1280"/>
    </row>
    <row r="34" spans="1:29" ht="30" customHeight="1" x14ac:dyDescent="0.25">
      <c r="A34" s="1278"/>
      <c r="B34" s="1284"/>
      <c r="C34" s="1285"/>
      <c r="D34" s="1278"/>
      <c r="E34" s="1278"/>
      <c r="F34" s="1278"/>
      <c r="G34" s="1278"/>
      <c r="H34" s="1278"/>
      <c r="I34" s="1279"/>
      <c r="J34" s="1278"/>
      <c r="K34" s="1278"/>
      <c r="L34" s="1279"/>
      <c r="M34" s="1279"/>
      <c r="N34" s="1279"/>
      <c r="O34" s="1279"/>
      <c r="P34" s="1279"/>
      <c r="Q34" s="1280"/>
      <c r="R34" s="1280"/>
      <c r="S34" s="1280"/>
      <c r="T34" s="1283"/>
      <c r="U34" s="1280"/>
      <c r="V34" s="1280"/>
      <c r="W34" s="1280"/>
      <c r="X34" s="1280"/>
      <c r="Y34" s="1280"/>
      <c r="Z34" s="1280"/>
      <c r="AA34" s="1280"/>
      <c r="AB34" s="1280"/>
      <c r="AC34" s="1280"/>
    </row>
    <row r="35" spans="1:29" ht="30" customHeight="1" x14ac:dyDescent="0.35">
      <c r="A35" s="1278"/>
      <c r="B35" s="1799" t="s">
        <v>1599</v>
      </c>
      <c r="C35" s="1800"/>
      <c r="D35" s="1800"/>
      <c r="E35" s="1420" t="s">
        <v>3054</v>
      </c>
      <c r="F35" s="1420"/>
      <c r="G35" s="1420"/>
      <c r="H35" s="1420"/>
      <c r="I35" s="1420"/>
      <c r="J35" s="1420"/>
      <c r="K35" s="1420"/>
      <c r="L35" s="1420"/>
      <c r="M35" s="1279"/>
      <c r="N35" s="1279"/>
      <c r="O35" s="1789">
        <v>44135</v>
      </c>
      <c r="P35" s="1790"/>
      <c r="Q35" s="1790"/>
      <c r="R35" s="1790"/>
      <c r="S35" s="1280"/>
      <c r="T35" s="1283"/>
      <c r="U35" s="1280"/>
      <c r="V35" s="1280"/>
      <c r="W35" s="1280"/>
      <c r="X35" s="1280"/>
      <c r="Y35" s="1280"/>
      <c r="Z35" s="1280"/>
      <c r="AA35" s="1280"/>
      <c r="AB35" s="1280"/>
      <c r="AC35" s="1280"/>
    </row>
    <row r="36" spans="1:29" ht="30" customHeight="1" x14ac:dyDescent="0.25">
      <c r="A36" s="1278"/>
      <c r="B36" s="1421"/>
      <c r="C36" s="1422"/>
      <c r="D36" s="1423"/>
      <c r="E36" s="1420" t="s">
        <v>3055</v>
      </c>
      <c r="F36" s="1420"/>
      <c r="G36" s="1420"/>
      <c r="H36" s="1420"/>
      <c r="I36" s="1420"/>
      <c r="J36" s="1420"/>
      <c r="K36" s="1420"/>
      <c r="L36" s="1420"/>
      <c r="M36" s="1279"/>
      <c r="N36" s="1279"/>
      <c r="O36" s="1791" t="s">
        <v>1132</v>
      </c>
      <c r="P36" s="1792"/>
      <c r="Q36" s="1792"/>
      <c r="R36" s="1792"/>
      <c r="S36" s="1280"/>
      <c r="T36" s="1283"/>
      <c r="U36" s="1280"/>
      <c r="V36" s="1280"/>
      <c r="W36" s="1280"/>
      <c r="X36" s="1280"/>
      <c r="Y36" s="1280"/>
      <c r="Z36" s="1280"/>
      <c r="AA36" s="1280"/>
      <c r="AB36" s="1280"/>
      <c r="AC36" s="1280"/>
    </row>
    <row r="37" spans="1:29" ht="30" customHeight="1" x14ac:dyDescent="0.25">
      <c r="A37" s="1278"/>
      <c r="B37" s="1421"/>
      <c r="C37" s="1422"/>
      <c r="D37" s="1423"/>
      <c r="E37" s="1420" t="s">
        <v>3056</v>
      </c>
      <c r="F37" s="1420"/>
      <c r="G37" s="1420"/>
      <c r="H37" s="1420"/>
      <c r="I37" s="1420"/>
      <c r="J37" s="1420"/>
      <c r="K37" s="1420"/>
      <c r="L37" s="1420"/>
      <c r="M37" s="1279"/>
      <c r="N37" s="1279"/>
      <c r="O37" s="1793" t="s">
        <v>1344</v>
      </c>
      <c r="P37" s="1794"/>
      <c r="Q37" s="1794"/>
      <c r="R37" s="1794"/>
      <c r="S37" s="1280"/>
      <c r="T37" s="1283"/>
      <c r="U37" s="1280"/>
      <c r="V37" s="1280"/>
      <c r="W37" s="1280"/>
      <c r="X37" s="1280"/>
      <c r="Y37" s="1280"/>
      <c r="Z37" s="1280"/>
      <c r="AA37" s="1280"/>
      <c r="AB37" s="1280"/>
      <c r="AC37" s="1280"/>
    </row>
    <row r="38" spans="1:29" ht="30" customHeight="1" x14ac:dyDescent="0.25">
      <c r="A38" s="1278"/>
      <c r="B38" s="1284"/>
      <c r="C38" s="1285"/>
      <c r="D38" s="1278"/>
      <c r="E38" s="1278"/>
      <c r="F38" s="1278"/>
      <c r="G38" s="1278"/>
      <c r="H38" s="1278"/>
      <c r="I38" s="1279"/>
      <c r="J38" s="1278"/>
      <c r="K38" s="1278"/>
      <c r="L38" s="1279"/>
      <c r="M38" s="1279"/>
      <c r="N38" s="1279"/>
      <c r="O38" s="1795" t="s">
        <v>1326</v>
      </c>
      <c r="P38" s="1795"/>
      <c r="Q38" s="1795"/>
      <c r="R38" s="1795"/>
      <c r="S38" s="1280"/>
      <c r="T38" s="1283"/>
      <c r="U38" s="1280"/>
      <c r="V38" s="1280"/>
      <c r="W38" s="1280"/>
      <c r="X38" s="1280"/>
      <c r="Y38" s="1280"/>
      <c r="Z38" s="1280"/>
      <c r="AA38" s="1280"/>
      <c r="AB38" s="1280"/>
      <c r="AC38" s="1280"/>
    </row>
    <row r="39" spans="1:29" ht="30" customHeight="1" x14ac:dyDescent="0.25">
      <c r="A39" s="1278"/>
      <c r="B39" s="1284"/>
      <c r="C39" s="1285"/>
      <c r="D39" s="1278"/>
      <c r="E39" s="1278"/>
      <c r="F39" s="1278"/>
      <c r="G39" s="1278"/>
      <c r="H39" s="1278"/>
      <c r="I39" s="1279"/>
      <c r="J39" s="1278"/>
      <c r="K39" s="1278"/>
      <c r="L39" s="1279"/>
      <c r="M39" s="1279"/>
      <c r="N39" s="1279"/>
      <c r="O39" s="1796" t="s">
        <v>536</v>
      </c>
      <c r="P39" s="1797"/>
      <c r="Q39" s="1797"/>
      <c r="R39" s="1797"/>
      <c r="S39" s="1280"/>
      <c r="T39" s="1283"/>
      <c r="U39" s="1280"/>
      <c r="V39" s="1280"/>
      <c r="W39" s="1280"/>
      <c r="X39" s="1280"/>
      <c r="Y39" s="1280"/>
      <c r="Z39" s="1280"/>
      <c r="AA39" s="1280"/>
      <c r="AB39" s="1280"/>
      <c r="AC39" s="1280"/>
    </row>
    <row r="40" spans="1:29" ht="30" customHeight="1" x14ac:dyDescent="0.25">
      <c r="A40" s="1278"/>
      <c r="B40" s="1278"/>
      <c r="C40" s="1278"/>
      <c r="D40" s="1278"/>
      <c r="E40" s="1278"/>
      <c r="F40" s="1278"/>
      <c r="G40" s="1278"/>
      <c r="H40" s="1278"/>
      <c r="I40" s="1278"/>
      <c r="J40" s="1278"/>
      <c r="K40" s="1278"/>
      <c r="L40" s="1279"/>
      <c r="M40" s="1279"/>
      <c r="N40" s="1279"/>
      <c r="O40" s="1785" t="s">
        <v>1312</v>
      </c>
      <c r="P40" s="1786"/>
      <c r="Q40" s="1786"/>
      <c r="R40" s="1786"/>
      <c r="S40" s="1280"/>
      <c r="T40" s="1283"/>
      <c r="U40" s="1280"/>
      <c r="V40" s="1280"/>
      <c r="W40" s="1280"/>
      <c r="X40" s="1280"/>
      <c r="Y40" s="1280"/>
      <c r="Z40" s="1280"/>
      <c r="AA40" s="1280"/>
      <c r="AB40" s="1280"/>
      <c r="AC40" s="1280"/>
    </row>
    <row r="41" spans="1:29" ht="30" customHeight="1" x14ac:dyDescent="0.25">
      <c r="A41" s="1278"/>
      <c r="B41" s="1278"/>
      <c r="C41" s="1278"/>
      <c r="D41" s="1278"/>
      <c r="E41" s="1278"/>
      <c r="F41" s="1278"/>
      <c r="G41" s="1278"/>
      <c r="H41" s="1278"/>
      <c r="I41" s="1278"/>
      <c r="J41" s="1278"/>
      <c r="K41" s="1278"/>
      <c r="L41" s="1279"/>
      <c r="M41" s="1279"/>
      <c r="N41" s="1279"/>
      <c r="O41" s="1279"/>
      <c r="P41" s="1279"/>
      <c r="Q41" s="1280"/>
      <c r="R41" s="1280"/>
      <c r="S41" s="1280"/>
      <c r="T41" s="1283"/>
      <c r="U41" s="1280"/>
      <c r="V41" s="1280"/>
      <c r="W41" s="1280"/>
      <c r="X41" s="1280"/>
      <c r="Y41" s="1280"/>
      <c r="Z41" s="1280"/>
      <c r="AA41" s="1280"/>
      <c r="AB41" s="1280"/>
      <c r="AC41" s="1280"/>
    </row>
    <row r="42" spans="1:29" ht="30" customHeight="1" x14ac:dyDescent="0.2">
      <c r="A42" s="1278"/>
      <c r="B42" s="1787" t="s">
        <v>1600</v>
      </c>
      <c r="C42" s="1788"/>
      <c r="D42" s="1788"/>
      <c r="E42" s="1766" t="s">
        <v>1601</v>
      </c>
      <c r="F42" s="1767"/>
      <c r="G42" s="1767"/>
      <c r="H42" s="1767"/>
      <c r="I42" s="1767"/>
      <c r="J42" s="1767"/>
      <c r="K42" s="1767"/>
      <c r="L42" s="1767"/>
      <c r="M42" s="1767"/>
      <c r="N42" s="1767"/>
      <c r="O42" s="1767"/>
      <c r="P42" s="1767"/>
      <c r="Q42" s="1767"/>
      <c r="R42" s="1280"/>
      <c r="S42" s="1280"/>
      <c r="T42" s="1283"/>
      <c r="U42" s="1280"/>
      <c r="V42" s="1280"/>
      <c r="W42" s="1280"/>
      <c r="X42" s="1280"/>
      <c r="Y42" s="1280"/>
      <c r="Z42" s="1280"/>
      <c r="AA42" s="1280"/>
      <c r="AB42" s="1280"/>
      <c r="AC42" s="1280"/>
    </row>
    <row r="43" spans="1:29" ht="30" customHeight="1" x14ac:dyDescent="0.2">
      <c r="A43" s="1278"/>
      <c r="B43" s="1787"/>
      <c r="C43" s="1788"/>
      <c r="D43" s="1788"/>
      <c r="E43" s="1768" t="s">
        <v>3066</v>
      </c>
      <c r="F43" s="1576"/>
      <c r="G43" s="1576"/>
      <c r="H43" s="1576"/>
      <c r="I43" s="1576"/>
      <c r="J43" s="1576"/>
      <c r="K43" s="1576"/>
      <c r="L43" s="1576"/>
      <c r="M43" s="1576"/>
      <c r="N43" s="1576"/>
      <c r="O43" s="1576"/>
      <c r="P43" s="1576"/>
      <c r="Q43" s="1576"/>
      <c r="R43" s="1280"/>
      <c r="S43" s="1280"/>
      <c r="T43" s="1283"/>
      <c r="U43" s="1280"/>
      <c r="V43" s="1280"/>
      <c r="W43" s="1280"/>
      <c r="X43" s="1280"/>
      <c r="Y43" s="1280"/>
      <c r="Z43" s="1280"/>
      <c r="AA43" s="1280"/>
      <c r="AB43" s="1280"/>
      <c r="AC43" s="1280"/>
    </row>
    <row r="44" spans="1:29" ht="30" customHeight="1" x14ac:dyDescent="0.25">
      <c r="A44" s="1278"/>
      <c r="B44" s="1278"/>
      <c r="C44" s="1278"/>
      <c r="D44" s="1278"/>
      <c r="E44" s="1278"/>
      <c r="F44" s="1278"/>
      <c r="G44" s="1278"/>
      <c r="H44" s="1278"/>
      <c r="I44" s="1279"/>
      <c r="J44" s="1278"/>
      <c r="K44" s="1278"/>
      <c r="L44" s="1279"/>
      <c r="M44" s="1279"/>
      <c r="N44" s="1279"/>
      <c r="O44" s="1279"/>
      <c r="P44" s="1279"/>
      <c r="Q44" s="1280"/>
      <c r="R44" s="1280"/>
      <c r="S44" s="1280"/>
      <c r="T44" s="1283"/>
      <c r="U44" s="1280"/>
      <c r="V44" s="1280"/>
      <c r="W44" s="1280"/>
      <c r="X44" s="1280"/>
      <c r="Y44" s="1280"/>
      <c r="Z44" s="1280"/>
      <c r="AA44" s="1280"/>
      <c r="AB44" s="1280"/>
      <c r="AC44" s="1280"/>
    </row>
    <row r="45" spans="1:29" ht="30" customHeight="1" x14ac:dyDescent="0.25">
      <c r="A45" s="1278"/>
      <c r="B45" s="942" t="s">
        <v>1602</v>
      </c>
      <c r="C45" s="941"/>
      <c r="D45" s="941"/>
      <c r="E45" s="1766" t="s">
        <v>1603</v>
      </c>
      <c r="F45" s="1767"/>
      <c r="G45" s="1767"/>
      <c r="H45" s="1767"/>
      <c r="I45" s="1767"/>
      <c r="J45" s="1767"/>
      <c r="K45" s="1767"/>
      <c r="L45" s="1767"/>
      <c r="M45" s="1767"/>
      <c r="N45" s="1767"/>
      <c r="O45" s="1279"/>
      <c r="P45" s="1279"/>
      <c r="Q45" s="1280"/>
      <c r="R45" s="1280"/>
      <c r="S45" s="1280"/>
      <c r="T45" s="1283"/>
      <c r="U45" s="1280"/>
      <c r="V45" s="1280"/>
      <c r="W45" s="1280"/>
      <c r="X45" s="1280"/>
      <c r="Y45" s="1280"/>
      <c r="Z45" s="1280"/>
      <c r="AA45" s="1280"/>
      <c r="AB45" s="1280"/>
      <c r="AC45" s="1280"/>
    </row>
    <row r="46" spans="1:29" ht="30" customHeight="1" x14ac:dyDescent="0.25">
      <c r="A46" s="1278"/>
      <c r="B46" s="1278"/>
      <c r="C46" s="1278"/>
      <c r="D46" s="1278"/>
      <c r="E46" s="1278"/>
      <c r="F46" s="1278"/>
      <c r="G46" s="1278"/>
      <c r="H46" s="1279"/>
      <c r="I46" s="1278"/>
      <c r="J46" s="1278"/>
      <c r="K46" s="1278"/>
      <c r="L46" s="1279"/>
      <c r="M46" s="1279"/>
      <c r="N46" s="1279"/>
      <c r="O46" s="1279"/>
      <c r="P46" s="1279"/>
      <c r="Q46" s="1280"/>
      <c r="R46" s="1280"/>
      <c r="S46" s="1280"/>
      <c r="T46" s="1283"/>
      <c r="U46" s="1280"/>
      <c r="V46" s="1280"/>
      <c r="W46" s="1280"/>
      <c r="X46" s="1280"/>
      <c r="Y46" s="1280"/>
      <c r="Z46" s="1280"/>
      <c r="AA46" s="1280"/>
      <c r="AB46" s="1280"/>
      <c r="AC46" s="1280"/>
    </row>
    <row r="47" spans="1:29" ht="30" customHeight="1" x14ac:dyDescent="0.2">
      <c r="A47" s="1278"/>
      <c r="B47" s="942" t="s">
        <v>1604</v>
      </c>
      <c r="C47" s="1577"/>
      <c r="D47" s="1577"/>
      <c r="E47" s="1577"/>
      <c r="F47" s="1766" t="s">
        <v>1605</v>
      </c>
      <c r="G47" s="1766"/>
      <c r="H47" s="1766"/>
      <c r="I47" s="1766"/>
      <c r="J47" s="1766"/>
      <c r="K47" s="1766"/>
      <c r="L47" s="1766"/>
      <c r="M47" s="1766"/>
      <c r="N47" s="1766"/>
      <c r="O47" s="1766"/>
      <c r="P47" s="1766"/>
      <c r="Q47" s="1766"/>
      <c r="R47" s="1766"/>
      <c r="S47" s="1766"/>
      <c r="T47" s="1766"/>
      <c r="U47" s="1766"/>
      <c r="V47" s="1766"/>
      <c r="W47" s="1280"/>
      <c r="X47" s="1280"/>
      <c r="Y47" s="1280"/>
      <c r="Z47" s="1280"/>
      <c r="AA47" s="1280"/>
      <c r="AB47" s="1280"/>
      <c r="AC47" s="1280"/>
    </row>
    <row r="48" spans="1:29" ht="30" customHeight="1" x14ac:dyDescent="0.25">
      <c r="A48" s="1278"/>
      <c r="B48" s="1284"/>
      <c r="C48" s="1285"/>
      <c r="D48" s="1278"/>
      <c r="E48" s="1278"/>
      <c r="F48" s="1278"/>
      <c r="G48" s="1278"/>
      <c r="H48" s="1278"/>
      <c r="I48" s="1279"/>
      <c r="J48" s="1278"/>
      <c r="K48" s="1278"/>
      <c r="L48" s="1279"/>
      <c r="M48" s="1279"/>
      <c r="N48" s="1279"/>
      <c r="O48" s="1279"/>
      <c r="P48" s="1279"/>
      <c r="Q48" s="1280"/>
      <c r="R48" s="1280"/>
      <c r="S48" s="1280"/>
      <c r="T48" s="1283"/>
      <c r="U48" s="1280"/>
      <c r="V48" s="1280"/>
      <c r="W48" s="1280"/>
      <c r="X48" s="1280"/>
      <c r="Y48" s="1280"/>
      <c r="Z48" s="1280"/>
      <c r="AA48" s="1280"/>
      <c r="AB48" s="1280"/>
      <c r="AC48" s="1280"/>
    </row>
    <row r="49" spans="1:29" ht="30" customHeight="1" x14ac:dyDescent="0.2">
      <c r="A49" s="1278"/>
      <c r="B49" s="942" t="s">
        <v>1606</v>
      </c>
      <c r="C49" s="941"/>
      <c r="D49" s="941"/>
      <c r="E49" s="1766" t="s">
        <v>1607</v>
      </c>
      <c r="F49" s="1767"/>
      <c r="G49" s="1767"/>
      <c r="H49" s="1767"/>
      <c r="I49" s="1767"/>
      <c r="J49" s="1767"/>
      <c r="K49" s="1767"/>
      <c r="L49" s="1767"/>
      <c r="M49" s="1767"/>
      <c r="N49" s="1767"/>
      <c r="O49" s="1767"/>
      <c r="P49" s="1767"/>
      <c r="Q49" s="1767"/>
      <c r="R49" s="1767"/>
      <c r="S49" s="1767"/>
      <c r="T49" s="1283"/>
      <c r="U49" s="1280"/>
      <c r="V49" s="1280"/>
      <c r="W49" s="1280"/>
      <c r="X49" s="1280"/>
      <c r="Y49" s="1280"/>
      <c r="Z49" s="1280"/>
      <c r="AA49" s="1280"/>
      <c r="AB49" s="1280"/>
      <c r="AC49" s="1280"/>
    </row>
    <row r="50" spans="1:29" ht="30" customHeight="1" x14ac:dyDescent="0.25">
      <c r="A50" s="1278"/>
      <c r="B50" s="1284"/>
      <c r="C50" s="1285"/>
      <c r="D50" s="1278"/>
      <c r="E50" s="1278"/>
      <c r="F50" s="1278"/>
      <c r="G50" s="1278"/>
      <c r="H50" s="1278"/>
      <c r="I50" s="1279"/>
      <c r="J50" s="1278"/>
      <c r="K50" s="1278"/>
      <c r="L50" s="1279"/>
      <c r="M50" s="1279"/>
      <c r="N50" s="1279"/>
      <c r="O50" s="1279"/>
      <c r="P50" s="1279"/>
      <c r="Q50" s="1280"/>
      <c r="R50" s="1280"/>
      <c r="S50" s="1280"/>
      <c r="T50" s="1283"/>
      <c r="U50" s="1280"/>
      <c r="V50" s="1280"/>
      <c r="W50" s="1280"/>
      <c r="X50" s="1280"/>
      <c r="Y50" s="1280"/>
      <c r="Z50" s="1280"/>
      <c r="AA50" s="1280"/>
      <c r="AB50" s="1280"/>
      <c r="AC50" s="1280"/>
    </row>
    <row r="51" spans="1:29" ht="30" customHeight="1" x14ac:dyDescent="0.2">
      <c r="A51" s="1278"/>
      <c r="B51" s="1777" t="s">
        <v>1608</v>
      </c>
      <c r="C51" s="1778"/>
      <c r="D51" s="1778"/>
      <c r="E51" s="1766" t="s">
        <v>1609</v>
      </c>
      <c r="F51" s="1767"/>
      <c r="G51" s="1767"/>
      <c r="H51" s="1767"/>
      <c r="I51" s="1767"/>
      <c r="J51" s="1767"/>
      <c r="K51" s="1767"/>
      <c r="L51" s="1767"/>
      <c r="M51" s="1767"/>
      <c r="N51" s="1767"/>
      <c r="O51" s="1767"/>
      <c r="P51" s="1767"/>
      <c r="Q51" s="1767"/>
      <c r="R51" s="1767"/>
      <c r="S51" s="1767"/>
      <c r="T51" s="1767"/>
      <c r="U51" s="1280"/>
      <c r="V51" s="1280"/>
      <c r="W51" s="1280"/>
      <c r="X51" s="1280"/>
      <c r="Y51" s="1280"/>
      <c r="Z51" s="1280"/>
      <c r="AA51" s="1280"/>
      <c r="AB51" s="1280"/>
      <c r="AC51" s="1280"/>
    </row>
    <row r="52" spans="1:29" ht="30" customHeight="1" x14ac:dyDescent="0.2">
      <c r="A52" s="1278"/>
      <c r="B52" s="1777"/>
      <c r="C52" s="1778"/>
      <c r="D52" s="1778"/>
      <c r="E52" s="1766" t="s">
        <v>1610</v>
      </c>
      <c r="F52" s="1767"/>
      <c r="G52" s="1767"/>
      <c r="H52" s="1767"/>
      <c r="I52" s="1767"/>
      <c r="J52" s="1767"/>
      <c r="K52" s="1767"/>
      <c r="L52" s="1767"/>
      <c r="M52" s="1767"/>
      <c r="N52" s="1767"/>
      <c r="O52" s="1767"/>
      <c r="P52" s="1767"/>
      <c r="Q52" s="1767"/>
      <c r="R52" s="1767"/>
      <c r="S52" s="1767"/>
      <c r="T52" s="1767"/>
      <c r="U52" s="1280"/>
      <c r="V52" s="1280"/>
      <c r="W52" s="1280"/>
      <c r="X52" s="1280"/>
      <c r="Y52" s="1280"/>
      <c r="Z52" s="1280"/>
      <c r="AA52" s="1280"/>
      <c r="AB52" s="1280"/>
      <c r="AC52" s="1280"/>
    </row>
    <row r="53" spans="1:29" ht="30" customHeight="1" x14ac:dyDescent="0.2">
      <c r="A53" s="1278"/>
      <c r="B53" s="1777"/>
      <c r="C53" s="1778"/>
      <c r="D53" s="1778"/>
      <c r="E53" s="1766" t="s">
        <v>1611</v>
      </c>
      <c r="F53" s="1767"/>
      <c r="G53" s="1767"/>
      <c r="H53" s="1767"/>
      <c r="I53" s="1767"/>
      <c r="J53" s="1767"/>
      <c r="K53" s="1767"/>
      <c r="L53" s="1767"/>
      <c r="M53" s="1767"/>
      <c r="N53" s="1767"/>
      <c r="O53" s="1767"/>
      <c r="P53" s="1767"/>
      <c r="Q53" s="1767"/>
      <c r="R53" s="1767"/>
      <c r="S53" s="1767"/>
      <c r="T53" s="1767"/>
      <c r="U53" s="1280"/>
      <c r="V53" s="1280"/>
      <c r="W53" s="1280"/>
      <c r="X53" s="1280"/>
      <c r="Y53" s="1280"/>
      <c r="Z53" s="1280"/>
      <c r="AA53" s="1280"/>
      <c r="AB53" s="1280"/>
      <c r="AC53" s="1280"/>
    </row>
    <row r="54" spans="1:29" ht="30" customHeight="1" x14ac:dyDescent="0.2">
      <c r="A54" s="1278"/>
      <c r="B54" s="1777"/>
      <c r="C54" s="1778"/>
      <c r="D54" s="1778"/>
      <c r="E54" s="1766" t="s">
        <v>1612</v>
      </c>
      <c r="F54" s="1767"/>
      <c r="G54" s="1767"/>
      <c r="H54" s="1767"/>
      <c r="I54" s="1767"/>
      <c r="J54" s="1767"/>
      <c r="K54" s="1767"/>
      <c r="L54" s="1767"/>
      <c r="M54" s="1767"/>
      <c r="N54" s="1767"/>
      <c r="O54" s="1767"/>
      <c r="P54" s="1767"/>
      <c r="Q54" s="1767"/>
      <c r="R54" s="1767"/>
      <c r="S54" s="1767"/>
      <c r="T54" s="1767"/>
      <c r="U54" s="1280"/>
      <c r="V54" s="1280"/>
      <c r="W54" s="1280"/>
      <c r="X54" s="1280"/>
      <c r="Y54" s="1280"/>
      <c r="Z54" s="1280"/>
      <c r="AA54" s="1280"/>
      <c r="AB54" s="1280"/>
      <c r="AC54" s="1280"/>
    </row>
    <row r="55" spans="1:29" ht="30" customHeight="1" x14ac:dyDescent="0.25">
      <c r="A55" s="1278"/>
      <c r="B55" s="1284"/>
      <c r="C55" s="1285"/>
      <c r="D55" s="1278"/>
      <c r="E55" s="1278"/>
      <c r="F55" s="1278"/>
      <c r="G55" s="1278"/>
      <c r="H55" s="1278"/>
      <c r="I55" s="1279"/>
      <c r="J55" s="1278"/>
      <c r="K55" s="1278"/>
      <c r="L55" s="1279"/>
      <c r="M55" s="1279"/>
      <c r="N55" s="1279"/>
      <c r="O55" s="1279"/>
      <c r="P55" s="1279"/>
      <c r="Q55" s="1280"/>
      <c r="R55" s="1280"/>
      <c r="S55" s="1280"/>
      <c r="T55" s="1283"/>
      <c r="U55" s="1280"/>
      <c r="V55" s="1280"/>
      <c r="W55" s="1280"/>
      <c r="X55" s="1280"/>
      <c r="Y55" s="1280"/>
      <c r="Z55" s="1280"/>
      <c r="AA55" s="1280"/>
      <c r="AB55" s="1280"/>
      <c r="AC55" s="1280"/>
    </row>
    <row r="56" spans="1:29" ht="30" customHeight="1" x14ac:dyDescent="0.2">
      <c r="A56" s="1278"/>
      <c r="B56" s="1777" t="s">
        <v>1613</v>
      </c>
      <c r="C56" s="1778"/>
      <c r="D56" s="1778"/>
      <c r="E56" s="1766" t="s">
        <v>1614</v>
      </c>
      <c r="F56" s="1769"/>
      <c r="G56" s="1769"/>
      <c r="H56" s="1769"/>
      <c r="I56" s="1769"/>
      <c r="J56" s="1769"/>
      <c r="K56" s="1769"/>
      <c r="L56" s="1769"/>
      <c r="M56" s="1769"/>
      <c r="N56" s="1769"/>
      <c r="O56" s="1769"/>
      <c r="P56" s="1769"/>
      <c r="Q56" s="1769"/>
      <c r="R56" s="1769"/>
      <c r="S56" s="1769"/>
      <c r="T56" s="1769"/>
      <c r="U56" s="1280"/>
      <c r="V56" s="1280"/>
      <c r="W56" s="1280"/>
      <c r="X56" s="1280"/>
      <c r="Y56" s="1280"/>
      <c r="Z56" s="1280"/>
      <c r="AA56" s="1280"/>
      <c r="AB56" s="1280"/>
      <c r="AC56" s="1280"/>
    </row>
    <row r="57" spans="1:29" ht="30" customHeight="1" x14ac:dyDescent="0.2">
      <c r="A57" s="1278"/>
      <c r="B57" s="1777"/>
      <c r="C57" s="1778"/>
      <c r="D57" s="1778"/>
      <c r="E57" s="1783" t="s">
        <v>1615</v>
      </c>
      <c r="F57" s="1784"/>
      <c r="G57" s="1779" t="s">
        <v>730</v>
      </c>
      <c r="H57" s="1780"/>
      <c r="I57" s="1780"/>
      <c r="J57" s="1766" t="s">
        <v>1616</v>
      </c>
      <c r="K57" s="1766"/>
      <c r="L57" s="1766"/>
      <c r="M57" s="1766"/>
      <c r="N57" s="1766"/>
      <c r="O57" s="1766"/>
      <c r="P57" s="1766"/>
      <c r="Q57" s="1766"/>
      <c r="R57" s="1766"/>
      <c r="S57" s="1766"/>
      <c r="T57" s="1766"/>
      <c r="U57" s="1280"/>
      <c r="V57" s="1280"/>
      <c r="W57" s="1280"/>
      <c r="X57" s="1280"/>
      <c r="Y57" s="1280"/>
      <c r="Z57" s="1280"/>
      <c r="AA57" s="1280"/>
      <c r="AB57" s="1280"/>
      <c r="AC57" s="1280"/>
    </row>
    <row r="58" spans="1:29" ht="30" customHeight="1" x14ac:dyDescent="0.2">
      <c r="A58" s="1278"/>
      <c r="B58" s="1777"/>
      <c r="C58" s="1778"/>
      <c r="D58" s="1778"/>
      <c r="E58" s="1783"/>
      <c r="F58" s="1784"/>
      <c r="G58" s="1781">
        <v>20</v>
      </c>
      <c r="H58" s="1782"/>
      <c r="I58" s="1782"/>
      <c r="J58" s="1766" t="s">
        <v>1617</v>
      </c>
      <c r="K58" s="1766"/>
      <c r="L58" s="1766"/>
      <c r="M58" s="1766"/>
      <c r="N58" s="1766"/>
      <c r="O58" s="1766"/>
      <c r="P58" s="1766"/>
      <c r="Q58" s="1766"/>
      <c r="R58" s="1766"/>
      <c r="S58" s="1766"/>
      <c r="T58" s="1766"/>
      <c r="U58" s="1280"/>
      <c r="V58" s="1280"/>
      <c r="W58" s="1280"/>
      <c r="X58" s="1280"/>
      <c r="Y58" s="1280"/>
      <c r="Z58" s="1280"/>
      <c r="AA58" s="1280"/>
      <c r="AB58" s="1280"/>
      <c r="AC58" s="1280"/>
    </row>
    <row r="59" spans="1:29" ht="30" customHeight="1" x14ac:dyDescent="0.2">
      <c r="A59" s="1278"/>
      <c r="B59" s="1777"/>
      <c r="C59" s="1778"/>
      <c r="D59" s="1778"/>
      <c r="E59" s="1766" t="s">
        <v>1618</v>
      </c>
      <c r="F59" s="1751"/>
      <c r="G59" s="1751"/>
      <c r="H59" s="1751"/>
      <c r="I59" s="1751"/>
      <c r="J59" s="1751"/>
      <c r="K59" s="1751"/>
      <c r="L59" s="1751"/>
      <c r="M59" s="1751"/>
      <c r="N59" s="1751"/>
      <c r="O59" s="1751"/>
      <c r="P59" s="1751"/>
      <c r="Q59" s="1751"/>
      <c r="R59" s="1751"/>
      <c r="S59" s="1751"/>
      <c r="T59" s="1751"/>
      <c r="U59" s="1280"/>
      <c r="V59" s="1280"/>
      <c r="W59" s="1280"/>
      <c r="X59" s="1280"/>
      <c r="Y59" s="1280"/>
      <c r="Z59" s="1280"/>
      <c r="AA59" s="1280"/>
      <c r="AB59" s="1280"/>
      <c r="AC59" s="1280"/>
    </row>
    <row r="60" spans="1:29" ht="30" customHeight="1" x14ac:dyDescent="0.2">
      <c r="A60" s="1278"/>
      <c r="B60" s="1777"/>
      <c r="C60" s="1778"/>
      <c r="D60" s="1778"/>
      <c r="E60" s="1766" t="s">
        <v>1619</v>
      </c>
      <c r="F60" s="1751"/>
      <c r="G60" s="1751"/>
      <c r="H60" s="1751"/>
      <c r="I60" s="1751"/>
      <c r="J60" s="1751"/>
      <c r="K60" s="1751"/>
      <c r="L60" s="1751"/>
      <c r="M60" s="1751"/>
      <c r="N60" s="1751"/>
      <c r="O60" s="1751"/>
      <c r="P60" s="1751"/>
      <c r="Q60" s="1751"/>
      <c r="R60" s="1751"/>
      <c r="S60" s="1751"/>
      <c r="T60" s="1751"/>
      <c r="U60" s="1280"/>
      <c r="V60" s="1280"/>
      <c r="W60" s="1280"/>
      <c r="X60" s="1280"/>
      <c r="Y60" s="1280"/>
      <c r="Z60" s="1280"/>
      <c r="AA60" s="1280"/>
      <c r="AB60" s="1280"/>
      <c r="AC60" s="1280"/>
    </row>
    <row r="61" spans="1:29" ht="30" customHeight="1" x14ac:dyDescent="0.2">
      <c r="A61" s="1278"/>
      <c r="B61" s="1777"/>
      <c r="C61" s="1778"/>
      <c r="D61" s="1778"/>
      <c r="E61" s="1766" t="s">
        <v>1620</v>
      </c>
      <c r="F61" s="1751"/>
      <c r="G61" s="1751"/>
      <c r="H61" s="1751"/>
      <c r="I61" s="1751"/>
      <c r="J61" s="1751"/>
      <c r="K61" s="1751"/>
      <c r="L61" s="1751"/>
      <c r="M61" s="1751"/>
      <c r="N61" s="1751"/>
      <c r="O61" s="1751"/>
      <c r="P61" s="1751"/>
      <c r="Q61" s="1751"/>
      <c r="R61" s="1751"/>
      <c r="S61" s="1751"/>
      <c r="T61" s="1751"/>
      <c r="U61" s="1280"/>
      <c r="V61" s="1280"/>
      <c r="W61" s="1280"/>
      <c r="X61" s="1280"/>
      <c r="Y61" s="1280"/>
      <c r="Z61" s="1280"/>
      <c r="AA61" s="1280"/>
      <c r="AB61" s="1280"/>
      <c r="AC61" s="1280"/>
    </row>
    <row r="62" spans="1:29" ht="30" customHeight="1" x14ac:dyDescent="0.25">
      <c r="A62" s="1278"/>
      <c r="B62" s="1284"/>
      <c r="C62" s="1285"/>
      <c r="D62" s="1278"/>
      <c r="E62" s="1278"/>
      <c r="F62" s="1278"/>
      <c r="G62" s="1278"/>
      <c r="H62" s="1278"/>
      <c r="I62" s="1279"/>
      <c r="J62" s="1278"/>
      <c r="K62" s="1278"/>
      <c r="L62" s="1279"/>
      <c r="M62" s="1279"/>
      <c r="N62" s="1279"/>
      <c r="O62" s="1279"/>
      <c r="P62" s="1279"/>
      <c r="Q62" s="1280"/>
      <c r="R62" s="1280"/>
      <c r="S62" s="1280"/>
      <c r="T62" s="1283"/>
      <c r="U62" s="1280"/>
      <c r="V62" s="1280"/>
      <c r="W62" s="1280"/>
      <c r="X62" s="1280"/>
      <c r="Y62" s="1280"/>
      <c r="Z62" s="1280"/>
      <c r="AA62" s="1280"/>
      <c r="AB62" s="1280"/>
      <c r="AC62" s="1280"/>
    </row>
    <row r="63" spans="1:29" ht="30" customHeight="1" x14ac:dyDescent="0.2">
      <c r="A63" s="1278"/>
      <c r="B63" s="1775" t="s">
        <v>1621</v>
      </c>
      <c r="C63" s="1776"/>
      <c r="D63" s="1776"/>
      <c r="E63" s="1766" t="s">
        <v>1622</v>
      </c>
      <c r="F63" s="1767"/>
      <c r="G63" s="1767"/>
      <c r="H63" s="1767"/>
      <c r="I63" s="1767"/>
      <c r="J63" s="1767"/>
      <c r="K63" s="1767"/>
      <c r="L63" s="1767"/>
      <c r="M63" s="1767"/>
      <c r="N63" s="1767"/>
      <c r="O63" s="1280"/>
      <c r="P63" s="1280"/>
      <c r="Q63" s="1280"/>
      <c r="R63" s="1280"/>
      <c r="S63" s="1280"/>
      <c r="T63" s="1280"/>
      <c r="U63" s="1280"/>
      <c r="V63" s="1280"/>
      <c r="W63" s="1280"/>
      <c r="X63" s="1280"/>
      <c r="Y63" s="1280"/>
      <c r="Z63" s="1280"/>
      <c r="AA63" s="1280"/>
      <c r="AB63" s="1280"/>
      <c r="AC63" s="1280"/>
    </row>
    <row r="64" spans="1:29" ht="30" customHeight="1" x14ac:dyDescent="0.2">
      <c r="A64" s="1278"/>
      <c r="B64" s="1775"/>
      <c r="C64" s="1776"/>
      <c r="D64" s="1776"/>
      <c r="E64" s="1772" t="s">
        <v>2697</v>
      </c>
      <c r="F64" s="1772"/>
      <c r="G64" s="1772"/>
      <c r="H64" s="1772"/>
      <c r="I64" s="1772"/>
      <c r="J64" s="1772"/>
      <c r="K64" s="1280"/>
      <c r="L64" s="1280"/>
      <c r="M64" s="1280"/>
      <c r="N64" s="1280"/>
      <c r="O64" s="1280"/>
      <c r="P64" s="1280"/>
      <c r="Q64" s="1280"/>
      <c r="R64" s="1280"/>
      <c r="S64" s="1280"/>
      <c r="T64" s="1280"/>
      <c r="U64" s="1280"/>
      <c r="V64" s="1280"/>
      <c r="W64" s="1280"/>
      <c r="X64" s="1280"/>
      <c r="Y64" s="1280"/>
      <c r="Z64" s="1280"/>
      <c r="AA64" s="1280"/>
      <c r="AB64" s="1280"/>
      <c r="AC64" s="1280"/>
    </row>
    <row r="65" spans="1:29" ht="30" customHeight="1" x14ac:dyDescent="0.2">
      <c r="A65" s="1278"/>
      <c r="B65" s="1775"/>
      <c r="C65" s="1776"/>
      <c r="D65" s="1776"/>
      <c r="E65" s="1773" t="s">
        <v>1623</v>
      </c>
      <c r="F65" s="1773"/>
      <c r="G65" s="1773"/>
      <c r="H65" s="1773"/>
      <c r="I65" s="1773"/>
      <c r="J65" s="1773"/>
      <c r="K65" s="1773"/>
      <c r="L65" s="1773"/>
      <c r="M65" s="1280"/>
      <c r="N65" s="1280"/>
      <c r="O65" s="1280"/>
      <c r="P65" s="1280"/>
      <c r="Q65" s="1280"/>
      <c r="R65" s="1280"/>
      <c r="S65" s="1280"/>
      <c r="T65" s="1280"/>
      <c r="U65" s="1280"/>
      <c r="V65" s="1280"/>
      <c r="W65" s="1280"/>
      <c r="X65" s="1280"/>
      <c r="Y65" s="1280"/>
      <c r="Z65" s="1280"/>
      <c r="AA65" s="1280"/>
      <c r="AB65" s="1280"/>
      <c r="AC65" s="1280"/>
    </row>
    <row r="66" spans="1:29" ht="30" customHeight="1" x14ac:dyDescent="0.2">
      <c r="A66" s="1278"/>
      <c r="B66" s="1280"/>
      <c r="C66" s="1280"/>
      <c r="D66" s="1280"/>
      <c r="E66" s="1280"/>
      <c r="F66" s="1280"/>
      <c r="G66" s="1280"/>
      <c r="H66" s="1280"/>
      <c r="I66" s="1280"/>
      <c r="J66" s="1280"/>
      <c r="K66" s="1280"/>
      <c r="L66" s="1280"/>
      <c r="M66" s="1280"/>
      <c r="N66" s="1280"/>
      <c r="O66" s="1280"/>
      <c r="P66" s="1280"/>
      <c r="Q66" s="1280"/>
      <c r="R66" s="1280"/>
      <c r="S66" s="1280"/>
      <c r="T66" s="1280"/>
      <c r="U66" s="1280"/>
      <c r="V66" s="1280"/>
      <c r="W66" s="1280"/>
      <c r="X66" s="1280"/>
      <c r="Y66" s="1280"/>
      <c r="Z66" s="1280"/>
      <c r="AA66" s="1280"/>
      <c r="AB66" s="1280"/>
      <c r="AC66" s="1280"/>
    </row>
    <row r="67" spans="1:29" ht="30" customHeight="1" x14ac:dyDescent="0.2">
      <c r="A67" s="1278"/>
      <c r="B67" s="1776" t="s">
        <v>1624</v>
      </c>
      <c r="C67" s="1776"/>
      <c r="D67" s="1776"/>
      <c r="E67" s="1770" t="s">
        <v>1625</v>
      </c>
      <c r="F67" s="1770"/>
      <c r="G67" s="1770"/>
      <c r="H67" s="1770"/>
      <c r="I67" s="1770"/>
      <c r="J67" s="1770"/>
      <c r="K67" s="1770"/>
      <c r="L67" s="1770"/>
      <c r="M67" s="1770"/>
      <c r="N67" s="1770"/>
      <c r="O67" s="1770"/>
      <c r="P67" s="1280"/>
      <c r="Q67" s="1280"/>
      <c r="R67" s="1280"/>
      <c r="S67" s="1280"/>
      <c r="T67" s="1280"/>
      <c r="U67" s="1280"/>
      <c r="V67" s="1280"/>
      <c r="W67" s="1280"/>
      <c r="X67" s="1280"/>
      <c r="Y67" s="1280"/>
      <c r="Z67" s="1280"/>
      <c r="AA67" s="1280"/>
      <c r="AB67" s="1280"/>
      <c r="AC67" s="1280"/>
    </row>
    <row r="68" spans="1:29" ht="30" customHeight="1" x14ac:dyDescent="0.2">
      <c r="A68" s="1280"/>
      <c r="B68" s="1776"/>
      <c r="C68" s="1776"/>
      <c r="D68" s="1776"/>
      <c r="E68" s="1774" t="s">
        <v>2698</v>
      </c>
      <c r="F68" s="1774"/>
      <c r="G68" s="1774"/>
      <c r="H68" s="1774"/>
      <c r="I68" s="1774"/>
      <c r="J68" s="1771"/>
      <c r="K68" s="1578" t="s">
        <v>2699</v>
      </c>
      <c r="L68" s="1578"/>
      <c r="M68" s="1578"/>
      <c r="N68" s="1578"/>
      <c r="O68" s="1578"/>
      <c r="P68" s="1280"/>
      <c r="Q68" s="1280"/>
      <c r="R68" s="1280"/>
      <c r="S68" s="1280"/>
      <c r="T68" s="1280"/>
      <c r="U68" s="1280"/>
      <c r="V68" s="1280"/>
      <c r="W68" s="1280"/>
      <c r="X68" s="1280"/>
      <c r="Y68" s="1280"/>
      <c r="Z68" s="1280"/>
      <c r="AA68" s="1280"/>
      <c r="AB68" s="1280"/>
      <c r="AC68" s="1280"/>
    </row>
    <row r="69" spans="1:29" ht="30" customHeight="1" x14ac:dyDescent="0.25">
      <c r="A69" s="1278"/>
      <c r="B69" s="1284"/>
      <c r="C69" s="1285"/>
      <c r="D69" s="1278"/>
      <c r="E69" s="1278"/>
      <c r="F69" s="1278"/>
      <c r="G69" s="1278"/>
      <c r="H69" s="1278"/>
      <c r="I69" s="1279"/>
      <c r="J69" s="1278"/>
      <c r="K69" s="1278"/>
      <c r="L69" s="1279"/>
      <c r="M69" s="1279"/>
      <c r="N69" s="1279"/>
      <c r="O69" s="1279"/>
      <c r="P69" s="1279"/>
      <c r="Q69" s="1280"/>
      <c r="R69" s="1280"/>
      <c r="S69" s="1280"/>
      <c r="T69" s="1283"/>
      <c r="U69" s="1280"/>
      <c r="V69" s="1280"/>
      <c r="W69" s="1280"/>
      <c r="X69" s="1280"/>
      <c r="Y69" s="1280"/>
      <c r="Z69" s="1280"/>
      <c r="AA69" s="1280"/>
      <c r="AB69" s="1280"/>
      <c r="AC69" s="1280"/>
    </row>
    <row r="70" spans="1:29" ht="30" customHeight="1" x14ac:dyDescent="0.25">
      <c r="A70" s="1278"/>
      <c r="B70" s="1284" t="s">
        <v>2894</v>
      </c>
      <c r="C70" s="1278"/>
      <c r="D70" s="1278"/>
      <c r="E70" s="1278"/>
      <c r="F70" s="1278"/>
      <c r="G70" s="1278"/>
      <c r="H70" s="1278"/>
      <c r="I70" s="1279"/>
      <c r="J70" s="1278"/>
      <c r="K70" s="1278"/>
      <c r="L70" s="1279"/>
      <c r="M70" s="1279"/>
      <c r="N70" s="1279"/>
      <c r="O70" s="1279"/>
      <c r="P70" s="1279"/>
      <c r="Q70" s="1280"/>
      <c r="R70" s="1280"/>
      <c r="S70" s="1280"/>
      <c r="T70" s="1283"/>
      <c r="U70" s="1280"/>
      <c r="V70" s="1280"/>
      <c r="W70" s="1280"/>
      <c r="X70" s="1280"/>
      <c r="Y70" s="1280"/>
      <c r="Z70" s="1280"/>
      <c r="AA70" s="1280"/>
      <c r="AB70" s="1280"/>
      <c r="AC70" s="1280"/>
    </row>
    <row r="71" spans="1:29" ht="30" customHeight="1" x14ac:dyDescent="0.25">
      <c r="A71" s="1278"/>
      <c r="B71" s="1284"/>
      <c r="C71" s="1278"/>
      <c r="D71" s="1278"/>
      <c r="E71" s="1278"/>
      <c r="F71" s="1278"/>
      <c r="G71" s="1278"/>
      <c r="H71" s="1278"/>
      <c r="I71" s="1279"/>
      <c r="J71" s="1278"/>
      <c r="K71" s="1278"/>
      <c r="L71" s="1279"/>
      <c r="M71" s="1279"/>
      <c r="N71" s="1279"/>
      <c r="O71" s="1279"/>
      <c r="P71" s="1279"/>
      <c r="Q71" s="1280"/>
      <c r="R71" s="1280"/>
      <c r="S71" s="1280"/>
      <c r="T71" s="1280"/>
      <c r="U71" s="1280"/>
      <c r="V71" s="1280"/>
      <c r="W71" s="1280"/>
      <c r="X71" s="1280"/>
      <c r="Y71" s="1280"/>
      <c r="Z71" s="1280"/>
      <c r="AA71" s="1280"/>
      <c r="AB71" s="1280"/>
      <c r="AC71" s="1280"/>
    </row>
    <row r="72" spans="1:29" ht="30" customHeight="1" x14ac:dyDescent="0.2">
      <c r="A72" s="1278"/>
      <c r="B72" s="1286" t="s">
        <v>2895</v>
      </c>
      <c r="C72" s="1286"/>
      <c r="D72" s="1286"/>
      <c r="E72" s="1286"/>
      <c r="F72" s="1286"/>
      <c r="G72" s="1286"/>
      <c r="H72" s="1286"/>
      <c r="I72" s="1286"/>
      <c r="J72" s="1286"/>
      <c r="K72" s="1286"/>
      <c r="L72" s="1286"/>
      <c r="M72" s="1286"/>
      <c r="N72" s="1286"/>
      <c r="O72" s="1286"/>
      <c r="P72" s="1286"/>
      <c r="Q72" s="1286"/>
      <c r="R72" s="1280"/>
      <c r="S72" s="1280"/>
      <c r="T72" s="1280"/>
      <c r="U72" s="1280"/>
      <c r="V72" s="1280"/>
      <c r="W72" s="1280"/>
      <c r="X72" s="1280"/>
      <c r="Y72" s="1280"/>
      <c r="Z72" s="1280"/>
      <c r="AA72" s="1280"/>
      <c r="AB72" s="1280"/>
      <c r="AC72" s="1280"/>
    </row>
    <row r="73" spans="1:29" ht="30" customHeight="1" x14ac:dyDescent="0.2">
      <c r="A73" s="1278"/>
      <c r="B73" s="1286"/>
      <c r="C73" s="1286" t="s">
        <v>3068</v>
      </c>
      <c r="D73" s="1286"/>
      <c r="E73" s="1286"/>
      <c r="F73" s="1286"/>
      <c r="G73" s="1286"/>
      <c r="H73" s="1286"/>
      <c r="I73" s="1286"/>
      <c r="J73" s="1286"/>
      <c r="K73" s="1286"/>
      <c r="L73" s="1286"/>
      <c r="M73" s="1286"/>
      <c r="N73" s="1286"/>
      <c r="O73" s="1286"/>
      <c r="P73" s="1286"/>
      <c r="Q73" s="1286"/>
      <c r="R73" s="1280"/>
      <c r="S73" s="1280"/>
      <c r="T73" s="1280"/>
      <c r="U73" s="1280"/>
      <c r="V73" s="1280"/>
      <c r="W73" s="1280"/>
      <c r="X73" s="1280"/>
      <c r="Y73" s="1280"/>
      <c r="Z73" s="1280"/>
      <c r="AA73" s="1280"/>
      <c r="AB73" s="1280"/>
      <c r="AC73" s="1280"/>
    </row>
    <row r="74" spans="1:29" ht="30" customHeight="1" x14ac:dyDescent="0.2">
      <c r="A74" s="1278"/>
      <c r="B74" s="1286"/>
      <c r="C74" s="1286"/>
      <c r="D74" s="1287" t="s">
        <v>3069</v>
      </c>
      <c r="E74" s="1286"/>
      <c r="F74" s="1286"/>
      <c r="G74" s="1286"/>
      <c r="H74" s="1286"/>
      <c r="I74" s="1286"/>
      <c r="J74" s="1286"/>
      <c r="K74" s="1286"/>
      <c r="L74" s="1286"/>
      <c r="M74" s="1286"/>
      <c r="N74" s="1286"/>
      <c r="O74" s="1286"/>
      <c r="P74" s="1286"/>
      <c r="Q74" s="1286"/>
      <c r="R74" s="1280"/>
      <c r="S74" s="1280"/>
      <c r="T74" s="1280"/>
      <c r="U74" s="1280"/>
      <c r="V74" s="1280"/>
      <c r="W74" s="1280"/>
      <c r="X74" s="1280"/>
      <c r="Y74" s="1280"/>
      <c r="Z74" s="1280"/>
      <c r="AA74" s="1280"/>
      <c r="AB74" s="1280"/>
      <c r="AC74" s="1280"/>
    </row>
    <row r="75" spans="1:29" ht="30" customHeight="1" x14ac:dyDescent="0.2">
      <c r="A75" s="1278"/>
      <c r="B75" s="1286"/>
      <c r="C75" s="1286"/>
      <c r="D75" s="1287" t="s">
        <v>3070</v>
      </c>
      <c r="E75" s="1286"/>
      <c r="F75" s="1286"/>
      <c r="G75" s="1286"/>
      <c r="H75" s="1286"/>
      <c r="I75" s="1286"/>
      <c r="J75" s="1286"/>
      <c r="K75" s="1286"/>
      <c r="L75" s="1286"/>
      <c r="M75" s="1286"/>
      <c r="N75" s="1286"/>
      <c r="O75" s="1286"/>
      <c r="P75" s="1286"/>
      <c r="Q75" s="1286"/>
      <c r="R75" s="1280"/>
      <c r="S75" s="1280"/>
      <c r="T75" s="1280"/>
      <c r="U75" s="1280"/>
      <c r="V75" s="1280"/>
      <c r="W75" s="1280"/>
      <c r="X75" s="1280"/>
      <c r="Y75" s="1280"/>
      <c r="Z75" s="1280"/>
      <c r="AA75" s="1280"/>
      <c r="AB75" s="1280"/>
      <c r="AC75" s="1280"/>
    </row>
    <row r="76" spans="1:29" ht="30" customHeight="1" x14ac:dyDescent="0.2">
      <c r="A76" s="1278"/>
      <c r="B76" s="1286"/>
      <c r="C76" s="1286"/>
      <c r="D76" s="1287" t="s">
        <v>3094</v>
      </c>
      <c r="E76" s="1286"/>
      <c r="F76" s="1286"/>
      <c r="G76" s="1286"/>
      <c r="H76" s="1286"/>
      <c r="I76" s="1286"/>
      <c r="J76" s="1286"/>
      <c r="K76" s="1286"/>
      <c r="L76" s="1286"/>
      <c r="M76" s="1286"/>
      <c r="N76" s="1286"/>
      <c r="O76" s="1286"/>
      <c r="P76" s="1286"/>
      <c r="Q76" s="1286"/>
      <c r="R76" s="1280"/>
      <c r="S76" s="1280"/>
      <c r="T76" s="1280"/>
      <c r="U76" s="1280"/>
      <c r="V76" s="1280"/>
      <c r="W76" s="1280"/>
      <c r="X76" s="1280"/>
      <c r="Y76" s="1280"/>
      <c r="Z76" s="1280"/>
      <c r="AA76" s="1280"/>
      <c r="AB76" s="1280"/>
      <c r="AC76" s="1280"/>
    </row>
    <row r="77" spans="1:29" ht="30" customHeight="1" x14ac:dyDescent="0.2">
      <c r="A77" s="1278"/>
      <c r="B77" s="1286"/>
      <c r="C77" s="1286" t="s">
        <v>3071</v>
      </c>
      <c r="D77" s="1286"/>
      <c r="E77" s="1286"/>
      <c r="F77" s="1286"/>
      <c r="G77" s="1286"/>
      <c r="H77" s="1286"/>
      <c r="I77" s="1286"/>
      <c r="J77" s="1286"/>
      <c r="K77" s="1286"/>
      <c r="L77" s="1286"/>
      <c r="M77" s="1286"/>
      <c r="N77" s="1286"/>
      <c r="O77" s="1286"/>
      <c r="P77" s="1286"/>
      <c r="Q77" s="1286"/>
      <c r="R77" s="1280"/>
      <c r="S77" s="1280"/>
      <c r="T77" s="1280"/>
      <c r="U77" s="1280"/>
      <c r="V77" s="1280"/>
      <c r="W77" s="1280"/>
      <c r="X77" s="1280"/>
      <c r="Y77" s="1280"/>
      <c r="Z77" s="1280"/>
      <c r="AA77" s="1280"/>
      <c r="AB77" s="1280"/>
      <c r="AC77" s="1280"/>
    </row>
    <row r="78" spans="1:29" ht="30" customHeight="1" x14ac:dyDescent="0.2">
      <c r="A78" s="1278"/>
      <c r="B78" s="1286"/>
      <c r="C78" s="1286"/>
      <c r="D78" s="1287" t="s">
        <v>3054</v>
      </c>
      <c r="E78" s="1286"/>
      <c r="F78" s="1286"/>
      <c r="G78" s="1286"/>
      <c r="H78" s="1286"/>
      <c r="I78" s="1286"/>
      <c r="J78" s="1286"/>
      <c r="K78" s="1286"/>
      <c r="L78" s="1286"/>
      <c r="M78" s="1286"/>
      <c r="N78" s="1286"/>
      <c r="O78" s="1286"/>
      <c r="P78" s="1286"/>
      <c r="Q78" s="1286"/>
      <c r="R78" s="1280"/>
      <c r="S78" s="1280"/>
      <c r="T78" s="1280"/>
      <c r="U78" s="1280"/>
      <c r="V78" s="1280"/>
      <c r="W78" s="1280"/>
      <c r="X78" s="1280"/>
      <c r="Y78" s="1280"/>
      <c r="Z78" s="1280"/>
      <c r="AA78" s="1280"/>
      <c r="AB78" s="1280"/>
      <c r="AC78" s="1280"/>
    </row>
    <row r="79" spans="1:29" ht="30" customHeight="1" x14ac:dyDescent="0.2">
      <c r="A79" s="1278"/>
      <c r="B79" s="1286"/>
      <c r="C79" s="1286"/>
      <c r="D79" s="1287" t="s">
        <v>3055</v>
      </c>
      <c r="E79" s="1286"/>
      <c r="F79" s="1286"/>
      <c r="G79" s="1286"/>
      <c r="H79" s="1286"/>
      <c r="I79" s="1286"/>
      <c r="J79" s="1286"/>
      <c r="K79" s="1286"/>
      <c r="L79" s="1286"/>
      <c r="M79" s="1286"/>
      <c r="N79" s="1286"/>
      <c r="O79" s="1286"/>
      <c r="P79" s="1286"/>
      <c r="Q79" s="1286"/>
      <c r="R79" s="1280"/>
      <c r="S79" s="1280"/>
      <c r="T79" s="1280"/>
      <c r="U79" s="1280"/>
      <c r="V79" s="1280"/>
      <c r="W79" s="1280"/>
      <c r="X79" s="1280"/>
      <c r="Y79" s="1280"/>
      <c r="Z79" s="1280"/>
      <c r="AA79" s="1280"/>
      <c r="AB79" s="1280"/>
      <c r="AC79" s="1280"/>
    </row>
    <row r="80" spans="1:29" ht="30" customHeight="1" x14ac:dyDescent="0.2">
      <c r="A80" s="1278"/>
      <c r="B80" s="1286"/>
      <c r="C80" s="1286"/>
      <c r="D80" s="1287" t="s">
        <v>3056</v>
      </c>
      <c r="E80" s="1286"/>
      <c r="F80" s="1286"/>
      <c r="G80" s="1286"/>
      <c r="H80" s="1286"/>
      <c r="I80" s="1286"/>
      <c r="J80" s="1286"/>
      <c r="K80" s="1286"/>
      <c r="L80" s="1286"/>
      <c r="M80" s="1286"/>
      <c r="N80" s="1286"/>
      <c r="O80" s="1286"/>
      <c r="P80" s="1286"/>
      <c r="Q80" s="1286"/>
      <c r="R80" s="1280"/>
      <c r="S80" s="1280"/>
      <c r="T80" s="1280"/>
      <c r="U80" s="1280"/>
      <c r="V80" s="1280"/>
      <c r="W80" s="1280"/>
      <c r="X80" s="1280"/>
      <c r="Y80" s="1280"/>
      <c r="Z80" s="1280"/>
      <c r="AA80" s="1280"/>
      <c r="AB80" s="1280"/>
      <c r="AC80" s="1280"/>
    </row>
    <row r="81" spans="1:29" ht="30" customHeight="1" x14ac:dyDescent="0.2">
      <c r="A81" s="1278"/>
      <c r="B81" s="1286"/>
      <c r="C81" s="1286" t="s">
        <v>3072</v>
      </c>
      <c r="D81" s="1286"/>
      <c r="E81" s="1286"/>
      <c r="F81" s="1286"/>
      <c r="G81" s="1286"/>
      <c r="H81" s="1286"/>
      <c r="I81" s="1286"/>
      <c r="J81" s="1286"/>
      <c r="K81" s="1286"/>
      <c r="L81" s="1286"/>
      <c r="M81" s="1286"/>
      <c r="N81" s="1286"/>
      <c r="O81" s="1286"/>
      <c r="P81" s="1286"/>
      <c r="Q81" s="1286"/>
      <c r="R81" s="1280"/>
      <c r="S81" s="1280"/>
      <c r="T81" s="1280"/>
      <c r="U81" s="1280"/>
      <c r="V81" s="1280"/>
      <c r="W81" s="1280"/>
      <c r="X81" s="1280"/>
      <c r="Y81" s="1280"/>
      <c r="Z81" s="1280"/>
      <c r="AA81" s="1280"/>
      <c r="AB81" s="1280"/>
      <c r="AC81" s="1280"/>
    </row>
    <row r="82" spans="1:29" ht="30" customHeight="1" x14ac:dyDescent="0.2">
      <c r="A82" s="1278"/>
      <c r="B82" s="1286"/>
      <c r="C82" s="1286"/>
      <c r="D82" s="1287" t="s">
        <v>3073</v>
      </c>
      <c r="E82" s="1286"/>
      <c r="F82" s="1286"/>
      <c r="G82" s="1286"/>
      <c r="H82" s="1286"/>
      <c r="I82" s="1286"/>
      <c r="J82" s="1286"/>
      <c r="K82" s="1286"/>
      <c r="L82" s="1286"/>
      <c r="M82" s="1286"/>
      <c r="N82" s="1286"/>
      <c r="O82" s="1286"/>
      <c r="P82" s="1286"/>
      <c r="Q82" s="1286"/>
      <c r="R82" s="1280"/>
      <c r="S82" s="1280"/>
      <c r="T82" s="1280"/>
      <c r="U82" s="1280"/>
      <c r="V82" s="1280"/>
      <c r="W82" s="1280"/>
      <c r="X82" s="1280"/>
      <c r="Y82" s="1280"/>
      <c r="Z82" s="1280"/>
      <c r="AA82" s="1280"/>
      <c r="AB82" s="1280"/>
      <c r="AC82" s="1280"/>
    </row>
    <row r="83" spans="1:29" ht="30" customHeight="1" x14ac:dyDescent="0.2">
      <c r="A83" s="1278"/>
      <c r="B83" s="1286"/>
      <c r="C83" s="1286"/>
      <c r="D83" s="1287" t="s">
        <v>3074</v>
      </c>
      <c r="E83" s="1286"/>
      <c r="F83" s="1286"/>
      <c r="G83" s="1286"/>
      <c r="H83" s="1286"/>
      <c r="I83" s="1286"/>
      <c r="J83" s="1286"/>
      <c r="K83" s="1286"/>
      <c r="L83" s="1286"/>
      <c r="M83" s="1286"/>
      <c r="N83" s="1286"/>
      <c r="O83" s="1286"/>
      <c r="P83" s="1286"/>
      <c r="Q83" s="1286"/>
      <c r="R83" s="1280"/>
      <c r="S83" s="1280"/>
      <c r="T83" s="1280"/>
      <c r="U83" s="1280"/>
      <c r="V83" s="1280"/>
      <c r="W83" s="1280"/>
      <c r="X83" s="1280"/>
      <c r="Y83" s="1280"/>
      <c r="Z83" s="1280"/>
      <c r="AA83" s="1280"/>
      <c r="AB83" s="1280"/>
      <c r="AC83" s="1280"/>
    </row>
    <row r="84" spans="1:29" ht="30" customHeight="1" x14ac:dyDescent="0.2">
      <c r="A84" s="1278"/>
      <c r="B84" s="1286"/>
      <c r="C84" s="1286"/>
      <c r="D84" s="1579" t="s">
        <v>3066</v>
      </c>
      <c r="E84" s="1286"/>
      <c r="F84" s="1286"/>
      <c r="G84" s="1286"/>
      <c r="H84" s="1286"/>
      <c r="I84" s="1286"/>
      <c r="J84" s="1286"/>
      <c r="K84" s="1286"/>
      <c r="L84" s="1286"/>
      <c r="M84" s="1286"/>
      <c r="N84" s="1286"/>
      <c r="O84" s="1286"/>
      <c r="P84" s="1286"/>
      <c r="Q84" s="1286"/>
      <c r="R84" s="1280"/>
      <c r="S84" s="1280"/>
      <c r="T84" s="1280"/>
      <c r="U84" s="1280"/>
      <c r="V84" s="1280"/>
      <c r="W84" s="1280"/>
      <c r="X84" s="1280"/>
      <c r="Y84" s="1280"/>
      <c r="Z84" s="1280"/>
      <c r="AA84" s="1280"/>
      <c r="AB84" s="1280"/>
      <c r="AC84" s="1280"/>
    </row>
    <row r="85" spans="1:29" ht="30" customHeight="1" x14ac:dyDescent="0.2">
      <c r="A85" s="1278"/>
      <c r="B85" s="1286"/>
      <c r="C85" s="1286" t="s">
        <v>3075</v>
      </c>
      <c r="D85" s="1286"/>
      <c r="E85" s="1286"/>
      <c r="F85" s="1286"/>
      <c r="G85" s="1286"/>
      <c r="H85" s="1286"/>
      <c r="I85" s="1286"/>
      <c r="J85" s="1286"/>
      <c r="K85" s="1286"/>
      <c r="L85" s="1286"/>
      <c r="M85" s="1286"/>
      <c r="N85" s="1286"/>
      <c r="O85" s="1286"/>
      <c r="P85" s="1286"/>
      <c r="Q85" s="1286"/>
      <c r="R85" s="1280"/>
      <c r="S85" s="1280"/>
      <c r="T85" s="1280"/>
      <c r="U85" s="1280"/>
      <c r="V85" s="1280"/>
      <c r="W85" s="1280"/>
      <c r="X85" s="1280"/>
      <c r="Y85" s="1280"/>
      <c r="Z85" s="1280"/>
      <c r="AA85" s="1280"/>
      <c r="AB85" s="1280"/>
      <c r="AC85" s="1280"/>
    </row>
    <row r="86" spans="1:29" ht="30" customHeight="1" x14ac:dyDescent="0.2">
      <c r="A86" s="1278"/>
      <c r="B86" s="1286"/>
      <c r="C86" s="1286"/>
      <c r="D86" s="1287" t="s">
        <v>3076</v>
      </c>
      <c r="E86" s="1286"/>
      <c r="F86" s="1286"/>
      <c r="G86" s="1286"/>
      <c r="H86" s="1286"/>
      <c r="I86" s="1286"/>
      <c r="J86" s="1286"/>
      <c r="K86" s="1286"/>
      <c r="L86" s="1286"/>
      <c r="M86" s="1286"/>
      <c r="N86" s="1286"/>
      <c r="O86" s="1286"/>
      <c r="P86" s="1286"/>
      <c r="Q86" s="1286"/>
      <c r="R86" s="1280"/>
      <c r="S86" s="1280"/>
      <c r="T86" s="1280"/>
      <c r="U86" s="1280"/>
      <c r="V86" s="1280"/>
      <c r="W86" s="1280"/>
      <c r="X86" s="1280"/>
      <c r="Y86" s="1280"/>
      <c r="Z86" s="1280"/>
      <c r="AA86" s="1280"/>
      <c r="AB86" s="1280"/>
      <c r="AC86" s="1280"/>
    </row>
    <row r="87" spans="1:29" ht="30" customHeight="1" x14ac:dyDescent="0.2">
      <c r="A87" s="1278"/>
      <c r="B87" s="1286"/>
      <c r="C87" s="1286"/>
      <c r="D87" s="1287" t="s">
        <v>1603</v>
      </c>
      <c r="E87" s="1286"/>
      <c r="F87" s="1286"/>
      <c r="G87" s="1286"/>
      <c r="H87" s="1286"/>
      <c r="I87" s="1286"/>
      <c r="J87" s="1286"/>
      <c r="K87" s="1286"/>
      <c r="L87" s="1286"/>
      <c r="M87" s="1286"/>
      <c r="N87" s="1286"/>
      <c r="O87" s="1286"/>
      <c r="P87" s="1286"/>
      <c r="Q87" s="1286"/>
      <c r="R87" s="1280"/>
      <c r="S87" s="1280"/>
      <c r="T87" s="1280"/>
      <c r="U87" s="1280"/>
      <c r="V87" s="1280"/>
      <c r="W87" s="1280"/>
      <c r="X87" s="1280"/>
      <c r="Y87" s="1280"/>
      <c r="Z87" s="1280"/>
      <c r="AA87" s="1280"/>
      <c r="AB87" s="1280"/>
      <c r="AC87" s="1280"/>
    </row>
    <row r="88" spans="1:29" ht="30" customHeight="1" x14ac:dyDescent="0.2">
      <c r="A88" s="1278"/>
      <c r="B88" s="1286"/>
      <c r="C88" s="1286" t="s">
        <v>3077</v>
      </c>
      <c r="D88" s="1286"/>
      <c r="E88" s="1286"/>
      <c r="F88" s="1286"/>
      <c r="G88" s="1286"/>
      <c r="H88" s="1286"/>
      <c r="I88" s="1286"/>
      <c r="J88" s="1286"/>
      <c r="K88" s="1286"/>
      <c r="L88" s="1286"/>
      <c r="M88" s="1286"/>
      <c r="N88" s="1286"/>
      <c r="O88" s="1286"/>
      <c r="P88" s="1286"/>
      <c r="Q88" s="1286"/>
      <c r="R88" s="1280"/>
      <c r="S88" s="1280"/>
      <c r="T88" s="1280"/>
      <c r="U88" s="1280"/>
      <c r="V88" s="1280"/>
      <c r="W88" s="1280"/>
      <c r="X88" s="1280"/>
      <c r="Y88" s="1280"/>
      <c r="Z88" s="1280"/>
      <c r="AA88" s="1280"/>
      <c r="AB88" s="1280"/>
      <c r="AC88" s="1280"/>
    </row>
    <row r="89" spans="1:29" ht="30" customHeight="1" x14ac:dyDescent="0.2">
      <c r="A89" s="1278"/>
      <c r="B89" s="1286"/>
      <c r="C89" s="1286"/>
      <c r="D89" s="1287" t="s">
        <v>2468</v>
      </c>
      <c r="E89" s="1286"/>
      <c r="F89" s="1286"/>
      <c r="G89" s="1286"/>
      <c r="H89" s="1286"/>
      <c r="I89" s="1286"/>
      <c r="J89" s="1286"/>
      <c r="K89" s="1286"/>
      <c r="L89" s="1286"/>
      <c r="M89" s="1286"/>
      <c r="N89" s="1286"/>
      <c r="O89" s="1286"/>
      <c r="P89" s="1286"/>
      <c r="Q89" s="1286"/>
      <c r="R89" s="1280"/>
      <c r="S89" s="1280"/>
      <c r="T89" s="1280"/>
      <c r="U89" s="1280"/>
      <c r="V89" s="1280"/>
      <c r="W89" s="1280"/>
      <c r="X89" s="1280"/>
      <c r="Y89" s="1280"/>
      <c r="Z89" s="1280"/>
      <c r="AA89" s="1280"/>
      <c r="AB89" s="1280"/>
      <c r="AC89" s="1280"/>
    </row>
    <row r="90" spans="1:29" ht="30" customHeight="1" x14ac:dyDescent="0.2">
      <c r="A90" s="1278"/>
      <c r="B90" s="1286"/>
      <c r="C90" s="1286"/>
      <c r="D90" s="1287" t="s">
        <v>2469</v>
      </c>
      <c r="E90" s="1286"/>
      <c r="F90" s="1286"/>
      <c r="G90" s="1286"/>
      <c r="H90" s="1286"/>
      <c r="I90" s="1286"/>
      <c r="J90" s="1286"/>
      <c r="K90" s="1286"/>
      <c r="L90" s="1286"/>
      <c r="M90" s="1286"/>
      <c r="N90" s="1286"/>
      <c r="O90" s="1286"/>
      <c r="P90" s="1286"/>
      <c r="Q90" s="1286"/>
      <c r="R90" s="1280"/>
      <c r="S90" s="1280"/>
      <c r="T90" s="1280"/>
      <c r="U90" s="1280"/>
      <c r="V90" s="1280"/>
      <c r="W90" s="1280"/>
      <c r="X90" s="1280"/>
      <c r="Y90" s="1280"/>
      <c r="Z90" s="1280"/>
      <c r="AA90" s="1280"/>
      <c r="AB90" s="1280"/>
      <c r="AC90" s="1280"/>
    </row>
    <row r="91" spans="1:29" ht="30" customHeight="1" x14ac:dyDescent="0.2">
      <c r="A91" s="1278"/>
      <c r="B91" s="1286"/>
      <c r="C91" s="1286" t="s">
        <v>3078</v>
      </c>
      <c r="D91" s="1287"/>
      <c r="E91" s="1286"/>
      <c r="F91" s="1286"/>
      <c r="G91" s="1286"/>
      <c r="H91" s="1286"/>
      <c r="I91" s="1286"/>
      <c r="J91" s="1286"/>
      <c r="K91" s="1286"/>
      <c r="L91" s="1286"/>
      <c r="M91" s="1286"/>
      <c r="N91" s="1286"/>
      <c r="O91" s="1286"/>
      <c r="P91" s="1286"/>
      <c r="Q91" s="1286"/>
      <c r="R91" s="1280"/>
      <c r="S91" s="1280"/>
      <c r="T91" s="1280"/>
      <c r="U91" s="1280"/>
      <c r="V91" s="1280"/>
      <c r="W91" s="1280"/>
      <c r="X91" s="1280"/>
      <c r="Y91" s="1280"/>
      <c r="Z91" s="1280"/>
      <c r="AA91" s="1280"/>
      <c r="AB91" s="1280"/>
      <c r="AC91" s="1280"/>
    </row>
    <row r="92" spans="1:29" ht="30" customHeight="1" x14ac:dyDescent="0.2">
      <c r="A92" s="1278"/>
      <c r="B92" s="1286"/>
      <c r="C92" s="1286"/>
      <c r="D92" s="1287" t="s">
        <v>3080</v>
      </c>
      <c r="E92" s="1286"/>
      <c r="F92" s="1286"/>
      <c r="G92" s="1286"/>
      <c r="H92" s="1286"/>
      <c r="I92" s="1286"/>
      <c r="J92" s="1286"/>
      <c r="K92" s="1286"/>
      <c r="L92" s="1286"/>
      <c r="M92" s="1286"/>
      <c r="N92" s="1286"/>
      <c r="O92" s="1286"/>
      <c r="P92" s="1286"/>
      <c r="Q92" s="1286"/>
      <c r="R92" s="1280"/>
      <c r="S92" s="1280"/>
      <c r="T92" s="1280"/>
      <c r="U92" s="1280"/>
      <c r="V92" s="1280"/>
      <c r="W92" s="1280"/>
      <c r="X92" s="1280"/>
      <c r="Y92" s="1280"/>
      <c r="Z92" s="1280"/>
      <c r="AA92" s="1280"/>
      <c r="AB92" s="1280"/>
      <c r="AC92" s="1280"/>
    </row>
    <row r="93" spans="1:29" ht="30" customHeight="1" x14ac:dyDescent="0.2">
      <c r="A93" s="1278"/>
      <c r="B93" s="1286"/>
      <c r="C93" s="1286"/>
      <c r="D93" s="1287" t="s">
        <v>3079</v>
      </c>
      <c r="E93" s="1286"/>
      <c r="F93" s="1286"/>
      <c r="G93" s="1286"/>
      <c r="H93" s="1286"/>
      <c r="I93" s="1286"/>
      <c r="J93" s="1286"/>
      <c r="K93" s="1286"/>
      <c r="L93" s="1286"/>
      <c r="M93" s="1286"/>
      <c r="N93" s="1286"/>
      <c r="O93" s="1286"/>
      <c r="P93" s="1286"/>
      <c r="Q93" s="1286"/>
      <c r="R93" s="1280"/>
      <c r="S93" s="1280"/>
      <c r="T93" s="1280"/>
      <c r="U93" s="1280"/>
      <c r="V93" s="1280"/>
      <c r="W93" s="1280"/>
      <c r="X93" s="1280"/>
      <c r="Y93" s="1280"/>
      <c r="Z93" s="1280"/>
      <c r="AA93" s="1280"/>
      <c r="AB93" s="1280"/>
      <c r="AC93" s="1280"/>
    </row>
    <row r="94" spans="1:29" ht="30" customHeight="1" x14ac:dyDescent="0.2">
      <c r="A94" s="1278"/>
      <c r="B94" s="1286"/>
      <c r="C94" s="1286" t="s">
        <v>3085</v>
      </c>
      <c r="D94" s="1287"/>
      <c r="E94" s="1286"/>
      <c r="F94" s="1286"/>
      <c r="G94" s="1286"/>
      <c r="H94" s="1286"/>
      <c r="I94" s="1286"/>
      <c r="J94" s="1286"/>
      <c r="K94" s="1286"/>
      <c r="L94" s="1286"/>
      <c r="M94" s="1286"/>
      <c r="N94" s="1286"/>
      <c r="O94" s="1286"/>
      <c r="P94" s="1286"/>
      <c r="Q94" s="1286"/>
      <c r="R94" s="1280"/>
      <c r="S94" s="1280"/>
      <c r="T94" s="1280"/>
      <c r="U94" s="1280"/>
      <c r="V94" s="1280"/>
      <c r="W94" s="1280"/>
      <c r="X94" s="1280"/>
      <c r="Y94" s="1280"/>
      <c r="Z94" s="1280"/>
      <c r="AA94" s="1280"/>
      <c r="AB94" s="1280"/>
      <c r="AC94" s="1280"/>
    </row>
    <row r="95" spans="1:29" ht="30" customHeight="1" x14ac:dyDescent="0.2">
      <c r="A95" s="1278"/>
      <c r="B95" s="1286"/>
      <c r="C95" s="1286"/>
      <c r="D95" s="1287" t="s">
        <v>3086</v>
      </c>
      <c r="E95" s="1286"/>
      <c r="F95" s="1286"/>
      <c r="G95" s="1286"/>
      <c r="H95" s="1286"/>
      <c r="I95" s="1286"/>
      <c r="J95" s="1286"/>
      <c r="K95" s="1286"/>
      <c r="L95" s="1286"/>
      <c r="M95" s="1286"/>
      <c r="N95" s="1286"/>
      <c r="O95" s="1286"/>
      <c r="P95" s="1286"/>
      <c r="Q95" s="1286"/>
      <c r="R95" s="1280"/>
      <c r="S95" s="1280"/>
      <c r="T95" s="1280"/>
      <c r="U95" s="1280"/>
      <c r="V95" s="1280"/>
      <c r="W95" s="1280"/>
      <c r="X95" s="1280"/>
      <c r="Y95" s="1280"/>
      <c r="Z95" s="1280"/>
      <c r="AA95" s="1280"/>
      <c r="AB95" s="1280"/>
      <c r="AC95" s="1280"/>
    </row>
    <row r="96" spans="1:29" ht="30" customHeight="1" x14ac:dyDescent="0.2">
      <c r="A96" s="1278"/>
      <c r="B96" s="1286"/>
      <c r="C96" s="1286"/>
      <c r="D96" s="1287" t="s">
        <v>3087</v>
      </c>
      <c r="E96" s="1286"/>
      <c r="F96" s="1286"/>
      <c r="G96" s="1286"/>
      <c r="H96" s="1286"/>
      <c r="I96" s="1286"/>
      <c r="J96" s="1286"/>
      <c r="K96" s="1286"/>
      <c r="L96" s="1286"/>
      <c r="M96" s="1286"/>
      <c r="N96" s="1286"/>
      <c r="O96" s="1286"/>
      <c r="P96" s="1286"/>
      <c r="Q96" s="1286"/>
      <c r="R96" s="1280"/>
      <c r="S96" s="1280"/>
      <c r="T96" s="1280"/>
      <c r="U96" s="1280"/>
      <c r="V96" s="1280"/>
      <c r="W96" s="1280"/>
      <c r="X96" s="1280"/>
      <c r="Y96" s="1280"/>
      <c r="Z96" s="1280"/>
      <c r="AA96" s="1280"/>
      <c r="AB96" s="1280"/>
      <c r="AC96" s="1280"/>
    </row>
    <row r="97" spans="1:29" ht="30" customHeight="1" x14ac:dyDescent="0.2">
      <c r="A97" s="1278"/>
      <c r="B97" s="1286"/>
      <c r="C97" s="1286" t="s">
        <v>3088</v>
      </c>
      <c r="D97" s="1287"/>
      <c r="E97" s="1286"/>
      <c r="F97" s="1286"/>
      <c r="G97" s="1286"/>
      <c r="H97" s="1286"/>
      <c r="I97" s="1286"/>
      <c r="J97" s="1286"/>
      <c r="K97" s="1286"/>
      <c r="L97" s="1286"/>
      <c r="M97" s="1286"/>
      <c r="N97" s="1286"/>
      <c r="O97" s="1286"/>
      <c r="P97" s="1286"/>
      <c r="Q97" s="1286"/>
      <c r="R97" s="1280"/>
      <c r="S97" s="1280"/>
      <c r="T97" s="1280"/>
      <c r="U97" s="1280"/>
      <c r="V97" s="1280"/>
      <c r="W97" s="1280"/>
      <c r="X97" s="1280"/>
      <c r="Y97" s="1280"/>
      <c r="Z97" s="1280"/>
      <c r="AA97" s="1280"/>
      <c r="AB97" s="1280"/>
      <c r="AC97" s="1280"/>
    </row>
    <row r="98" spans="1:29" ht="30" customHeight="1" x14ac:dyDescent="0.2">
      <c r="A98" s="1278"/>
      <c r="B98" s="1286"/>
      <c r="C98" s="1286"/>
      <c r="D98" s="1287" t="s">
        <v>3089</v>
      </c>
      <c r="E98" s="1286"/>
      <c r="F98" s="1286"/>
      <c r="G98" s="1286"/>
      <c r="H98" s="1286"/>
      <c r="I98" s="1286"/>
      <c r="J98" s="1286"/>
      <c r="K98" s="1286"/>
      <c r="L98" s="1286"/>
      <c r="M98" s="1286"/>
      <c r="N98" s="1286"/>
      <c r="O98" s="1286"/>
      <c r="P98" s="1286"/>
      <c r="Q98" s="1286"/>
      <c r="R98" s="1280"/>
      <c r="S98" s="1280"/>
      <c r="T98" s="1280"/>
      <c r="U98" s="1280"/>
      <c r="V98" s="1280"/>
      <c r="W98" s="1280"/>
      <c r="X98" s="1280"/>
      <c r="Y98" s="1280"/>
      <c r="Z98" s="1280"/>
      <c r="AA98" s="1280"/>
      <c r="AB98" s="1280"/>
      <c r="AC98" s="1280"/>
    </row>
    <row r="99" spans="1:29" ht="30" customHeight="1" x14ac:dyDescent="0.2">
      <c r="A99" s="1278"/>
      <c r="B99" s="1286"/>
      <c r="C99" s="1286"/>
      <c r="D99" s="1287" t="s">
        <v>3090</v>
      </c>
      <c r="E99" s="1286"/>
      <c r="F99" s="1286"/>
      <c r="G99" s="1286"/>
      <c r="H99" s="1286"/>
      <c r="I99" s="1286"/>
      <c r="J99" s="1286"/>
      <c r="K99" s="1286"/>
      <c r="L99" s="1286"/>
      <c r="M99" s="1286"/>
      <c r="N99" s="1286"/>
      <c r="O99" s="1286"/>
      <c r="P99" s="1286"/>
      <c r="Q99" s="1286"/>
      <c r="R99" s="1280"/>
      <c r="S99" s="1280"/>
      <c r="T99" s="1280"/>
      <c r="U99" s="1280"/>
      <c r="V99" s="1280"/>
      <c r="W99" s="1280"/>
      <c r="X99" s="1280"/>
      <c r="Y99" s="1280"/>
      <c r="Z99" s="1280"/>
      <c r="AA99" s="1280"/>
      <c r="AB99" s="1280"/>
      <c r="AC99" s="1280"/>
    </row>
    <row r="100" spans="1:29" ht="30" customHeight="1" x14ac:dyDescent="0.2">
      <c r="A100" s="1278"/>
      <c r="B100" s="1286"/>
      <c r="C100" s="1286" t="s">
        <v>3091</v>
      </c>
      <c r="D100" s="1287"/>
      <c r="E100" s="1286"/>
      <c r="F100" s="1286"/>
      <c r="G100" s="1286"/>
      <c r="H100" s="1286"/>
      <c r="I100" s="1286"/>
      <c r="J100" s="1286"/>
      <c r="K100" s="1286"/>
      <c r="L100" s="1286"/>
      <c r="M100" s="1286"/>
      <c r="N100" s="1286"/>
      <c r="O100" s="1286"/>
      <c r="P100" s="1286"/>
      <c r="Q100" s="1286"/>
      <c r="R100" s="1280"/>
      <c r="S100" s="1280"/>
      <c r="T100" s="1280"/>
      <c r="U100" s="1280"/>
      <c r="V100" s="1280"/>
      <c r="W100" s="1280"/>
      <c r="X100" s="1280"/>
      <c r="Y100" s="1280"/>
      <c r="Z100" s="1280"/>
      <c r="AA100" s="1280"/>
      <c r="AB100" s="1280"/>
      <c r="AC100" s="1280"/>
    </row>
    <row r="101" spans="1:29" ht="30" customHeight="1" x14ac:dyDescent="0.2">
      <c r="A101" s="1278"/>
      <c r="B101" s="1286"/>
      <c r="C101" s="1286"/>
      <c r="D101" s="1287" t="s">
        <v>3092</v>
      </c>
      <c r="E101" s="1286"/>
      <c r="F101" s="1286"/>
      <c r="G101" s="1286"/>
      <c r="H101" s="1286"/>
      <c r="I101" s="1286"/>
      <c r="J101" s="1286"/>
      <c r="K101" s="1286"/>
      <c r="L101" s="1286"/>
      <c r="M101" s="1286"/>
      <c r="N101" s="1286"/>
      <c r="O101" s="1286"/>
      <c r="P101" s="1286"/>
      <c r="Q101" s="1286"/>
      <c r="R101" s="1280"/>
      <c r="S101" s="1280"/>
      <c r="T101" s="1280"/>
      <c r="U101" s="1280"/>
      <c r="V101" s="1280"/>
      <c r="W101" s="1280"/>
      <c r="X101" s="1280"/>
      <c r="Y101" s="1280"/>
      <c r="Z101" s="1280"/>
      <c r="AA101" s="1280"/>
      <c r="AB101" s="1280"/>
      <c r="AC101" s="1280"/>
    </row>
    <row r="102" spans="1:29" ht="30" customHeight="1" x14ac:dyDescent="0.2">
      <c r="A102" s="1278"/>
      <c r="B102" s="1286"/>
      <c r="C102" s="1286"/>
      <c r="D102" s="1287" t="s">
        <v>3093</v>
      </c>
      <c r="E102" s="1286"/>
      <c r="F102" s="1286"/>
      <c r="G102" s="1286"/>
      <c r="H102" s="1286"/>
      <c r="I102" s="1286"/>
      <c r="J102" s="1286"/>
      <c r="K102" s="1286"/>
      <c r="L102" s="1286"/>
      <c r="M102" s="1286"/>
      <c r="N102" s="1286"/>
      <c r="O102" s="1286"/>
      <c r="P102" s="1286"/>
      <c r="Q102" s="1286"/>
      <c r="R102" s="1280"/>
      <c r="S102" s="1280"/>
      <c r="T102" s="1280"/>
      <c r="U102" s="1280"/>
      <c r="V102" s="1280"/>
      <c r="W102" s="1280"/>
      <c r="X102" s="1280"/>
      <c r="Y102" s="1280"/>
      <c r="Z102" s="1280"/>
      <c r="AA102" s="1280"/>
      <c r="AB102" s="1280"/>
      <c r="AC102" s="1280"/>
    </row>
    <row r="103" spans="1:29" ht="30" customHeight="1" x14ac:dyDescent="0.2">
      <c r="A103" s="1278"/>
      <c r="B103" s="1286"/>
      <c r="C103" s="1286" t="s">
        <v>3099</v>
      </c>
      <c r="D103" s="1287"/>
      <c r="E103" s="1286"/>
      <c r="F103" s="1286"/>
      <c r="G103" s="1286"/>
      <c r="H103" s="1286"/>
      <c r="I103" s="1286"/>
      <c r="J103" s="1286"/>
      <c r="K103" s="1286"/>
      <c r="L103" s="1286"/>
      <c r="M103" s="1286"/>
      <c r="N103" s="1286"/>
      <c r="O103" s="1286"/>
      <c r="P103" s="1286"/>
      <c r="Q103" s="1286"/>
      <c r="R103" s="1280"/>
      <c r="S103" s="1280"/>
      <c r="T103" s="1280"/>
      <c r="U103" s="1280"/>
      <c r="V103" s="1280"/>
      <c r="W103" s="1280"/>
      <c r="X103" s="1280"/>
      <c r="Y103" s="1280"/>
      <c r="Z103" s="1280"/>
      <c r="AA103" s="1280"/>
      <c r="AB103" s="1280"/>
      <c r="AC103" s="1280"/>
    </row>
    <row r="104" spans="1:29" ht="30" customHeight="1" x14ac:dyDescent="0.2">
      <c r="A104" s="1278"/>
      <c r="B104" s="1286"/>
      <c r="C104" s="1286"/>
      <c r="D104" s="1287" t="s">
        <v>3100</v>
      </c>
      <c r="E104" s="1286"/>
      <c r="F104" s="1286"/>
      <c r="G104" s="1286"/>
      <c r="H104" s="1286"/>
      <c r="I104" s="1286"/>
      <c r="J104" s="1286"/>
      <c r="K104" s="1286"/>
      <c r="L104" s="1286"/>
      <c r="M104" s="1286"/>
      <c r="N104" s="1286"/>
      <c r="O104" s="1286"/>
      <c r="P104" s="1286"/>
      <c r="Q104" s="1286"/>
      <c r="R104" s="1280"/>
      <c r="S104" s="1280"/>
      <c r="T104" s="1280"/>
      <c r="U104" s="1280"/>
      <c r="V104" s="1280"/>
      <c r="W104" s="1280"/>
      <c r="X104" s="1280"/>
      <c r="Y104" s="1280"/>
      <c r="Z104" s="1280"/>
      <c r="AA104" s="1280"/>
      <c r="AB104" s="1280"/>
      <c r="AC104" s="1280"/>
    </row>
    <row r="105" spans="1:29" ht="30" customHeight="1" x14ac:dyDescent="0.2">
      <c r="A105" s="1278"/>
      <c r="B105" s="1286"/>
      <c r="C105" s="1286"/>
      <c r="D105" s="1287" t="s">
        <v>3098</v>
      </c>
      <c r="E105" s="1286"/>
      <c r="F105" s="1286"/>
      <c r="G105" s="1286"/>
      <c r="H105" s="1286"/>
      <c r="I105" s="1286"/>
      <c r="J105" s="1286"/>
      <c r="K105" s="1286"/>
      <c r="L105" s="1286"/>
      <c r="M105" s="1286"/>
      <c r="N105" s="1286"/>
      <c r="O105" s="1286"/>
      <c r="P105" s="1286"/>
      <c r="Q105" s="1286"/>
      <c r="R105" s="1280"/>
      <c r="S105" s="1280"/>
      <c r="T105" s="1280"/>
      <c r="U105" s="1280"/>
      <c r="V105" s="1280"/>
      <c r="W105" s="1280"/>
      <c r="X105" s="1280"/>
      <c r="Y105" s="1280"/>
      <c r="Z105" s="1280"/>
      <c r="AA105" s="1280"/>
      <c r="AB105" s="1280"/>
      <c r="AC105" s="1280"/>
    </row>
    <row r="106" spans="1:29" ht="30" customHeight="1" x14ac:dyDescent="0.2">
      <c r="A106" s="1278"/>
      <c r="B106" s="1286"/>
      <c r="C106" s="1286"/>
      <c r="D106" s="1287" t="s">
        <v>3095</v>
      </c>
      <c r="E106" s="1286"/>
      <c r="F106" s="1286"/>
      <c r="G106" s="1286"/>
      <c r="H106" s="1286"/>
      <c r="I106" s="1286"/>
      <c r="J106" s="1286"/>
      <c r="K106" s="1286"/>
      <c r="L106" s="1286"/>
      <c r="M106" s="1286"/>
      <c r="N106" s="1286"/>
      <c r="O106" s="1286"/>
      <c r="P106" s="1286"/>
      <c r="Q106" s="1286"/>
      <c r="R106" s="1280"/>
      <c r="S106" s="1280"/>
      <c r="T106" s="1280"/>
      <c r="U106" s="1280"/>
      <c r="V106" s="1280"/>
      <c r="W106" s="1280"/>
      <c r="X106" s="1280"/>
      <c r="Y106" s="1280"/>
      <c r="Z106" s="1280"/>
      <c r="AA106" s="1280"/>
      <c r="AB106" s="1280"/>
      <c r="AC106" s="1280"/>
    </row>
    <row r="107" spans="1:29" ht="30" customHeight="1" x14ac:dyDescent="0.2">
      <c r="A107" s="1278"/>
      <c r="B107" s="1286"/>
      <c r="C107" s="1286" t="s">
        <v>3900</v>
      </c>
      <c r="D107" s="1287"/>
      <c r="E107" s="1286"/>
      <c r="F107" s="1286"/>
      <c r="G107" s="1286"/>
      <c r="H107" s="1286"/>
      <c r="I107" s="1286"/>
      <c r="J107" s="1286"/>
      <c r="K107" s="1286"/>
      <c r="L107" s="1286"/>
      <c r="M107" s="1286"/>
      <c r="N107" s="1286"/>
      <c r="O107" s="1286"/>
      <c r="P107" s="1286"/>
      <c r="Q107" s="1286"/>
      <c r="R107" s="1280"/>
      <c r="S107" s="1280"/>
      <c r="T107" s="1280"/>
      <c r="U107" s="1280"/>
      <c r="V107" s="1280"/>
      <c r="W107" s="1280"/>
      <c r="X107" s="1280"/>
      <c r="Y107" s="1280"/>
      <c r="Z107" s="1280"/>
      <c r="AA107" s="1280"/>
      <c r="AB107" s="1280"/>
      <c r="AC107" s="1280"/>
    </row>
    <row r="108" spans="1:29" ht="30" customHeight="1" x14ac:dyDescent="0.2">
      <c r="A108" s="1278"/>
      <c r="B108" s="1286"/>
      <c r="C108" s="1286"/>
      <c r="D108" s="1287" t="s">
        <v>3901</v>
      </c>
      <c r="E108" s="1286"/>
      <c r="F108" s="1286"/>
      <c r="G108" s="1286"/>
      <c r="H108" s="1286"/>
      <c r="I108" s="1286"/>
      <c r="J108" s="1286"/>
      <c r="K108" s="1286"/>
      <c r="L108" s="1286"/>
      <c r="M108" s="1286"/>
      <c r="N108" s="1286"/>
      <c r="O108" s="1286"/>
      <c r="P108" s="1286"/>
      <c r="Q108" s="1286"/>
      <c r="R108" s="1280"/>
      <c r="S108" s="1280"/>
      <c r="T108" s="1280"/>
      <c r="U108" s="1280"/>
      <c r="V108" s="1280"/>
      <c r="W108" s="1280"/>
      <c r="X108" s="1280"/>
      <c r="Y108" s="1280"/>
      <c r="Z108" s="1280"/>
      <c r="AA108" s="1280"/>
      <c r="AB108" s="1280"/>
      <c r="AC108" s="1280"/>
    </row>
    <row r="109" spans="1:29" ht="30" customHeight="1" x14ac:dyDescent="0.2">
      <c r="A109" s="1278"/>
      <c r="B109" s="1286"/>
      <c r="C109" s="1286" t="s">
        <v>3902</v>
      </c>
      <c r="D109" s="1287"/>
      <c r="E109" s="1286"/>
      <c r="F109" s="1286"/>
      <c r="G109" s="1286"/>
      <c r="H109" s="1286"/>
      <c r="I109" s="1286"/>
      <c r="J109" s="1286"/>
      <c r="K109" s="1286"/>
      <c r="L109" s="1286"/>
      <c r="M109" s="1286"/>
      <c r="N109" s="1286"/>
      <c r="O109" s="1286"/>
      <c r="P109" s="1286"/>
      <c r="Q109" s="1286"/>
      <c r="R109" s="1280"/>
      <c r="S109" s="1280"/>
      <c r="T109" s="1280"/>
      <c r="U109" s="1280"/>
      <c r="V109" s="1280"/>
      <c r="W109" s="1280"/>
      <c r="X109" s="1280"/>
      <c r="Y109" s="1280"/>
      <c r="Z109" s="1280"/>
      <c r="AA109" s="1280"/>
      <c r="AB109" s="1280"/>
      <c r="AC109" s="1280"/>
    </row>
    <row r="110" spans="1:29" ht="30" customHeight="1" x14ac:dyDescent="0.2">
      <c r="A110" s="1278"/>
      <c r="B110" s="1286"/>
      <c r="C110" s="1286"/>
      <c r="D110" s="1287" t="s">
        <v>3908</v>
      </c>
      <c r="E110" s="1286"/>
      <c r="F110" s="1286"/>
      <c r="G110" s="1286"/>
      <c r="H110" s="1286"/>
      <c r="I110" s="1286"/>
      <c r="J110" s="1286"/>
      <c r="K110" s="1286"/>
      <c r="L110" s="1286"/>
      <c r="M110" s="1286"/>
      <c r="N110" s="1286"/>
      <c r="O110" s="1286"/>
      <c r="P110" s="1286"/>
      <c r="Q110" s="1286"/>
      <c r="R110" s="1280"/>
      <c r="S110" s="1280"/>
      <c r="T110" s="1280"/>
      <c r="U110" s="1280"/>
      <c r="V110" s="1280"/>
      <c r="W110" s="1280"/>
      <c r="X110" s="1280"/>
      <c r="Y110" s="1280"/>
      <c r="Z110" s="1280"/>
      <c r="AA110" s="1280"/>
      <c r="AB110" s="1280"/>
      <c r="AC110" s="1280"/>
    </row>
    <row r="111" spans="1:29" ht="30" customHeight="1" x14ac:dyDescent="0.2">
      <c r="A111" s="1278"/>
      <c r="B111" s="1286"/>
      <c r="C111" s="1286"/>
      <c r="D111" s="1287" t="s">
        <v>3903</v>
      </c>
      <c r="E111" s="1286"/>
      <c r="F111" s="1286"/>
      <c r="G111" s="1286"/>
      <c r="H111" s="1286"/>
      <c r="I111" s="1286"/>
      <c r="J111" s="1286"/>
      <c r="K111" s="1286"/>
      <c r="L111" s="1286"/>
      <c r="M111" s="1286"/>
      <c r="N111" s="1286"/>
      <c r="O111" s="1286"/>
      <c r="P111" s="1286"/>
      <c r="Q111" s="1286"/>
      <c r="R111" s="1280"/>
      <c r="S111" s="1280"/>
      <c r="T111" s="1280"/>
      <c r="U111" s="1280"/>
      <c r="V111" s="1280"/>
      <c r="W111" s="1280"/>
      <c r="X111" s="1280"/>
      <c r="Y111" s="1280"/>
      <c r="Z111" s="1280"/>
      <c r="AA111" s="1280"/>
      <c r="AB111" s="1280"/>
      <c r="AC111" s="1280"/>
    </row>
    <row r="112" spans="1:29" ht="30" customHeight="1" x14ac:dyDescent="0.2">
      <c r="A112" s="1278"/>
      <c r="B112" s="1286"/>
      <c r="C112" s="1286"/>
      <c r="D112" s="1287" t="s">
        <v>3904</v>
      </c>
      <c r="E112" s="1286"/>
      <c r="F112" s="1286"/>
      <c r="G112" s="1286"/>
      <c r="H112" s="1286"/>
      <c r="I112" s="1286"/>
      <c r="J112" s="1286"/>
      <c r="K112" s="1286"/>
      <c r="L112" s="1286"/>
      <c r="M112" s="1286"/>
      <c r="N112" s="1286"/>
      <c r="O112" s="1286"/>
      <c r="P112" s="1286"/>
      <c r="Q112" s="1286"/>
      <c r="R112" s="1280"/>
      <c r="S112" s="1280"/>
      <c r="T112" s="1280"/>
      <c r="U112" s="1280"/>
      <c r="V112" s="1280"/>
      <c r="W112" s="1280"/>
      <c r="X112" s="1280"/>
      <c r="Y112" s="1280"/>
      <c r="Z112" s="1280"/>
      <c r="AA112" s="1280"/>
      <c r="AB112" s="1280"/>
      <c r="AC112" s="1280"/>
    </row>
    <row r="113" spans="1:29" ht="30" customHeight="1" x14ac:dyDescent="0.2">
      <c r="A113" s="1278"/>
      <c r="B113" s="1286"/>
      <c r="C113" s="1286" t="s">
        <v>3907</v>
      </c>
      <c r="D113" s="1287"/>
      <c r="E113" s="1286"/>
      <c r="F113" s="1286"/>
      <c r="G113" s="1286"/>
      <c r="H113" s="1286"/>
      <c r="I113" s="1286"/>
      <c r="J113" s="1286"/>
      <c r="K113" s="1286"/>
      <c r="L113" s="1286"/>
      <c r="M113" s="1286"/>
      <c r="N113" s="1286"/>
      <c r="O113" s="1286"/>
      <c r="P113" s="1286"/>
      <c r="Q113" s="1286"/>
      <c r="R113" s="1280"/>
      <c r="S113" s="1280"/>
      <c r="T113" s="1280"/>
      <c r="U113" s="1280"/>
      <c r="V113" s="1280"/>
      <c r="W113" s="1280"/>
      <c r="X113" s="1280"/>
      <c r="Y113" s="1280"/>
      <c r="Z113" s="1280"/>
      <c r="AA113" s="1280"/>
      <c r="AB113" s="1280"/>
      <c r="AC113" s="1280"/>
    </row>
    <row r="114" spans="1:29" ht="30" customHeight="1" x14ac:dyDescent="0.2">
      <c r="A114" s="1278"/>
      <c r="B114" s="1286"/>
      <c r="C114" s="1286"/>
      <c r="D114" s="1287" t="s">
        <v>3905</v>
      </c>
      <c r="E114" s="1286"/>
      <c r="F114" s="1286"/>
      <c r="G114" s="1286"/>
      <c r="H114" s="1286"/>
      <c r="I114" s="1286"/>
      <c r="J114" s="1286"/>
      <c r="K114" s="1286"/>
      <c r="L114" s="1286"/>
      <c r="M114" s="1286"/>
      <c r="N114" s="1286"/>
      <c r="O114" s="1286"/>
      <c r="P114" s="1286"/>
      <c r="Q114" s="1286"/>
      <c r="R114" s="1280"/>
      <c r="S114" s="1280"/>
      <c r="T114" s="1280"/>
      <c r="U114" s="1280"/>
      <c r="V114" s="1280"/>
      <c r="W114" s="1280"/>
      <c r="X114" s="1280"/>
      <c r="Y114" s="1280"/>
      <c r="Z114" s="1280"/>
      <c r="AA114" s="1280"/>
      <c r="AB114" s="1280"/>
      <c r="AC114" s="1280"/>
    </row>
    <row r="115" spans="1:29" ht="30" customHeight="1" x14ac:dyDescent="0.2">
      <c r="A115" s="1278"/>
      <c r="B115" s="1286"/>
      <c r="C115" s="1286"/>
      <c r="D115" s="1287" t="s">
        <v>3913</v>
      </c>
      <c r="E115" s="1286"/>
      <c r="F115" s="1286"/>
      <c r="G115" s="1286"/>
      <c r="H115" s="1286"/>
      <c r="I115" s="1286"/>
      <c r="J115" s="1286"/>
      <c r="K115" s="1286"/>
      <c r="L115" s="1286"/>
      <c r="M115" s="1286"/>
      <c r="N115" s="1286"/>
      <c r="O115" s="1286"/>
      <c r="P115" s="1286"/>
      <c r="Q115" s="1286"/>
      <c r="R115" s="1280"/>
      <c r="S115" s="1280"/>
      <c r="T115" s="1280"/>
      <c r="U115" s="1280"/>
      <c r="V115" s="1280"/>
      <c r="W115" s="1280"/>
      <c r="X115" s="1280"/>
      <c r="Y115" s="1280"/>
      <c r="Z115" s="1280"/>
      <c r="AA115" s="1280"/>
      <c r="AB115" s="1280"/>
      <c r="AC115" s="1280"/>
    </row>
    <row r="116" spans="1:29" ht="30" customHeight="1" x14ac:dyDescent="0.2">
      <c r="A116" s="1278"/>
      <c r="B116" s="1286"/>
      <c r="C116" s="1286"/>
      <c r="D116" s="1287" t="s">
        <v>3906</v>
      </c>
      <c r="E116" s="1286"/>
      <c r="F116" s="1286"/>
      <c r="G116" s="1286"/>
      <c r="H116" s="1286"/>
      <c r="I116" s="1286"/>
      <c r="J116" s="1286"/>
      <c r="K116" s="1286"/>
      <c r="L116" s="1286"/>
      <c r="M116" s="1286"/>
      <c r="N116" s="1286"/>
      <c r="O116" s="1286"/>
      <c r="P116" s="1286"/>
      <c r="Q116" s="1286"/>
      <c r="R116" s="1280"/>
      <c r="S116" s="1280"/>
      <c r="T116" s="1280"/>
      <c r="U116" s="1280"/>
      <c r="V116" s="1280"/>
      <c r="W116" s="1280"/>
      <c r="X116" s="1280"/>
      <c r="Y116" s="1280"/>
      <c r="Z116" s="1280"/>
      <c r="AA116" s="1280"/>
      <c r="AB116" s="1280"/>
      <c r="AC116" s="1280"/>
    </row>
    <row r="117" spans="1:29" ht="30" customHeight="1" x14ac:dyDescent="0.2">
      <c r="A117" s="1278"/>
      <c r="B117" s="1286"/>
      <c r="C117" s="1286" t="s">
        <v>3909</v>
      </c>
      <c r="D117" s="1287"/>
      <c r="E117" s="1286"/>
      <c r="F117" s="1286"/>
      <c r="G117" s="1286"/>
      <c r="H117" s="1286"/>
      <c r="I117" s="1286"/>
      <c r="J117" s="1286"/>
      <c r="K117" s="1286"/>
      <c r="L117" s="1286"/>
      <c r="M117" s="1286"/>
      <c r="N117" s="1286"/>
      <c r="O117" s="1286"/>
      <c r="P117" s="1286"/>
      <c r="Q117" s="1286"/>
      <c r="R117" s="1280"/>
      <c r="S117" s="1280"/>
      <c r="T117" s="1280"/>
      <c r="U117" s="1280"/>
      <c r="V117" s="1280"/>
      <c r="W117" s="1280"/>
      <c r="X117" s="1280"/>
      <c r="Y117" s="1280"/>
      <c r="Z117" s="1280"/>
      <c r="AA117" s="1280"/>
      <c r="AB117" s="1280"/>
      <c r="AC117" s="1280"/>
    </row>
    <row r="118" spans="1:29" ht="30" customHeight="1" x14ac:dyDescent="0.2">
      <c r="A118" s="1278"/>
      <c r="B118" s="1286"/>
      <c r="C118" s="1286"/>
      <c r="D118" s="1287" t="s">
        <v>3912</v>
      </c>
      <c r="E118" s="1286"/>
      <c r="F118" s="1286"/>
      <c r="G118" s="1286"/>
      <c r="H118" s="1286"/>
      <c r="I118" s="1286"/>
      <c r="J118" s="1286"/>
      <c r="K118" s="1286"/>
      <c r="L118" s="1286"/>
      <c r="M118" s="1286"/>
      <c r="N118" s="1286"/>
      <c r="O118" s="1286"/>
      <c r="P118" s="1286"/>
      <c r="Q118" s="1286"/>
      <c r="R118" s="1280"/>
      <c r="S118" s="1280"/>
      <c r="T118" s="1280"/>
      <c r="U118" s="1280"/>
      <c r="V118" s="1280"/>
      <c r="W118" s="1280"/>
      <c r="X118" s="1280"/>
      <c r="Y118" s="1280"/>
      <c r="Z118" s="1280"/>
      <c r="AA118" s="1280"/>
      <c r="AB118" s="1280"/>
      <c r="AC118" s="1280"/>
    </row>
    <row r="119" spans="1:29" ht="30" customHeight="1" x14ac:dyDescent="0.2">
      <c r="A119" s="1278"/>
      <c r="B119" s="1286"/>
      <c r="C119" s="1286"/>
      <c r="D119" s="1287" t="s">
        <v>3911</v>
      </c>
      <c r="E119" s="1286"/>
      <c r="F119" s="1286"/>
      <c r="G119" s="1286"/>
      <c r="H119" s="1286"/>
      <c r="I119" s="1286"/>
      <c r="J119" s="1286"/>
      <c r="K119" s="1286"/>
      <c r="L119" s="1286"/>
      <c r="M119" s="1286"/>
      <c r="N119" s="1286"/>
      <c r="O119" s="1286"/>
      <c r="P119" s="1286"/>
      <c r="Q119" s="1286"/>
      <c r="R119" s="1280"/>
      <c r="S119" s="1280"/>
      <c r="T119" s="1280"/>
      <c r="U119" s="1280"/>
      <c r="V119" s="1280"/>
      <c r="W119" s="1280"/>
      <c r="X119" s="1280"/>
      <c r="Y119" s="1280"/>
      <c r="Z119" s="1280"/>
      <c r="AA119" s="1280"/>
      <c r="AB119" s="1280"/>
      <c r="AC119" s="1280"/>
    </row>
    <row r="120" spans="1:29" ht="30" customHeight="1" x14ac:dyDescent="0.2">
      <c r="A120" s="1278"/>
      <c r="B120" s="1286"/>
      <c r="C120" s="1286"/>
      <c r="D120" s="1287" t="s">
        <v>3910</v>
      </c>
      <c r="E120" s="1286"/>
      <c r="F120" s="1286"/>
      <c r="G120" s="1286"/>
      <c r="H120" s="1286"/>
      <c r="I120" s="1286"/>
      <c r="J120" s="1286"/>
      <c r="K120" s="1286"/>
      <c r="L120" s="1286"/>
      <c r="M120" s="1286"/>
      <c r="N120" s="1286"/>
      <c r="O120" s="1286"/>
      <c r="P120" s="1286"/>
      <c r="Q120" s="1286"/>
      <c r="R120" s="1280"/>
      <c r="S120" s="1280"/>
      <c r="T120" s="1280"/>
      <c r="U120" s="1280"/>
      <c r="V120" s="1280"/>
      <c r="W120" s="1280"/>
      <c r="X120" s="1280"/>
      <c r="Y120" s="1280"/>
      <c r="Z120" s="1280"/>
      <c r="AA120" s="1280"/>
      <c r="AB120" s="1280"/>
      <c r="AC120" s="1280"/>
    </row>
    <row r="121" spans="1:29" ht="30" customHeight="1" x14ac:dyDescent="0.2">
      <c r="A121" s="1278"/>
      <c r="B121" s="1286"/>
      <c r="C121" s="1286"/>
      <c r="D121" s="1286" t="s">
        <v>3914</v>
      </c>
      <c r="E121" s="1287"/>
      <c r="F121" s="1286"/>
      <c r="G121" s="1286"/>
      <c r="H121" s="1286"/>
      <c r="I121" s="1286"/>
      <c r="J121" s="1286"/>
      <c r="K121" s="1286"/>
      <c r="L121" s="1286"/>
      <c r="M121" s="1286"/>
      <c r="N121" s="1286"/>
      <c r="O121" s="1286"/>
      <c r="P121" s="1286"/>
      <c r="Q121" s="1286"/>
      <c r="R121" s="1280"/>
      <c r="S121" s="1280"/>
      <c r="T121" s="1280"/>
      <c r="U121" s="1280"/>
      <c r="V121" s="1280"/>
      <c r="W121" s="1280"/>
      <c r="X121" s="1280"/>
      <c r="Y121" s="1280"/>
      <c r="Z121" s="1280"/>
      <c r="AA121" s="1280"/>
      <c r="AB121" s="1280"/>
      <c r="AC121" s="1280"/>
    </row>
    <row r="122" spans="1:29" ht="30" customHeight="1" x14ac:dyDescent="0.2">
      <c r="A122" s="1278"/>
      <c r="B122" s="1286"/>
      <c r="C122" s="1286"/>
      <c r="D122" s="1286"/>
      <c r="E122" s="1287" t="s">
        <v>3915</v>
      </c>
      <c r="F122" s="1286"/>
      <c r="G122" s="1286"/>
      <c r="H122" s="1286"/>
      <c r="I122" s="1286"/>
      <c r="J122" s="1286"/>
      <c r="K122" s="1286"/>
      <c r="L122" s="1286"/>
      <c r="M122" s="1286"/>
      <c r="N122" s="1286"/>
      <c r="O122" s="1286"/>
      <c r="P122" s="1286"/>
      <c r="Q122" s="1286"/>
      <c r="R122" s="1280"/>
      <c r="S122" s="1280"/>
      <c r="T122" s="1280"/>
      <c r="U122" s="1280"/>
      <c r="V122" s="1280"/>
      <c r="W122" s="1280"/>
      <c r="X122" s="1280"/>
      <c r="Y122" s="1280"/>
      <c r="Z122" s="1280"/>
      <c r="AA122" s="1280"/>
      <c r="AB122" s="1280"/>
      <c r="AC122" s="1280"/>
    </row>
    <row r="123" spans="1:29" ht="30" customHeight="1" x14ac:dyDescent="0.2">
      <c r="A123" s="1278"/>
      <c r="B123" s="1286"/>
      <c r="C123" s="1286"/>
      <c r="D123" s="1287"/>
      <c r="E123" s="1286"/>
      <c r="F123" s="1286"/>
      <c r="G123" s="1286"/>
      <c r="H123" s="1286"/>
      <c r="I123" s="1286"/>
      <c r="J123" s="1286"/>
      <c r="K123" s="1286"/>
      <c r="L123" s="1286"/>
      <c r="M123" s="1286"/>
      <c r="N123" s="1286"/>
      <c r="O123" s="1286"/>
      <c r="P123" s="1286"/>
      <c r="Q123" s="1286"/>
      <c r="R123" s="1280"/>
      <c r="S123" s="1280"/>
      <c r="T123" s="1280"/>
      <c r="U123" s="1280"/>
      <c r="V123" s="1280"/>
      <c r="W123" s="1280"/>
      <c r="X123" s="1280"/>
      <c r="Y123" s="1280"/>
      <c r="Z123" s="1280"/>
      <c r="AA123" s="1280"/>
      <c r="AB123" s="1280"/>
      <c r="AC123" s="1280"/>
    </row>
    <row r="124" spans="1:29" ht="30" customHeight="1" x14ac:dyDescent="0.2">
      <c r="A124" s="1278"/>
      <c r="B124" s="1286"/>
      <c r="C124" s="1286" t="s">
        <v>2896</v>
      </c>
      <c r="D124" s="1287"/>
      <c r="E124" s="1286"/>
      <c r="F124" s="1286"/>
      <c r="G124" s="1286"/>
      <c r="H124" s="1286"/>
      <c r="I124" s="1286"/>
      <c r="J124" s="1286"/>
      <c r="K124" s="1286"/>
      <c r="L124" s="1286"/>
      <c r="M124" s="1286"/>
      <c r="N124" s="1286"/>
      <c r="O124" s="1286"/>
      <c r="P124" s="1286"/>
      <c r="Q124" s="1286"/>
      <c r="R124" s="1280"/>
      <c r="S124" s="1280"/>
      <c r="T124" s="1280"/>
      <c r="U124" s="1280"/>
      <c r="V124" s="1280"/>
      <c r="W124" s="1280"/>
      <c r="X124" s="1280"/>
      <c r="Y124" s="1280"/>
      <c r="Z124" s="1280"/>
      <c r="AA124" s="1280"/>
      <c r="AB124" s="1280"/>
      <c r="AC124" s="1280"/>
    </row>
    <row r="125" spans="1:29" ht="30" customHeight="1" x14ac:dyDescent="0.2">
      <c r="A125" s="1278"/>
      <c r="B125" s="1286"/>
      <c r="C125" s="1286"/>
      <c r="D125" s="1287" t="s">
        <v>2897</v>
      </c>
      <c r="E125" s="1286"/>
      <c r="F125" s="1286"/>
      <c r="G125" s="1286"/>
      <c r="H125" s="1286"/>
      <c r="I125" s="1286"/>
      <c r="J125" s="1286"/>
      <c r="K125" s="1286"/>
      <c r="L125" s="1286"/>
      <c r="M125" s="1286"/>
      <c r="N125" s="1286"/>
      <c r="O125" s="1286"/>
      <c r="P125" s="1286"/>
      <c r="Q125" s="1286"/>
      <c r="R125" s="1280"/>
      <c r="S125" s="1280"/>
      <c r="T125" s="1280"/>
      <c r="U125" s="1280"/>
      <c r="V125" s="1280"/>
      <c r="W125" s="1280"/>
      <c r="X125" s="1280"/>
      <c r="Y125" s="1280"/>
      <c r="Z125" s="1280"/>
      <c r="AA125" s="1280"/>
      <c r="AB125" s="1280"/>
      <c r="AC125" s="1280"/>
    </row>
    <row r="126" spans="1:29" ht="30" customHeight="1" x14ac:dyDescent="0.2">
      <c r="A126" s="1278"/>
      <c r="B126" s="1286"/>
      <c r="C126" s="1286"/>
      <c r="D126" s="1287" t="s">
        <v>2898</v>
      </c>
      <c r="E126" s="1286"/>
      <c r="F126" s="1286"/>
      <c r="G126" s="1286"/>
      <c r="H126" s="1286"/>
      <c r="I126" s="1286"/>
      <c r="J126" s="1286"/>
      <c r="K126" s="1286"/>
      <c r="L126" s="1286"/>
      <c r="M126" s="1286"/>
      <c r="N126" s="1286"/>
      <c r="O126" s="1286"/>
      <c r="P126" s="1286"/>
      <c r="Q126" s="1286"/>
      <c r="R126" s="1280"/>
      <c r="S126" s="1280"/>
      <c r="T126" s="1280"/>
      <c r="U126" s="1280"/>
      <c r="V126" s="1280"/>
      <c r="W126" s="1280"/>
      <c r="X126" s="1280"/>
      <c r="Y126" s="1280"/>
      <c r="Z126" s="1280"/>
      <c r="AA126" s="1280"/>
      <c r="AB126" s="1280"/>
      <c r="AC126" s="1280"/>
    </row>
    <row r="127" spans="1:29" ht="30" customHeight="1" x14ac:dyDescent="0.2">
      <c r="A127" s="1278"/>
      <c r="B127" s="1286"/>
      <c r="C127" s="1286"/>
      <c r="D127" s="1287"/>
      <c r="E127" s="1286"/>
      <c r="F127" s="1286"/>
      <c r="G127" s="1286"/>
      <c r="H127" s="1286"/>
      <c r="I127" s="1286"/>
      <c r="J127" s="1286"/>
      <c r="K127" s="1286"/>
      <c r="L127" s="1286"/>
      <c r="M127" s="1286"/>
      <c r="N127" s="1286"/>
      <c r="O127" s="1286"/>
      <c r="P127" s="1286"/>
      <c r="Q127" s="1286"/>
      <c r="R127" s="1280"/>
      <c r="S127" s="1280"/>
      <c r="T127" s="1280"/>
      <c r="U127" s="1280"/>
      <c r="V127" s="1280"/>
      <c r="W127" s="1280"/>
      <c r="X127" s="1280"/>
      <c r="Y127" s="1280"/>
      <c r="Z127" s="1280"/>
      <c r="AA127" s="1280"/>
      <c r="AB127" s="1280"/>
      <c r="AC127" s="1280"/>
    </row>
    <row r="128" spans="1:29" ht="30" customHeight="1" x14ac:dyDescent="0.25">
      <c r="A128" s="1278"/>
      <c r="B128" s="1284"/>
      <c r="C128" s="1278"/>
      <c r="D128" s="1278"/>
      <c r="E128" s="1278"/>
      <c r="F128" s="1278"/>
      <c r="G128" s="1278"/>
      <c r="H128" s="1278"/>
      <c r="I128" s="1279"/>
      <c r="J128" s="1278"/>
      <c r="K128" s="1278"/>
      <c r="L128" s="1279"/>
      <c r="M128" s="1279"/>
      <c r="N128" s="1279"/>
      <c r="O128" s="1279"/>
      <c r="P128" s="1279"/>
      <c r="Q128" s="1280"/>
      <c r="R128" s="1280"/>
      <c r="S128" s="1280"/>
      <c r="T128" s="1280"/>
      <c r="U128" s="1280"/>
      <c r="V128" s="1280"/>
      <c r="W128" s="1280"/>
      <c r="X128" s="1280"/>
      <c r="Y128" s="1280"/>
      <c r="Z128" s="1280"/>
      <c r="AA128" s="1280"/>
      <c r="AB128" s="1280"/>
      <c r="AC128" s="1280"/>
    </row>
    <row r="129" spans="1:44" ht="30" customHeight="1" x14ac:dyDescent="0.25">
      <c r="A129" s="1278"/>
      <c r="B129" s="1284"/>
      <c r="C129" s="1278"/>
      <c r="D129" s="1278"/>
      <c r="E129" s="1278"/>
      <c r="F129" s="1278"/>
      <c r="G129" s="1278"/>
      <c r="H129" s="1278"/>
      <c r="I129" s="1279"/>
      <c r="J129" s="1278"/>
      <c r="K129" s="1278"/>
      <c r="L129" s="1279"/>
      <c r="M129" s="1279"/>
      <c r="N129" s="1279"/>
      <c r="O129" s="1279"/>
      <c r="P129" s="1279"/>
      <c r="Q129" s="1280"/>
      <c r="R129" s="1280"/>
      <c r="S129" s="1280"/>
      <c r="T129" s="1280"/>
      <c r="U129" s="1280"/>
      <c r="V129" s="1280"/>
      <c r="W129" s="1280"/>
      <c r="X129" s="1280"/>
      <c r="Y129" s="1280"/>
      <c r="Z129" s="1280"/>
      <c r="AA129" s="1280"/>
      <c r="AB129" s="1280"/>
      <c r="AC129" s="1280"/>
    </row>
    <row r="130" spans="1:44" ht="30" customHeight="1" x14ac:dyDescent="0.25">
      <c r="A130" s="1278"/>
      <c r="B130" s="1284"/>
      <c r="C130" s="1278"/>
      <c r="D130" s="1278"/>
      <c r="E130" s="1278"/>
      <c r="F130" s="1278"/>
      <c r="G130" s="1278"/>
      <c r="H130" s="1278"/>
      <c r="I130" s="1279"/>
      <c r="J130" s="1278"/>
      <c r="K130" s="1278"/>
      <c r="L130" s="1279"/>
      <c r="M130" s="1279"/>
      <c r="N130" s="1279"/>
      <c r="O130" s="1279"/>
      <c r="P130" s="1279"/>
      <c r="Q130" s="1280"/>
      <c r="R130" s="1280"/>
      <c r="S130" s="1280"/>
      <c r="T130" s="1280"/>
      <c r="U130" s="1280"/>
      <c r="V130" s="1280"/>
      <c r="W130" s="1280"/>
      <c r="X130" s="1280"/>
      <c r="Y130" s="1280"/>
      <c r="Z130" s="1280"/>
      <c r="AA130" s="1280"/>
      <c r="AB130" s="1280"/>
      <c r="AC130" s="1280"/>
    </row>
    <row r="131" spans="1:44" s="1289" customFormat="1" ht="40.5" customHeight="1" x14ac:dyDescent="0.25">
      <c r="A131" s="1278"/>
      <c r="B131" s="1288" t="s">
        <v>2899</v>
      </c>
      <c r="C131" s="1278"/>
      <c r="D131" s="1278"/>
      <c r="E131" s="1278"/>
      <c r="F131" s="1278"/>
      <c r="G131" s="1278"/>
      <c r="H131" s="1278"/>
      <c r="I131" s="1279"/>
      <c r="J131" s="1278"/>
      <c r="K131" s="1278"/>
      <c r="L131" s="1279"/>
      <c r="M131" s="1279"/>
      <c r="N131" s="1279"/>
      <c r="O131" s="1279"/>
      <c r="P131" s="1279"/>
      <c r="Q131" s="1288" t="s">
        <v>2900</v>
      </c>
      <c r="R131" s="1280"/>
      <c r="S131" s="1280"/>
      <c r="T131" s="1280"/>
      <c r="U131" s="1280"/>
      <c r="V131" s="1280"/>
      <c r="W131" s="1280"/>
      <c r="X131" s="1280"/>
      <c r="Y131" s="1280"/>
      <c r="Z131" s="1280"/>
      <c r="AA131" s="1280"/>
      <c r="AB131" s="1280"/>
      <c r="AC131" s="1280"/>
      <c r="AD131" s="1281"/>
      <c r="AE131" s="1281"/>
      <c r="AL131" s="1281"/>
      <c r="AM131" s="1281"/>
      <c r="AN131" s="1281"/>
      <c r="AO131" s="1281"/>
      <c r="AP131" s="1281"/>
      <c r="AQ131" s="1281"/>
      <c r="AR131" s="1281"/>
    </row>
    <row r="132" spans="1:44" s="1289" customFormat="1" ht="40.5" customHeight="1" x14ac:dyDescent="0.25">
      <c r="A132" s="1278"/>
      <c r="B132" s="1290"/>
      <c r="C132" s="1291" t="s">
        <v>2901</v>
      </c>
      <c r="D132" s="1278"/>
      <c r="E132" s="1292" t="s">
        <v>2902</v>
      </c>
      <c r="F132" s="1279"/>
      <c r="G132" s="1293" t="s">
        <v>2903</v>
      </c>
      <c r="H132" s="1278"/>
      <c r="I132" s="1279"/>
      <c r="J132" s="1284" t="s">
        <v>2904</v>
      </c>
      <c r="K132" s="1278"/>
      <c r="L132" s="1279"/>
      <c r="M132" s="1279"/>
      <c r="N132" s="1279"/>
      <c r="O132" s="1279"/>
      <c r="P132" s="1279"/>
      <c r="Q132" s="1294" t="s">
        <v>2905</v>
      </c>
      <c r="R132" s="1295"/>
      <c r="S132" s="1296">
        <v>15.5</v>
      </c>
      <c r="T132" s="1280"/>
      <c r="U132" s="1297">
        <v>15.5</v>
      </c>
      <c r="V132" s="1280"/>
      <c r="W132" s="1298">
        <v>15.5</v>
      </c>
      <c r="X132" s="1280"/>
      <c r="Y132" s="1280"/>
      <c r="Z132" s="1280"/>
      <c r="AA132" s="1280"/>
      <c r="AB132" s="1280"/>
      <c r="AC132" s="1280"/>
      <c r="AD132" s="1281"/>
      <c r="AE132" s="1281"/>
      <c r="AF132" s="1281"/>
      <c r="AG132" s="1281"/>
      <c r="AH132" s="1281"/>
      <c r="AI132" s="1281"/>
      <c r="AJ132" s="1281"/>
      <c r="AK132" s="1281"/>
      <c r="AL132" s="1281"/>
      <c r="AM132" s="1281"/>
      <c r="AN132" s="1281"/>
      <c r="AO132" s="1281"/>
      <c r="AP132" s="1281"/>
      <c r="AQ132" s="1281"/>
      <c r="AR132" s="1281"/>
    </row>
    <row r="133" spans="1:44" s="1289" customFormat="1" ht="40.5" customHeight="1" x14ac:dyDescent="0.25">
      <c r="A133" s="1278"/>
      <c r="B133" s="1290"/>
      <c r="C133" s="1291" t="s">
        <v>2906</v>
      </c>
      <c r="D133" s="1278"/>
      <c r="E133" s="1292" t="s">
        <v>2907</v>
      </c>
      <c r="F133" s="1279"/>
      <c r="G133" s="1293" t="s">
        <v>2908</v>
      </c>
      <c r="H133" s="1278"/>
      <c r="I133" s="1279"/>
      <c r="J133" s="1284" t="s">
        <v>2909</v>
      </c>
      <c r="K133" s="1278"/>
      <c r="L133" s="1279"/>
      <c r="M133" s="1279"/>
      <c r="N133" s="1279"/>
      <c r="O133" s="1279"/>
      <c r="P133" s="1279"/>
      <c r="Q133" s="1299" t="s">
        <v>2910</v>
      </c>
      <c r="R133" s="1295"/>
      <c r="S133" s="1292" t="s">
        <v>2911</v>
      </c>
      <c r="T133" s="1280"/>
      <c r="U133" s="1300" t="s">
        <v>2912</v>
      </c>
      <c r="V133" s="1280"/>
      <c r="W133" s="1292" t="s">
        <v>2913</v>
      </c>
      <c r="X133" s="1280"/>
      <c r="Y133" s="1280"/>
      <c r="Z133" s="1280"/>
      <c r="AA133" s="1280"/>
      <c r="AB133" s="1280"/>
      <c r="AC133" s="1280"/>
      <c r="AD133" s="1281"/>
      <c r="AE133" s="1281"/>
      <c r="AF133" s="1281"/>
      <c r="AG133" s="1281"/>
      <c r="AH133" s="1281"/>
      <c r="AI133" s="1281"/>
      <c r="AJ133" s="1281"/>
      <c r="AK133" s="1281"/>
      <c r="AL133" s="1281"/>
      <c r="AM133" s="1281"/>
      <c r="AN133" s="1281"/>
      <c r="AO133" s="1281"/>
      <c r="AP133" s="1281"/>
      <c r="AQ133" s="1281"/>
      <c r="AR133" s="1281"/>
    </row>
    <row r="134" spans="1:44" s="1289" customFormat="1" ht="40.5" customHeight="1" x14ac:dyDescent="0.25">
      <c r="A134" s="1278"/>
      <c r="B134" s="1290"/>
      <c r="C134" s="1278"/>
      <c r="D134" s="1278"/>
      <c r="E134" s="1278"/>
      <c r="F134" s="1278"/>
      <c r="G134" s="1278"/>
      <c r="H134" s="1278"/>
      <c r="I134" s="1279"/>
      <c r="J134" s="1278"/>
      <c r="K134" s="1278"/>
      <c r="L134" s="1279"/>
      <c r="M134" s="1279"/>
      <c r="N134" s="1279"/>
      <c r="O134" s="1279"/>
      <c r="P134" s="1279"/>
      <c r="Q134" s="1280"/>
      <c r="R134" s="1280"/>
      <c r="S134" s="1280"/>
      <c r="T134" s="1280"/>
      <c r="U134" s="1280"/>
      <c r="V134" s="1280"/>
      <c r="W134" s="1280"/>
      <c r="X134" s="1280"/>
      <c r="Y134" s="1280"/>
      <c r="Z134" s="1280"/>
      <c r="AA134" s="1280"/>
      <c r="AB134" s="1280"/>
      <c r="AC134" s="1280"/>
      <c r="AD134" s="1281"/>
      <c r="AE134" s="1281"/>
      <c r="AF134" s="1281"/>
      <c r="AG134" s="1281"/>
      <c r="AH134" s="1281"/>
      <c r="AI134" s="1281"/>
      <c r="AJ134" s="1281"/>
      <c r="AK134" s="1281"/>
      <c r="AL134" s="1281"/>
      <c r="AM134" s="1281"/>
      <c r="AN134" s="1281"/>
      <c r="AO134" s="1281"/>
      <c r="AP134" s="1281"/>
      <c r="AQ134" s="1281"/>
      <c r="AR134" s="1281"/>
    </row>
    <row r="135" spans="1:44" s="1289" customFormat="1" ht="40.5" customHeight="1" x14ac:dyDescent="0.25">
      <c r="A135" s="1278"/>
      <c r="B135" s="1288" t="s">
        <v>2914</v>
      </c>
      <c r="C135" s="1278"/>
      <c r="D135" s="1278"/>
      <c r="E135" s="1278"/>
      <c r="F135" s="1278"/>
      <c r="G135" s="1278"/>
      <c r="H135" s="1278"/>
      <c r="I135" s="1279"/>
      <c r="J135" s="1278"/>
      <c r="K135" s="1278"/>
      <c r="L135" s="1279"/>
      <c r="M135" s="1279"/>
      <c r="N135" s="1279"/>
      <c r="O135" s="1279"/>
      <c r="P135" s="1279"/>
      <c r="Q135" s="1280"/>
      <c r="R135" s="1280"/>
      <c r="S135" s="1280"/>
      <c r="T135" s="1280"/>
      <c r="U135" s="1280"/>
      <c r="V135" s="1280"/>
      <c r="W135" s="1280"/>
      <c r="X135" s="1280"/>
      <c r="Y135" s="1280"/>
      <c r="Z135" s="1280"/>
      <c r="AA135" s="1280"/>
      <c r="AB135" s="1280"/>
      <c r="AC135" s="1280"/>
      <c r="AD135" s="1281"/>
      <c r="AE135" s="1281"/>
      <c r="AF135" s="1281"/>
      <c r="AG135" s="1281"/>
      <c r="AH135" s="1281"/>
      <c r="AI135" s="1281"/>
      <c r="AJ135" s="1281"/>
      <c r="AK135" s="1281"/>
      <c r="AL135" s="1281"/>
      <c r="AM135" s="1281"/>
      <c r="AN135" s="1281"/>
      <c r="AO135" s="1281"/>
      <c r="AP135" s="1281"/>
      <c r="AQ135" s="1281"/>
      <c r="AR135" s="1281"/>
    </row>
    <row r="136" spans="1:44" s="1289" customFormat="1" ht="40.5" customHeight="1" x14ac:dyDescent="0.25">
      <c r="A136" s="1278"/>
      <c r="B136" s="1290"/>
      <c r="C136" s="1301" t="s">
        <v>2915</v>
      </c>
      <c r="D136" s="1278"/>
      <c r="E136" s="1278"/>
      <c r="F136" s="1278"/>
      <c r="G136" s="1278"/>
      <c r="H136" s="1302" t="s">
        <v>2916</v>
      </c>
      <c r="I136" s="1302"/>
      <c r="J136" s="1278"/>
      <c r="K136" s="1278"/>
      <c r="L136" s="1279"/>
      <c r="M136" s="1279"/>
      <c r="N136" s="1279"/>
      <c r="O136" s="1279"/>
      <c r="P136" s="1303" t="s">
        <v>2917</v>
      </c>
      <c r="Q136" s="1303"/>
      <c r="R136" s="1280"/>
      <c r="S136" s="1280"/>
      <c r="T136" s="1280"/>
      <c r="U136" s="1280"/>
      <c r="V136" s="1304" t="s">
        <v>2918</v>
      </c>
      <c r="W136" s="1304"/>
      <c r="X136" s="1280"/>
      <c r="Y136" s="1280"/>
      <c r="Z136" s="1280"/>
      <c r="AA136" s="1280"/>
      <c r="AB136" s="1280"/>
      <c r="AC136" s="1280"/>
      <c r="AD136" s="1281"/>
      <c r="AE136" s="1281"/>
      <c r="AF136" s="1281"/>
      <c r="AG136" s="1281"/>
      <c r="AH136" s="1281"/>
      <c r="AI136" s="1281"/>
      <c r="AJ136" s="1281"/>
      <c r="AK136" s="1281"/>
      <c r="AL136" s="1281"/>
      <c r="AM136" s="1281"/>
      <c r="AN136" s="1281"/>
      <c r="AO136" s="1281"/>
      <c r="AP136" s="1281"/>
      <c r="AQ136" s="1281"/>
      <c r="AR136" s="1281"/>
    </row>
    <row r="137" spans="1:44" s="1289" customFormat="1" ht="40.5" customHeight="1" x14ac:dyDescent="0.25">
      <c r="A137" s="1278"/>
      <c r="B137" s="1290"/>
      <c r="C137" s="1305" t="s">
        <v>2919</v>
      </c>
      <c r="D137" s="1278"/>
      <c r="E137" s="1278"/>
      <c r="F137" s="1278"/>
      <c r="G137" s="1278"/>
      <c r="H137" s="1306" t="s">
        <v>2920</v>
      </c>
      <c r="I137" s="1306"/>
      <c r="J137" s="1278"/>
      <c r="K137" s="1278"/>
      <c r="L137" s="1279"/>
      <c r="M137" s="1279"/>
      <c r="N137" s="1279"/>
      <c r="O137" s="1279"/>
      <c r="P137" s="1307" t="s">
        <v>2921</v>
      </c>
      <c r="Q137" s="1307"/>
      <c r="R137" s="1280"/>
      <c r="S137" s="1280"/>
      <c r="T137" s="1280"/>
      <c r="U137" s="1280"/>
      <c r="V137" s="1308" t="s">
        <v>2922</v>
      </c>
      <c r="W137" s="1308"/>
      <c r="X137" s="1280"/>
      <c r="Y137" s="1280"/>
      <c r="Z137" s="1280"/>
      <c r="AA137" s="1280"/>
      <c r="AB137" s="1280"/>
      <c r="AC137" s="1280"/>
      <c r="AD137" s="1281"/>
      <c r="AE137" s="1281"/>
      <c r="AF137" s="1281"/>
      <c r="AG137" s="1281"/>
      <c r="AH137" s="1281"/>
      <c r="AI137" s="1281"/>
      <c r="AJ137" s="1281"/>
      <c r="AK137" s="1281"/>
      <c r="AL137" s="1281"/>
      <c r="AM137" s="1281"/>
      <c r="AN137" s="1281"/>
      <c r="AO137" s="1281"/>
      <c r="AP137" s="1281"/>
      <c r="AQ137" s="1281"/>
      <c r="AR137" s="1281"/>
    </row>
    <row r="138" spans="1:44" s="1289" customFormat="1" ht="40.5" customHeight="1" x14ac:dyDescent="0.25">
      <c r="A138" s="1278"/>
      <c r="B138" s="1290"/>
      <c r="C138" s="1309" t="s">
        <v>2923</v>
      </c>
      <c r="D138" s="1278"/>
      <c r="E138" s="1278"/>
      <c r="F138" s="1278"/>
      <c r="G138" s="1278"/>
      <c r="H138" s="1278"/>
      <c r="I138" s="1279"/>
      <c r="J138" s="1278"/>
      <c r="K138" s="1278"/>
      <c r="L138" s="1279"/>
      <c r="M138" s="1279"/>
      <c r="N138" s="1279"/>
      <c r="O138" s="1279"/>
      <c r="P138" s="1279"/>
      <c r="Q138" s="1280"/>
      <c r="R138" s="1280"/>
      <c r="S138" s="1280"/>
      <c r="T138" s="1280"/>
      <c r="U138" s="1280"/>
      <c r="V138" s="1280"/>
      <c r="W138" s="1280"/>
      <c r="X138" s="1280"/>
      <c r="Y138" s="1280"/>
      <c r="Z138" s="1280"/>
      <c r="AA138" s="1280"/>
      <c r="AB138" s="1280"/>
      <c r="AC138" s="1280"/>
      <c r="AD138" s="1281"/>
      <c r="AE138" s="1281"/>
      <c r="AF138" s="1281"/>
      <c r="AG138" s="1281"/>
      <c r="AH138" s="1281"/>
      <c r="AI138" s="1281"/>
      <c r="AJ138" s="1281"/>
      <c r="AK138" s="1281"/>
      <c r="AL138" s="1281"/>
      <c r="AM138" s="1281"/>
      <c r="AN138" s="1281"/>
      <c r="AO138" s="1281"/>
      <c r="AP138" s="1281"/>
      <c r="AQ138" s="1281"/>
      <c r="AR138" s="1281"/>
    </row>
    <row r="139" spans="1:44" s="1312" customFormat="1" ht="40.5" customHeight="1" x14ac:dyDescent="0.25">
      <c r="A139" s="1310"/>
      <c r="B139" s="1288" t="s">
        <v>2924</v>
      </c>
      <c r="C139" s="1310"/>
      <c r="D139" s="1310"/>
      <c r="E139" s="1310"/>
      <c r="F139" s="1310"/>
      <c r="G139" s="1310"/>
      <c r="H139" s="1310"/>
      <c r="I139" s="1279"/>
      <c r="J139" s="1310"/>
      <c r="K139" s="1310"/>
      <c r="L139" s="1279"/>
      <c r="M139" s="1279"/>
      <c r="N139" s="1279"/>
      <c r="O139" s="1279"/>
      <c r="P139" s="1279"/>
      <c r="Q139" s="1311"/>
      <c r="R139" s="1311"/>
      <c r="S139" s="1311"/>
      <c r="T139" s="1311"/>
      <c r="U139" s="1311"/>
      <c r="V139" s="1311"/>
      <c r="W139" s="1311"/>
      <c r="X139" s="1311"/>
      <c r="Y139" s="1311"/>
      <c r="Z139" s="1311"/>
      <c r="AA139" s="1311"/>
      <c r="AB139" s="1311"/>
      <c r="AC139" s="1311"/>
      <c r="AD139" s="1281"/>
      <c r="AE139" s="1281"/>
      <c r="AF139" s="1281"/>
      <c r="AG139" s="1281"/>
    </row>
    <row r="140" spans="1:44" s="1312" customFormat="1" ht="40.5" customHeight="1" x14ac:dyDescent="0.2">
      <c r="A140" s="1310"/>
      <c r="B140" s="1313"/>
      <c r="C140" s="1314" t="s">
        <v>2925</v>
      </c>
      <c r="D140" s="1315" t="s">
        <v>2926</v>
      </c>
      <c r="E140" s="1316" t="s">
        <v>2927</v>
      </c>
      <c r="F140" s="1317" t="s">
        <v>2928</v>
      </c>
      <c r="G140" s="1318" t="s">
        <v>2929</v>
      </c>
      <c r="H140" s="1319" t="s">
        <v>2930</v>
      </c>
      <c r="I140" s="1320" t="s">
        <v>2931</v>
      </c>
      <c r="J140" s="1321" t="s">
        <v>2932</v>
      </c>
      <c r="K140" s="1322" t="s">
        <v>2933</v>
      </c>
      <c r="L140" s="1323" t="s">
        <v>2934</v>
      </c>
      <c r="M140" s="1324" t="s">
        <v>2935</v>
      </c>
      <c r="N140" s="1325" t="s">
        <v>2936</v>
      </c>
      <c r="O140" s="1326" t="s">
        <v>2937</v>
      </c>
      <c r="P140" s="1317" t="s">
        <v>2938</v>
      </c>
      <c r="Q140" s="1327" t="s">
        <v>2939</v>
      </c>
      <c r="R140" s="1328" t="s">
        <v>2940</v>
      </c>
      <c r="S140" s="1329" t="s">
        <v>2941</v>
      </c>
      <c r="T140" s="1330" t="s">
        <v>2942</v>
      </c>
      <c r="U140" s="1331" t="s">
        <v>2943</v>
      </c>
      <c r="V140" s="1316" t="s">
        <v>2944</v>
      </c>
      <c r="W140" s="1311"/>
      <c r="X140" s="1311"/>
      <c r="Y140" s="1311"/>
      <c r="Z140" s="1311"/>
      <c r="AA140" s="1311"/>
      <c r="AB140" s="1311"/>
      <c r="AC140" s="1311"/>
      <c r="AD140" s="1281"/>
      <c r="AE140" s="1281"/>
      <c r="AF140" s="1281"/>
      <c r="AG140" s="1281"/>
    </row>
    <row r="141" spans="1:44" s="1312" customFormat="1" ht="40.5" customHeight="1" x14ac:dyDescent="0.25">
      <c r="A141" s="1310"/>
      <c r="B141" s="1313"/>
      <c r="C141" s="1310"/>
      <c r="D141" s="1310"/>
      <c r="E141" s="1310"/>
      <c r="F141" s="1310"/>
      <c r="G141" s="1310"/>
      <c r="H141" s="1310"/>
      <c r="I141" s="1279"/>
      <c r="J141" s="1310"/>
      <c r="K141" s="1310"/>
      <c r="L141" s="1279"/>
      <c r="M141" s="1279"/>
      <c r="N141" s="1279"/>
      <c r="O141" s="1279"/>
      <c r="P141" s="1279"/>
      <c r="Q141" s="1311"/>
      <c r="R141" s="1311"/>
      <c r="S141" s="1311"/>
      <c r="T141" s="1311"/>
      <c r="U141" s="1311"/>
      <c r="V141" s="1311"/>
      <c r="W141" s="1311"/>
      <c r="X141" s="1311"/>
      <c r="Y141" s="1311"/>
      <c r="Z141" s="1311"/>
      <c r="AA141" s="1311"/>
      <c r="AB141" s="1311"/>
      <c r="AC141" s="1311"/>
      <c r="AD141" s="1281"/>
      <c r="AE141" s="1281"/>
      <c r="AF141" s="1281"/>
      <c r="AG141" s="1281"/>
    </row>
    <row r="142" spans="1:44" s="1312" customFormat="1" ht="40.5" customHeight="1" x14ac:dyDescent="0.2">
      <c r="A142" s="1310"/>
      <c r="B142" s="1313"/>
      <c r="C142" s="1332" t="s">
        <v>2925</v>
      </c>
      <c r="D142" s="1332" t="s">
        <v>2926</v>
      </c>
      <c r="E142" s="1332" t="s">
        <v>2927</v>
      </c>
      <c r="F142" s="1332" t="s">
        <v>2928</v>
      </c>
      <c r="G142" s="1332" t="s">
        <v>2929</v>
      </c>
      <c r="H142" s="1332" t="s">
        <v>2930</v>
      </c>
      <c r="I142" s="1332" t="s">
        <v>2931</v>
      </c>
      <c r="J142" s="1332" t="s">
        <v>2932</v>
      </c>
      <c r="K142" s="1332" t="s">
        <v>2933</v>
      </c>
      <c r="L142" s="1332" t="s">
        <v>2934</v>
      </c>
      <c r="M142" s="1332" t="s">
        <v>2935</v>
      </c>
      <c r="N142" s="1332" t="s">
        <v>2936</v>
      </c>
      <c r="O142" s="1332" t="s">
        <v>2937</v>
      </c>
      <c r="P142" s="1332" t="s">
        <v>2938</v>
      </c>
      <c r="Q142" s="1332" t="s">
        <v>2939</v>
      </c>
      <c r="R142" s="1332" t="s">
        <v>2940</v>
      </c>
      <c r="S142" s="1332" t="s">
        <v>2941</v>
      </c>
      <c r="T142" s="1332" t="s">
        <v>2942</v>
      </c>
      <c r="U142" s="1332" t="s">
        <v>2943</v>
      </c>
      <c r="V142" s="1332" t="s">
        <v>2944</v>
      </c>
      <c r="W142" s="1311"/>
      <c r="X142" s="1311"/>
      <c r="Y142" s="1311"/>
      <c r="Z142" s="1311"/>
      <c r="AA142" s="1311"/>
      <c r="AB142" s="1311"/>
      <c r="AC142" s="1311"/>
      <c r="AD142" s="1281"/>
      <c r="AE142" s="1281"/>
      <c r="AF142" s="1281"/>
      <c r="AG142" s="1281"/>
    </row>
    <row r="143" spans="1:44" s="1312" customFormat="1" ht="40.5" customHeight="1" x14ac:dyDescent="0.25">
      <c r="A143" s="1310"/>
      <c r="B143" s="1313"/>
      <c r="C143" s="1310"/>
      <c r="D143" s="1310"/>
      <c r="E143" s="1310"/>
      <c r="F143" s="1310"/>
      <c r="G143" s="1310"/>
      <c r="H143" s="1310"/>
      <c r="I143" s="1279"/>
      <c r="J143" s="1310"/>
      <c r="K143" s="1310"/>
      <c r="L143" s="1279"/>
      <c r="M143" s="1279"/>
      <c r="N143" s="1279"/>
      <c r="O143" s="1279"/>
      <c r="P143" s="1279"/>
      <c r="Q143" s="1311"/>
      <c r="R143" s="1311"/>
      <c r="S143" s="1311"/>
      <c r="T143" s="1311"/>
      <c r="U143" s="1311"/>
      <c r="V143" s="1311"/>
      <c r="W143" s="1311"/>
      <c r="X143" s="1311"/>
      <c r="Y143" s="1311"/>
      <c r="Z143" s="1311"/>
      <c r="AA143" s="1311"/>
      <c r="AB143" s="1311"/>
      <c r="AC143" s="1311"/>
      <c r="AD143" s="1281"/>
      <c r="AE143" s="1281"/>
      <c r="AF143" s="1281"/>
      <c r="AG143" s="1281"/>
    </row>
    <row r="144" spans="1:44" s="1312" customFormat="1" ht="40.5" customHeight="1" x14ac:dyDescent="0.2">
      <c r="A144" s="1310"/>
      <c r="B144" s="1313"/>
      <c r="C144" s="1333">
        <v>1</v>
      </c>
      <c r="D144" s="1333" t="s">
        <v>2945</v>
      </c>
      <c r="E144" s="1333" t="s">
        <v>2946</v>
      </c>
      <c r="F144" s="1333" t="s">
        <v>2947</v>
      </c>
      <c r="G144" s="1333" t="s">
        <v>2574</v>
      </c>
      <c r="H144" s="1333" t="s">
        <v>2948</v>
      </c>
      <c r="I144" s="1333" t="s">
        <v>2575</v>
      </c>
      <c r="J144" s="1333" t="s">
        <v>2576</v>
      </c>
      <c r="K144" s="1333" t="s">
        <v>2949</v>
      </c>
      <c r="L144" s="1333" t="s">
        <v>2950</v>
      </c>
      <c r="M144" s="1333" t="s">
        <v>2951</v>
      </c>
      <c r="N144" s="1333" t="s">
        <v>2952</v>
      </c>
      <c r="O144" s="1333" t="s">
        <v>2953</v>
      </c>
      <c r="P144" s="1333" t="s">
        <v>2954</v>
      </c>
      <c r="Q144" s="1333" t="s">
        <v>662</v>
      </c>
      <c r="R144" s="1333" t="s">
        <v>642</v>
      </c>
      <c r="S144" s="1333" t="s">
        <v>2955</v>
      </c>
      <c r="T144" s="1333" t="s">
        <v>2956</v>
      </c>
      <c r="U144" s="1333" t="s">
        <v>2957</v>
      </c>
      <c r="V144" s="1333" t="s">
        <v>663</v>
      </c>
      <c r="W144" s="1311"/>
      <c r="X144" s="1311"/>
      <c r="Y144" s="1311"/>
      <c r="Z144" s="1311"/>
      <c r="AA144" s="1311"/>
      <c r="AB144" s="1311"/>
      <c r="AC144" s="1311"/>
      <c r="AD144" s="1281"/>
      <c r="AE144" s="1281"/>
      <c r="AF144" s="1281"/>
      <c r="AG144" s="1281"/>
    </row>
    <row r="145" spans="1:33" s="1312" customFormat="1" ht="40.5" customHeight="1" x14ac:dyDescent="0.25">
      <c r="A145" s="1310"/>
      <c r="B145" s="1313"/>
      <c r="C145" s="1310"/>
      <c r="D145" s="1310"/>
      <c r="E145" s="1310"/>
      <c r="F145" s="1310"/>
      <c r="G145" s="1310"/>
      <c r="H145" s="1310"/>
      <c r="I145" s="1279"/>
      <c r="J145" s="1310"/>
      <c r="K145" s="1310"/>
      <c r="L145" s="1279"/>
      <c r="M145" s="1279"/>
      <c r="N145" s="1279"/>
      <c r="O145" s="1279"/>
      <c r="P145" s="1279"/>
      <c r="Q145" s="1311"/>
      <c r="R145" s="1311"/>
      <c r="S145" s="1311"/>
      <c r="T145" s="1311"/>
      <c r="U145" s="1311"/>
      <c r="V145" s="1311"/>
      <c r="W145" s="1311"/>
      <c r="X145" s="1311"/>
      <c r="Y145" s="1311"/>
      <c r="Z145" s="1311"/>
      <c r="AA145" s="1311"/>
      <c r="AB145" s="1311"/>
      <c r="AC145" s="1311"/>
      <c r="AD145" s="1281"/>
      <c r="AE145" s="1281"/>
      <c r="AF145" s="1281"/>
      <c r="AG145" s="1281"/>
    </row>
    <row r="146" spans="1:33" s="1312" customFormat="1" ht="40.5" customHeight="1" x14ac:dyDescent="0.2">
      <c r="A146" s="1310"/>
      <c r="B146" s="1313"/>
      <c r="C146" s="1334">
        <v>1</v>
      </c>
      <c r="D146" s="1335">
        <v>2</v>
      </c>
      <c r="E146" s="1334">
        <v>3</v>
      </c>
      <c r="F146" s="1335">
        <v>4</v>
      </c>
      <c r="G146" s="1334">
        <v>5</v>
      </c>
      <c r="H146" s="1335">
        <v>6</v>
      </c>
      <c r="I146" s="1334">
        <v>7</v>
      </c>
      <c r="J146" s="1335">
        <v>8</v>
      </c>
      <c r="K146" s="1334">
        <v>9</v>
      </c>
      <c r="L146" s="1335">
        <v>10</v>
      </c>
      <c r="M146" s="1334">
        <v>11</v>
      </c>
      <c r="N146" s="1335">
        <v>12</v>
      </c>
      <c r="O146" s="1334">
        <v>13</v>
      </c>
      <c r="P146" s="1335">
        <v>14</v>
      </c>
      <c r="Q146" s="1334">
        <v>15</v>
      </c>
      <c r="R146" s="1335">
        <v>16</v>
      </c>
      <c r="S146" s="1334">
        <v>17</v>
      </c>
      <c r="T146" s="1335">
        <v>18</v>
      </c>
      <c r="U146" s="1334">
        <v>19</v>
      </c>
      <c r="V146" s="1335">
        <v>20</v>
      </c>
      <c r="W146" s="1311"/>
      <c r="X146" s="1311"/>
      <c r="Y146" s="1311"/>
      <c r="Z146" s="1311"/>
      <c r="AA146" s="1311"/>
      <c r="AB146" s="1311"/>
      <c r="AC146" s="1311"/>
      <c r="AD146" s="1281"/>
      <c r="AE146" s="1281"/>
      <c r="AF146" s="1281"/>
      <c r="AG146" s="1281"/>
    </row>
    <row r="147" spans="1:33" s="1312" customFormat="1" ht="40.5" customHeight="1" x14ac:dyDescent="0.25">
      <c r="A147" s="1310"/>
      <c r="B147" s="1313"/>
      <c r="C147" s="1310"/>
      <c r="D147" s="1310"/>
      <c r="E147" s="1310"/>
      <c r="F147" s="1310"/>
      <c r="G147" s="1310"/>
      <c r="H147" s="1310"/>
      <c r="I147" s="1279"/>
      <c r="J147" s="1310"/>
      <c r="K147" s="1310"/>
      <c r="L147" s="1279"/>
      <c r="M147" s="1279"/>
      <c r="N147" s="1279"/>
      <c r="O147" s="1279"/>
      <c r="P147" s="1279"/>
      <c r="Q147" s="1311"/>
      <c r="R147" s="1311"/>
      <c r="S147" s="1311"/>
      <c r="T147" s="1311"/>
      <c r="U147" s="1311"/>
      <c r="V147" s="1311"/>
      <c r="W147" s="1311"/>
      <c r="X147" s="1311"/>
      <c r="Y147" s="1311"/>
      <c r="Z147" s="1311"/>
      <c r="AA147" s="1311"/>
      <c r="AB147" s="1311"/>
      <c r="AC147" s="1311"/>
      <c r="AD147" s="1281"/>
      <c r="AE147" s="1281"/>
      <c r="AF147" s="1281"/>
      <c r="AG147" s="1281"/>
    </row>
    <row r="148" spans="1:33" s="1312" customFormat="1" ht="40.5" customHeight="1" x14ac:dyDescent="0.25">
      <c r="A148" s="1310"/>
      <c r="B148" s="1313"/>
      <c r="C148" s="1336" t="s">
        <v>2958</v>
      </c>
      <c r="D148" s="1337"/>
      <c r="E148" s="1337"/>
      <c r="F148" s="1337"/>
      <c r="G148" s="1279"/>
      <c r="H148" s="1279"/>
      <c r="I148" s="1279"/>
      <c r="J148" s="1279"/>
      <c r="K148" s="1279"/>
      <c r="L148" s="1338" t="s">
        <v>2959</v>
      </c>
      <c r="M148" s="1279"/>
      <c r="N148" s="1279"/>
      <c r="O148" s="1279"/>
      <c r="P148" s="1279"/>
      <c r="Q148" s="1311"/>
      <c r="R148" s="1339"/>
      <c r="S148" s="1311"/>
      <c r="T148" s="1311"/>
      <c r="U148" s="1311"/>
      <c r="V148" s="1311"/>
      <c r="W148" s="1311"/>
      <c r="X148" s="1311"/>
      <c r="Y148" s="1311"/>
      <c r="Z148" s="1311"/>
      <c r="AA148" s="1311"/>
      <c r="AB148" s="1311"/>
      <c r="AC148" s="1311"/>
      <c r="AD148" s="1281"/>
      <c r="AE148" s="1281"/>
      <c r="AF148" s="1281"/>
      <c r="AG148" s="1281"/>
    </row>
    <row r="149" spans="1:33" s="1312" customFormat="1" ht="40.5" customHeight="1" x14ac:dyDescent="0.25">
      <c r="A149" s="1310"/>
      <c r="B149" s="1313"/>
      <c r="C149" s="1340" t="s">
        <v>2960</v>
      </c>
      <c r="D149" s="1337"/>
      <c r="E149" s="1337"/>
      <c r="F149" s="1337"/>
      <c r="G149" s="1339"/>
      <c r="H149" s="1341"/>
      <c r="I149" s="1337"/>
      <c r="J149" s="1337"/>
      <c r="K149" s="1310"/>
      <c r="L149" s="1279"/>
      <c r="M149" s="1279"/>
      <c r="N149" s="1279"/>
      <c r="O149" s="1279"/>
      <c r="P149" s="1279"/>
      <c r="Q149" s="1311"/>
      <c r="R149" s="1311"/>
      <c r="S149" s="1311"/>
      <c r="T149" s="1311"/>
      <c r="U149" s="1311"/>
      <c r="V149" s="1311"/>
      <c r="W149" s="1311"/>
      <c r="X149" s="1311"/>
      <c r="Y149" s="1311"/>
      <c r="Z149" s="1311"/>
      <c r="AA149" s="1311"/>
      <c r="AB149" s="1311"/>
      <c r="AC149" s="1311"/>
      <c r="AD149" s="1281"/>
      <c r="AE149" s="1281"/>
      <c r="AF149" s="1281"/>
      <c r="AG149" s="1281"/>
    </row>
    <row r="150" spans="1:33" s="1312" customFormat="1" ht="40.5" customHeight="1" x14ac:dyDescent="0.25">
      <c r="A150" s="1310"/>
      <c r="B150" s="1313"/>
      <c r="C150" s="1342" t="s">
        <v>2961</v>
      </c>
      <c r="D150" s="1337"/>
      <c r="E150" s="1337"/>
      <c r="F150" s="1337"/>
      <c r="G150" s="1339"/>
      <c r="H150" s="1341"/>
      <c r="I150" s="1337"/>
      <c r="J150" s="1337"/>
      <c r="K150" s="1310"/>
      <c r="L150" s="1279"/>
      <c r="M150" s="1279"/>
      <c r="N150" s="1279"/>
      <c r="O150" s="1279"/>
      <c r="P150" s="1279"/>
      <c r="Q150" s="1311"/>
      <c r="R150" s="1311"/>
      <c r="S150" s="1311"/>
      <c r="T150" s="1311"/>
      <c r="U150" s="1311"/>
      <c r="V150" s="1311"/>
      <c r="W150" s="1311"/>
      <c r="X150" s="1311"/>
      <c r="Y150" s="1311"/>
      <c r="Z150" s="1311"/>
      <c r="AA150" s="1311"/>
      <c r="AB150" s="1311"/>
      <c r="AC150" s="1311"/>
      <c r="AD150" s="1281"/>
      <c r="AE150" s="1281"/>
      <c r="AF150" s="1281"/>
      <c r="AG150" s="1281"/>
    </row>
    <row r="151" spans="1:33" s="1312" customFormat="1" ht="40.5" customHeight="1" x14ac:dyDescent="0.25">
      <c r="A151" s="1310"/>
      <c r="B151" s="1313"/>
      <c r="C151" s="1310"/>
      <c r="D151" s="1310"/>
      <c r="E151" s="1310"/>
      <c r="F151" s="1310"/>
      <c r="G151" s="1310"/>
      <c r="H151" s="1310"/>
      <c r="I151" s="1279"/>
      <c r="J151" s="1310"/>
      <c r="K151" s="1310"/>
      <c r="L151" s="1279"/>
      <c r="M151" s="1279"/>
      <c r="N151" s="1279"/>
      <c r="O151" s="1279"/>
      <c r="P151" s="1279"/>
      <c r="Q151" s="1311"/>
      <c r="R151" s="1311"/>
      <c r="S151" s="1311"/>
      <c r="T151" s="1311"/>
      <c r="U151" s="1311"/>
      <c r="V151" s="1311"/>
      <c r="W151" s="1311"/>
      <c r="X151" s="1311"/>
      <c r="Y151" s="1311"/>
      <c r="Z151" s="1311"/>
      <c r="AA151" s="1311"/>
      <c r="AB151" s="1311"/>
      <c r="AC151" s="1311"/>
      <c r="AD151" s="1281"/>
      <c r="AE151" s="1281"/>
      <c r="AF151" s="1281"/>
      <c r="AG151" s="1281"/>
    </row>
    <row r="152" spans="1:33" s="1312" customFormat="1" ht="40.5" customHeight="1" x14ac:dyDescent="0.25">
      <c r="A152" s="1310"/>
      <c r="B152" s="1288" t="s">
        <v>2962</v>
      </c>
      <c r="C152" s="1310"/>
      <c r="D152" s="1310"/>
      <c r="E152" s="1310"/>
      <c r="F152" s="1310"/>
      <c r="G152" s="1310"/>
      <c r="H152" s="1310"/>
      <c r="I152" s="1279"/>
      <c r="J152" s="1310"/>
      <c r="K152" s="1310"/>
      <c r="L152" s="1279"/>
      <c r="M152" s="1279"/>
      <c r="N152" s="1279"/>
      <c r="O152" s="1279"/>
      <c r="P152" s="1279"/>
      <c r="Q152" s="1311"/>
      <c r="R152" s="1288"/>
      <c r="S152" s="1288"/>
      <c r="T152" s="1311"/>
      <c r="U152" s="1311"/>
      <c r="V152" s="1311"/>
      <c r="W152" s="1311"/>
      <c r="X152" s="1311"/>
      <c r="Y152" s="1311"/>
      <c r="Z152" s="1311"/>
      <c r="AA152" s="1311"/>
      <c r="AB152" s="1311"/>
      <c r="AC152" s="1311"/>
      <c r="AD152" s="1281"/>
      <c r="AE152" s="1281"/>
      <c r="AF152" s="1281"/>
      <c r="AG152" s="1281"/>
    </row>
    <row r="153" spans="1:33" s="1312" customFormat="1" ht="40.5" customHeight="1" x14ac:dyDescent="0.2">
      <c r="A153" s="1310"/>
      <c r="B153" s="1343" t="s">
        <v>2963</v>
      </c>
      <c r="C153" s="1343" t="s">
        <v>2964</v>
      </c>
      <c r="D153" s="1343" t="s">
        <v>2965</v>
      </c>
      <c r="E153" s="1343" t="s">
        <v>2966</v>
      </c>
      <c r="F153" s="1343" t="s">
        <v>2967</v>
      </c>
      <c r="G153" s="1343" t="s">
        <v>2968</v>
      </c>
      <c r="H153" s="1343" t="s">
        <v>2969</v>
      </c>
      <c r="I153" s="1343" t="s">
        <v>2970</v>
      </c>
      <c r="J153" s="1343" t="s">
        <v>2971</v>
      </c>
      <c r="K153" s="1343" t="s">
        <v>2972</v>
      </c>
      <c r="L153" s="1343" t="s">
        <v>2973</v>
      </c>
      <c r="M153" s="1343" t="s">
        <v>2974</v>
      </c>
      <c r="N153" s="1343" t="s">
        <v>2975</v>
      </c>
      <c r="O153" s="1343" t="s">
        <v>2976</v>
      </c>
      <c r="P153" s="1343" t="s">
        <v>2977</v>
      </c>
      <c r="Q153" s="1343" t="s">
        <v>2978</v>
      </c>
      <c r="R153" s="1343" t="s">
        <v>2979</v>
      </c>
      <c r="S153" s="1343" t="s">
        <v>2980</v>
      </c>
      <c r="T153" s="1343" t="s">
        <v>2981</v>
      </c>
      <c r="U153" s="1343" t="s">
        <v>2982</v>
      </c>
      <c r="V153" s="1343"/>
      <c r="W153" s="1343"/>
      <c r="X153" s="1343"/>
      <c r="Y153" s="1343"/>
      <c r="Z153" s="1343"/>
      <c r="AA153" s="1343"/>
      <c r="AB153" s="1311"/>
      <c r="AC153" s="1311"/>
      <c r="AD153" s="1281"/>
      <c r="AE153" s="1281"/>
      <c r="AF153" s="1281"/>
      <c r="AG153" s="1281"/>
    </row>
    <row r="154" spans="1:33" s="1312" customFormat="1" ht="40.5" customHeight="1" x14ac:dyDescent="0.25">
      <c r="A154" s="1310"/>
      <c r="B154" s="1288"/>
      <c r="C154" s="1310"/>
      <c r="D154" s="1310"/>
      <c r="E154" s="1310"/>
      <c r="F154" s="1310"/>
      <c r="G154" s="1310"/>
      <c r="H154" s="1310"/>
      <c r="I154" s="1279"/>
      <c r="J154" s="1310"/>
      <c r="K154" s="1310"/>
      <c r="L154" s="1279"/>
      <c r="M154" s="1279"/>
      <c r="N154" s="1279"/>
      <c r="O154" s="1279"/>
      <c r="P154" s="1279"/>
      <c r="Q154" s="1311"/>
      <c r="R154" s="1288"/>
      <c r="S154" s="1344"/>
      <c r="T154" s="1343"/>
      <c r="U154" s="1343"/>
      <c r="V154" s="1343"/>
      <c r="W154" s="1343"/>
      <c r="X154" s="1343"/>
      <c r="Y154" s="1343"/>
      <c r="Z154" s="1343"/>
      <c r="AA154" s="1343"/>
      <c r="AB154" s="1311"/>
      <c r="AC154" s="1311"/>
      <c r="AD154" s="1281"/>
      <c r="AE154" s="1281"/>
      <c r="AF154" s="1281"/>
      <c r="AG154" s="1281"/>
    </row>
    <row r="155" spans="1:33" s="1312" customFormat="1" ht="40.5" customHeight="1" x14ac:dyDescent="0.25">
      <c r="A155" s="1310"/>
      <c r="B155" s="1313"/>
      <c r="C155" s="1345" t="s">
        <v>2983</v>
      </c>
      <c r="D155" s="1346"/>
      <c r="E155" s="1311"/>
      <c r="F155" s="1347" t="s">
        <v>2984</v>
      </c>
      <c r="G155" s="1348"/>
      <c r="H155" s="1348"/>
      <c r="I155" s="1348"/>
      <c r="J155" s="1348"/>
      <c r="K155" s="1348"/>
      <c r="L155" s="1348"/>
      <c r="M155" s="1311"/>
      <c r="N155" s="1311"/>
      <c r="O155" s="1279"/>
      <c r="P155" s="1279"/>
      <c r="Q155" s="1311"/>
      <c r="R155" s="1311"/>
      <c r="S155" s="1344"/>
      <c r="T155" s="1343"/>
      <c r="U155" s="1343"/>
      <c r="V155" s="1343"/>
      <c r="W155" s="1343"/>
      <c r="X155" s="1343"/>
      <c r="Y155" s="1343"/>
      <c r="Z155" s="1343"/>
      <c r="AA155" s="1343"/>
      <c r="AB155" s="1311"/>
      <c r="AC155" s="1311"/>
      <c r="AD155" s="1281"/>
      <c r="AE155" s="1281"/>
      <c r="AF155" s="1281"/>
      <c r="AG155" s="1281"/>
    </row>
    <row r="156" spans="1:33" s="1312" customFormat="1" ht="40.5" customHeight="1" x14ac:dyDescent="0.25">
      <c r="A156" s="1310"/>
      <c r="B156" s="1313"/>
      <c r="C156" s="1349">
        <v>3</v>
      </c>
      <c r="D156" s="1346"/>
      <c r="E156" s="1310"/>
      <c r="F156" s="1310"/>
      <c r="G156" s="1310"/>
      <c r="H156" s="1279"/>
      <c r="I156" s="1279"/>
      <c r="J156" s="1279"/>
      <c r="K156" s="1279"/>
      <c r="L156" s="1279"/>
      <c r="M156" s="1279"/>
      <c r="N156" s="1279"/>
      <c r="O156" s="1279"/>
      <c r="P156" s="1279"/>
      <c r="Q156" s="1311"/>
      <c r="R156" s="1311"/>
      <c r="S156" s="1344"/>
      <c r="T156" s="1343"/>
      <c r="U156" s="1343"/>
      <c r="V156" s="1343"/>
      <c r="W156" s="1343"/>
      <c r="X156" s="1343"/>
      <c r="Y156" s="1343"/>
      <c r="Z156" s="1343"/>
      <c r="AA156" s="1343"/>
      <c r="AB156" s="1311"/>
      <c r="AC156" s="1311"/>
      <c r="AD156" s="1281"/>
      <c r="AE156" s="1281"/>
      <c r="AF156" s="1281"/>
      <c r="AG156" s="1281"/>
    </row>
    <row r="157" spans="1:33" s="1312" customFormat="1" ht="40.5" customHeight="1" x14ac:dyDescent="0.25">
      <c r="A157" s="1310"/>
      <c r="B157" s="1313"/>
      <c r="C157" s="1310"/>
      <c r="D157" s="1310"/>
      <c r="E157" s="1310"/>
      <c r="F157" s="1310"/>
      <c r="G157" s="1310"/>
      <c r="H157" s="1350" t="s">
        <v>2985</v>
      </c>
      <c r="I157" s="1351"/>
      <c r="J157" s="1351"/>
      <c r="K157" s="1310"/>
      <c r="L157" s="1279"/>
      <c r="M157" s="1279"/>
      <c r="N157" s="1352" t="s">
        <v>2986</v>
      </c>
      <c r="O157" s="1353" t="s">
        <v>2987</v>
      </c>
      <c r="P157" s="1354" t="s">
        <v>2988</v>
      </c>
      <c r="Q157" s="1311"/>
      <c r="R157" s="1311"/>
      <c r="S157" s="1344"/>
      <c r="T157" s="1343"/>
      <c r="U157" s="1343"/>
      <c r="V157" s="1343"/>
      <c r="W157" s="1343"/>
      <c r="X157" s="1343"/>
      <c r="Y157" s="1343"/>
      <c r="Z157" s="1343"/>
      <c r="AA157" s="1343"/>
      <c r="AB157" s="1311"/>
      <c r="AC157" s="1311"/>
      <c r="AD157" s="1281"/>
      <c r="AE157" s="1281"/>
      <c r="AF157" s="1281"/>
      <c r="AG157" s="1281"/>
    </row>
    <row r="158" spans="1:33" s="1312" customFormat="1" ht="40.5" customHeight="1" x14ac:dyDescent="0.2">
      <c r="A158" s="1310"/>
      <c r="B158" s="1313"/>
      <c r="C158" s="1355" t="s">
        <v>2989</v>
      </c>
      <c r="D158" s="1310"/>
      <c r="E158" s="1356"/>
      <c r="F158" s="1310"/>
      <c r="G158" s="1310"/>
      <c r="H158" s="1357" t="s">
        <v>2990</v>
      </c>
      <c r="I158" s="1357" t="s">
        <v>2991</v>
      </c>
      <c r="J158" s="1357" t="s">
        <v>2992</v>
      </c>
      <c r="K158" s="1343" t="s">
        <v>2993</v>
      </c>
      <c r="L158" s="1311"/>
      <c r="M158" s="1311"/>
      <c r="N158" s="1355" t="s">
        <v>2994</v>
      </c>
      <c r="O158" s="1311"/>
      <c r="P158" s="1311"/>
      <c r="Q158" s="1311"/>
      <c r="R158" s="1311"/>
      <c r="S158" s="1344"/>
      <c r="T158" s="1343"/>
      <c r="U158" s="1343"/>
      <c r="V158" s="1343"/>
      <c r="W158" s="1343"/>
      <c r="X158" s="1343"/>
      <c r="Y158" s="1343"/>
      <c r="Z158" s="1343"/>
      <c r="AA158" s="1343"/>
      <c r="AB158" s="1311"/>
      <c r="AC158" s="1311"/>
      <c r="AD158" s="1281"/>
      <c r="AE158" s="1281"/>
      <c r="AF158" s="1281"/>
      <c r="AG158" s="1281"/>
    </row>
    <row r="159" spans="1:33" s="1312" customFormat="1" ht="40.5" customHeight="1" x14ac:dyDescent="0.25">
      <c r="A159" s="1310"/>
      <c r="B159" s="1313"/>
      <c r="C159" s="1355" t="s">
        <v>2995</v>
      </c>
      <c r="D159" s="1310"/>
      <c r="E159" s="1356"/>
      <c r="F159" s="1310"/>
      <c r="G159" s="1310"/>
      <c r="H159" s="1357" t="s">
        <v>2996</v>
      </c>
      <c r="I159" s="1357" t="s">
        <v>2997</v>
      </c>
      <c r="J159" s="1357" t="s">
        <v>2998</v>
      </c>
      <c r="K159" s="1343" t="s">
        <v>2999</v>
      </c>
      <c r="L159" s="1279"/>
      <c r="M159" s="1279"/>
      <c r="N159" s="1352" t="s">
        <v>336</v>
      </c>
      <c r="O159" s="1353" t="s">
        <v>3000</v>
      </c>
      <c r="P159" s="1353" t="s">
        <v>3001</v>
      </c>
      <c r="Q159" s="1311"/>
      <c r="R159" s="1311"/>
      <c r="S159" s="1344"/>
      <c r="T159" s="1343"/>
      <c r="U159" s="1343"/>
      <c r="V159" s="1343"/>
      <c r="W159" s="1343"/>
      <c r="X159" s="1343"/>
      <c r="Y159" s="1343"/>
      <c r="Z159" s="1343"/>
      <c r="AA159" s="1343"/>
      <c r="AB159" s="1311"/>
      <c r="AC159" s="1311"/>
      <c r="AD159" s="1281"/>
      <c r="AE159" s="1281"/>
      <c r="AF159" s="1281"/>
      <c r="AG159" s="1281"/>
    </row>
    <row r="160" spans="1:33" s="1312" customFormat="1" ht="40.5" customHeight="1" x14ac:dyDescent="0.2">
      <c r="A160" s="1310"/>
      <c r="B160" s="1313"/>
      <c r="C160" s="1355"/>
      <c r="D160" s="1310"/>
      <c r="E160" s="1355"/>
      <c r="F160" s="1358"/>
      <c r="G160" s="1355"/>
      <c r="H160" s="1355"/>
      <c r="I160" s="1310"/>
      <c r="J160" s="1310"/>
      <c r="K160" s="1310"/>
      <c r="L160" s="1310"/>
      <c r="M160" s="1310"/>
      <c r="N160" s="1310"/>
      <c r="O160" s="1310"/>
      <c r="P160" s="1311"/>
      <c r="Q160" s="1311"/>
      <c r="R160" s="1311"/>
      <c r="S160" s="1344"/>
      <c r="T160" s="1343"/>
      <c r="U160" s="1343"/>
      <c r="V160" s="1343"/>
      <c r="W160" s="1343"/>
      <c r="X160" s="1343"/>
      <c r="Y160" s="1343"/>
      <c r="Z160" s="1343"/>
      <c r="AA160" s="1343"/>
      <c r="AB160" s="1311"/>
      <c r="AC160" s="1311"/>
      <c r="AD160" s="1281"/>
      <c r="AE160" s="1281"/>
      <c r="AF160" s="1281"/>
      <c r="AG160" s="1281"/>
    </row>
    <row r="161" spans="1:33" s="1365" customFormat="1" ht="44.25" customHeight="1" x14ac:dyDescent="0.35">
      <c r="A161" s="1359"/>
      <c r="B161" s="1360"/>
      <c r="C161" s="1361"/>
      <c r="D161" s="1362"/>
      <c r="E161" s="1362"/>
      <c r="F161" s="1363"/>
      <c r="G161" s="1363"/>
      <c r="H161" s="1363"/>
      <c r="I161" s="1363"/>
      <c r="J161" s="1364"/>
      <c r="K161" s="1361"/>
      <c r="L161" s="1361"/>
      <c r="M161" s="1361"/>
      <c r="N161" s="1361"/>
      <c r="O161" s="1361"/>
      <c r="P161" s="1361"/>
      <c r="Q161" s="1361"/>
      <c r="R161" s="1361"/>
      <c r="S161" s="1361"/>
      <c r="T161" s="1361"/>
      <c r="U161" s="1361"/>
      <c r="V161" s="1361"/>
      <c r="W161" s="1361"/>
      <c r="X161" s="1361"/>
      <c r="Y161" s="1361"/>
      <c r="Z161" s="1361"/>
      <c r="AA161" s="1361"/>
      <c r="AB161" s="1361"/>
      <c r="AC161" s="1361"/>
      <c r="AD161" s="1281"/>
      <c r="AE161" s="1281"/>
      <c r="AF161" s="1281"/>
      <c r="AG161" s="1281"/>
    </row>
    <row r="162" spans="1:33" s="1312" customFormat="1" ht="39.950000000000003" customHeight="1" x14ac:dyDescent="0.25">
      <c r="A162" s="1310"/>
      <c r="B162" s="1366"/>
      <c r="C162" s="1367"/>
      <c r="D162" s="1368"/>
      <c r="E162" s="1368"/>
      <c r="F162" s="1368"/>
      <c r="G162" s="1368"/>
      <c r="H162" s="1368"/>
      <c r="I162" s="1368"/>
      <c r="J162" s="1368"/>
      <c r="K162" s="1368"/>
      <c r="L162" s="1279"/>
      <c r="M162" s="1279"/>
      <c r="N162" s="1279"/>
      <c r="O162" s="1279"/>
      <c r="P162" s="1279"/>
      <c r="Q162" s="1311"/>
      <c r="R162" s="1311"/>
      <c r="S162" s="1311"/>
      <c r="T162" s="1311"/>
      <c r="U162" s="1311"/>
      <c r="V162" s="1311"/>
      <c r="W162" s="1311"/>
      <c r="X162" s="1311"/>
      <c r="Y162" s="1311"/>
      <c r="Z162" s="1311"/>
      <c r="AA162" s="1311"/>
      <c r="AB162" s="1311"/>
      <c r="AC162" s="1311"/>
      <c r="AD162" s="1281"/>
      <c r="AE162" s="1281"/>
      <c r="AF162" s="1281"/>
      <c r="AG162" s="1281"/>
    </row>
    <row r="163" spans="1:33" s="1365" customFormat="1" ht="39.950000000000003" customHeight="1" x14ac:dyDescent="0.2">
      <c r="A163" s="1310"/>
      <c r="B163" s="1366"/>
      <c r="C163" s="1369" t="s">
        <v>3002</v>
      </c>
      <c r="D163" s="1370" t="s">
        <v>3003</v>
      </c>
      <c r="E163" s="1370"/>
      <c r="F163" s="1370"/>
      <c r="G163" s="1370"/>
      <c r="H163" s="1370"/>
      <c r="I163" s="1370"/>
      <c r="J163" s="1370"/>
      <c r="K163" s="1370"/>
      <c r="L163" s="1370"/>
      <c r="M163" s="1370"/>
      <c r="N163" s="1311"/>
      <c r="O163" s="1311"/>
      <c r="P163" s="1311"/>
      <c r="Q163" s="1311"/>
      <c r="R163" s="1311"/>
      <c r="S163" s="1311"/>
      <c r="T163" s="1311"/>
      <c r="U163" s="1311"/>
      <c r="V163" s="1311"/>
      <c r="W163" s="1311"/>
      <c r="X163" s="1311"/>
      <c r="Y163" s="1311"/>
      <c r="Z163" s="1311"/>
      <c r="AA163" s="1311"/>
      <c r="AB163" s="1311"/>
      <c r="AC163" s="1311"/>
      <c r="AD163" s="1281"/>
      <c r="AE163" s="1281"/>
      <c r="AF163" s="1281"/>
      <c r="AG163" s="1281"/>
    </row>
    <row r="164" spans="1:33" s="1365" customFormat="1" ht="39.950000000000003" customHeight="1" x14ac:dyDescent="0.2">
      <c r="A164" s="1310"/>
      <c r="B164" s="1366"/>
      <c r="C164" s="1371" t="s">
        <v>3004</v>
      </c>
      <c r="D164" s="1371"/>
      <c r="E164" s="1311"/>
      <c r="F164" s="1311"/>
      <c r="G164" s="1311"/>
      <c r="H164" s="1311"/>
      <c r="I164" s="1311"/>
      <c r="J164" s="1311"/>
      <c r="K164" s="1311"/>
      <c r="L164" s="1311"/>
      <c r="M164" s="1311"/>
      <c r="N164" s="1311"/>
      <c r="O164" s="1311"/>
      <c r="P164" s="1311"/>
      <c r="Q164" s="1311"/>
      <c r="R164" s="1311"/>
      <c r="S164" s="1311"/>
      <c r="T164" s="1311"/>
      <c r="U164" s="1311"/>
      <c r="V164" s="1311"/>
      <c r="W164" s="1311"/>
      <c r="X164" s="1311"/>
      <c r="Y164" s="1311"/>
      <c r="Z164" s="1311"/>
      <c r="AA164" s="1311"/>
      <c r="AB164" s="1311"/>
      <c r="AC164" s="1311"/>
      <c r="AD164" s="1281"/>
      <c r="AE164" s="1281"/>
      <c r="AF164" s="1281"/>
      <c r="AG164" s="1281"/>
    </row>
    <row r="165" spans="1:33" s="1365" customFormat="1" ht="39.950000000000003" customHeight="1" x14ac:dyDescent="0.2">
      <c r="A165" s="1310"/>
      <c r="B165" s="1366"/>
      <c r="C165" s="1371" t="s">
        <v>3005</v>
      </c>
      <c r="D165" s="1371"/>
      <c r="E165" s="1311"/>
      <c r="F165" s="1311"/>
      <c r="G165" s="1311"/>
      <c r="H165" s="1311"/>
      <c r="I165" s="1311"/>
      <c r="J165" s="1311"/>
      <c r="K165" s="1311"/>
      <c r="L165" s="1311"/>
      <c r="M165" s="1311"/>
      <c r="N165" s="1311"/>
      <c r="O165" s="1311"/>
      <c r="P165" s="1311"/>
      <c r="Q165" s="1311"/>
      <c r="R165" s="1311"/>
      <c r="S165" s="1311"/>
      <c r="T165" s="1311"/>
      <c r="U165" s="1311"/>
      <c r="V165" s="1311"/>
      <c r="W165" s="1311"/>
      <c r="X165" s="1311"/>
      <c r="Y165" s="1311"/>
      <c r="Z165" s="1311"/>
      <c r="AA165" s="1311"/>
      <c r="AB165" s="1311"/>
      <c r="AC165" s="1311"/>
      <c r="AD165" s="1281"/>
      <c r="AE165" s="1281"/>
      <c r="AF165" s="1281"/>
      <c r="AG165" s="1281"/>
    </row>
    <row r="166" spans="1:33" s="1365" customFormat="1" ht="39.950000000000003" customHeight="1" x14ac:dyDescent="0.2">
      <c r="A166" s="1310"/>
      <c r="B166" s="1366"/>
      <c r="C166" s="1372" t="s">
        <v>3006</v>
      </c>
      <c r="D166" s="1373" t="s">
        <v>3007</v>
      </c>
      <c r="E166" s="1374"/>
      <c r="F166" s="1375"/>
      <c r="G166" s="1374"/>
      <c r="H166" s="1374"/>
      <c r="I166" s="1374"/>
      <c r="J166" s="1374"/>
      <c r="K166" s="1376"/>
      <c r="L166" s="1376"/>
      <c r="M166" s="1377"/>
      <c r="N166" s="1378" t="s">
        <v>3008</v>
      </c>
      <c r="O166" s="1378"/>
      <c r="P166" s="1379"/>
      <c r="Q166" s="1379"/>
      <c r="R166" s="1379"/>
      <c r="S166" s="1379"/>
      <c r="T166" s="1379"/>
      <c r="U166" s="1379"/>
      <c r="V166" s="1380"/>
      <c r="W166" s="1381"/>
      <c r="X166" s="1381"/>
      <c r="Y166" s="1381"/>
      <c r="Z166" s="1381"/>
      <c r="AA166" s="1381"/>
      <c r="AB166" s="1381"/>
      <c r="AC166" s="1381"/>
      <c r="AD166" s="1281"/>
      <c r="AE166" s="1281"/>
      <c r="AF166" s="1281"/>
      <c r="AG166" s="1281"/>
    </row>
    <row r="167" spans="1:33" s="1365" customFormat="1" ht="39.950000000000003" customHeight="1" x14ac:dyDescent="0.35">
      <c r="A167" s="1310"/>
      <c r="B167" s="1366"/>
      <c r="C167" s="1372"/>
      <c r="D167" s="1373" t="s">
        <v>3009</v>
      </c>
      <c r="E167" s="1382"/>
      <c r="F167" s="1382"/>
      <c r="G167" s="1382"/>
      <c r="H167" s="1382"/>
      <c r="I167" s="1382"/>
      <c r="J167" s="1382"/>
      <c r="K167" s="1377"/>
      <c r="L167" s="1377"/>
      <c r="M167" s="1377"/>
      <c r="N167" s="1383"/>
      <c r="O167" s="1383"/>
      <c r="P167" s="1380"/>
      <c r="Q167" s="1380"/>
      <c r="R167" s="1380"/>
      <c r="S167" s="1380"/>
      <c r="T167" s="1380"/>
      <c r="U167" s="1380"/>
      <c r="V167" s="1380"/>
      <c r="W167" s="1381"/>
      <c r="X167" s="1381"/>
      <c r="Y167" s="1381"/>
      <c r="Z167" s="1381"/>
      <c r="AA167" s="1381"/>
      <c r="AB167" s="1381"/>
      <c r="AC167" s="1381"/>
      <c r="AD167" s="1281"/>
      <c r="AE167" s="1281"/>
      <c r="AF167" s="1281"/>
      <c r="AG167" s="1281"/>
    </row>
    <row r="168" spans="1:33" s="1365" customFormat="1" ht="39.950000000000003" customHeight="1" x14ac:dyDescent="0.2">
      <c r="A168" s="1310"/>
      <c r="B168" s="1366"/>
      <c r="C168" s="1372"/>
      <c r="D168" s="1373" t="s">
        <v>3010</v>
      </c>
      <c r="E168" s="1374"/>
      <c r="F168" s="1374"/>
      <c r="G168" s="1374"/>
      <c r="H168" s="1374"/>
      <c r="I168" s="1382"/>
      <c r="J168" s="1374"/>
      <c r="K168" s="1376"/>
      <c r="L168" s="1376"/>
      <c r="M168" s="1376"/>
      <c r="N168" s="1378" t="s">
        <v>3011</v>
      </c>
      <c r="O168" s="1378"/>
      <c r="P168" s="1379"/>
      <c r="Q168" s="1379"/>
      <c r="R168" s="1379"/>
      <c r="S168" s="1379"/>
      <c r="T168" s="1379"/>
      <c r="U168" s="1379"/>
      <c r="V168" s="1380"/>
      <c r="W168" s="1381"/>
      <c r="X168" s="1381"/>
      <c r="Y168" s="1381"/>
      <c r="Z168" s="1381"/>
      <c r="AA168" s="1381"/>
      <c r="AB168" s="1381"/>
      <c r="AC168" s="1381"/>
      <c r="AD168" s="1281"/>
      <c r="AE168" s="1281"/>
      <c r="AF168" s="1281"/>
      <c r="AG168" s="1281"/>
    </row>
    <row r="169" spans="1:33" s="1365" customFormat="1" ht="39.950000000000003" customHeight="1" x14ac:dyDescent="0.2">
      <c r="A169" s="1310"/>
      <c r="B169" s="1366"/>
      <c r="C169" s="1372"/>
      <c r="D169" s="1373" t="s">
        <v>3012</v>
      </c>
      <c r="E169" s="1382"/>
      <c r="F169" s="1374"/>
      <c r="G169" s="1374"/>
      <c r="H169" s="1374"/>
      <c r="I169" s="1374"/>
      <c r="J169" s="1374"/>
      <c r="K169" s="1376"/>
      <c r="L169" s="1376"/>
      <c r="M169" s="1376"/>
      <c r="N169" s="1378" t="s">
        <v>3013</v>
      </c>
      <c r="O169" s="1378"/>
      <c r="P169" s="1379"/>
      <c r="Q169" s="1379"/>
      <c r="R169" s="1379"/>
      <c r="S169" s="1379"/>
      <c r="T169" s="1379"/>
      <c r="U169" s="1379"/>
      <c r="V169" s="1380"/>
      <c r="W169" s="1381"/>
      <c r="X169" s="1381"/>
      <c r="Y169" s="1381"/>
      <c r="Z169" s="1381"/>
      <c r="AA169" s="1381"/>
      <c r="AB169" s="1381"/>
      <c r="AC169" s="1381"/>
      <c r="AD169" s="1281"/>
      <c r="AE169" s="1281"/>
      <c r="AF169" s="1281"/>
      <c r="AG169" s="1281"/>
    </row>
    <row r="170" spans="1:33" s="1365" customFormat="1" ht="39.950000000000003" customHeight="1" x14ac:dyDescent="0.2">
      <c r="A170" s="1310"/>
      <c r="B170" s="1366"/>
      <c r="C170" s="1372"/>
      <c r="D170" s="1373" t="s">
        <v>3014</v>
      </c>
      <c r="E170" s="1374"/>
      <c r="F170" s="1374"/>
      <c r="G170" s="1374"/>
      <c r="H170" s="1382"/>
      <c r="I170" s="1374"/>
      <c r="J170" s="1374"/>
      <c r="K170" s="1376"/>
      <c r="L170" s="1376"/>
      <c r="M170" s="1376"/>
      <c r="N170" s="1378" t="s">
        <v>3015</v>
      </c>
      <c r="O170" s="1378"/>
      <c r="P170" s="1379"/>
      <c r="Q170" s="1379"/>
      <c r="R170" s="1379"/>
      <c r="S170" s="1379"/>
      <c r="T170" s="1379"/>
      <c r="U170" s="1379"/>
      <c r="V170" s="1380"/>
      <c r="W170" s="1381"/>
      <c r="X170" s="1381"/>
      <c r="Y170" s="1381"/>
      <c r="Z170" s="1381"/>
      <c r="AA170" s="1381"/>
      <c r="AB170" s="1381"/>
      <c r="AC170" s="1381"/>
      <c r="AD170" s="1281"/>
      <c r="AE170" s="1281"/>
      <c r="AF170" s="1281"/>
      <c r="AG170" s="1281"/>
    </row>
    <row r="171" spans="1:33" s="1365" customFormat="1" ht="39.950000000000003" customHeight="1" x14ac:dyDescent="0.2">
      <c r="A171" s="1310"/>
      <c r="B171" s="1366"/>
      <c r="C171" s="1372"/>
      <c r="D171" s="1373" t="s">
        <v>3016</v>
      </c>
      <c r="E171" s="1382"/>
      <c r="F171" s="1374"/>
      <c r="G171" s="1374"/>
      <c r="H171" s="1374"/>
      <c r="I171" s="1374"/>
      <c r="J171" s="1374"/>
      <c r="K171" s="1376"/>
      <c r="L171" s="1376"/>
      <c r="M171" s="1376"/>
      <c r="N171" s="1378" t="s">
        <v>3017</v>
      </c>
      <c r="O171" s="1378"/>
      <c r="P171" s="1379"/>
      <c r="Q171" s="1379"/>
      <c r="R171" s="1379"/>
      <c r="S171" s="1379"/>
      <c r="T171" s="1379"/>
      <c r="U171" s="1379"/>
      <c r="V171" s="1380"/>
      <c r="W171" s="1381"/>
      <c r="X171" s="1381"/>
      <c r="Y171" s="1381"/>
      <c r="Z171" s="1381"/>
      <c r="AA171" s="1381"/>
      <c r="AB171" s="1381"/>
      <c r="AC171" s="1381"/>
      <c r="AD171" s="1281"/>
      <c r="AE171" s="1281"/>
      <c r="AF171" s="1281"/>
      <c r="AG171" s="1281"/>
    </row>
    <row r="172" spans="1:33" s="1365" customFormat="1" ht="39.950000000000003" customHeight="1" x14ac:dyDescent="0.2">
      <c r="A172" s="1310"/>
      <c r="B172" s="1366"/>
      <c r="C172" s="1372"/>
      <c r="D172" s="1384" t="s">
        <v>3018</v>
      </c>
      <c r="E172" s="1374"/>
      <c r="F172" s="1374"/>
      <c r="G172" s="1382"/>
      <c r="H172" s="1374"/>
      <c r="I172" s="1385"/>
      <c r="J172" s="1374"/>
      <c r="K172" s="1376"/>
      <c r="L172" s="1376"/>
      <c r="M172" s="1376"/>
      <c r="N172" s="1378" t="s">
        <v>3019</v>
      </c>
      <c r="O172" s="1378"/>
      <c r="P172" s="1379"/>
      <c r="Q172" s="1379"/>
      <c r="R172" s="1379"/>
      <c r="S172" s="1379"/>
      <c r="T172" s="1379"/>
      <c r="U172" s="1379"/>
      <c r="V172" s="1380"/>
      <c r="W172" s="1381"/>
      <c r="X172" s="1381"/>
      <c r="Y172" s="1381"/>
      <c r="Z172" s="1381"/>
      <c r="AA172" s="1381"/>
      <c r="AB172" s="1381"/>
      <c r="AC172" s="1381"/>
      <c r="AD172" s="1281"/>
      <c r="AE172" s="1281"/>
      <c r="AF172" s="1281"/>
      <c r="AG172" s="1281"/>
    </row>
    <row r="173" spans="1:33" s="1365" customFormat="1" ht="39.950000000000003" customHeight="1" x14ac:dyDescent="0.2">
      <c r="A173" s="1310"/>
      <c r="B173" s="1366"/>
      <c r="C173" s="1372"/>
      <c r="D173" s="1373" t="s">
        <v>3020</v>
      </c>
      <c r="E173" s="1382"/>
      <c r="F173" s="1374"/>
      <c r="G173" s="1374"/>
      <c r="H173" s="1374"/>
      <c r="I173" s="1374"/>
      <c r="J173" s="1374"/>
      <c r="K173" s="1376"/>
      <c r="L173" s="1376"/>
      <c r="M173" s="1376"/>
      <c r="N173" s="1378" t="s">
        <v>3021</v>
      </c>
      <c r="O173" s="1378"/>
      <c r="P173" s="1379"/>
      <c r="Q173" s="1379"/>
      <c r="R173" s="1379"/>
      <c r="S173" s="1379"/>
      <c r="T173" s="1379"/>
      <c r="U173" s="1379"/>
      <c r="V173" s="1380"/>
      <c r="W173" s="1381"/>
      <c r="X173" s="1381"/>
      <c r="Y173" s="1381"/>
      <c r="Z173" s="1381"/>
      <c r="AA173" s="1381"/>
      <c r="AB173" s="1381"/>
      <c r="AC173" s="1381"/>
      <c r="AD173" s="1281"/>
      <c r="AE173" s="1281"/>
      <c r="AF173" s="1281"/>
      <c r="AG173" s="1281"/>
    </row>
    <row r="174" spans="1:33" s="1365" customFormat="1" ht="39.950000000000003" customHeight="1" x14ac:dyDescent="0.2">
      <c r="A174" s="1310"/>
      <c r="B174" s="1366"/>
      <c r="C174" s="1311"/>
      <c r="D174" s="1381"/>
      <c r="E174" s="1381"/>
      <c r="F174" s="1381"/>
      <c r="G174" s="1381"/>
      <c r="H174" s="1381"/>
      <c r="I174" s="1381"/>
      <c r="J174" s="1381"/>
      <c r="K174" s="1381"/>
      <c r="L174" s="1381"/>
      <c r="M174" s="1381"/>
      <c r="N174" s="1381"/>
      <c r="O174" s="1381"/>
      <c r="P174" s="1381"/>
      <c r="Q174" s="1381"/>
      <c r="R174" s="1381"/>
      <c r="S174" s="1381"/>
      <c r="T174" s="1381"/>
      <c r="U174" s="1381"/>
      <c r="V174" s="1381"/>
      <c r="W174" s="1381"/>
      <c r="X174" s="1381"/>
      <c r="Y174" s="1381"/>
      <c r="Z174" s="1381"/>
      <c r="AA174" s="1381"/>
      <c r="AB174" s="1381"/>
      <c r="AC174" s="1381"/>
      <c r="AD174" s="1281"/>
      <c r="AE174" s="1281"/>
      <c r="AF174" s="1281"/>
      <c r="AG174" s="1281"/>
    </row>
    <row r="175" spans="1:33" s="1365" customFormat="1" ht="39.950000000000003" customHeight="1" x14ac:dyDescent="0.25">
      <c r="A175" s="1310"/>
      <c r="B175" s="1366"/>
      <c r="C175" s="1386" t="s">
        <v>3002</v>
      </c>
      <c r="D175" s="1387" t="s">
        <v>3022</v>
      </c>
      <c r="E175" s="1388"/>
      <c r="F175" s="1388"/>
      <c r="G175" s="1388"/>
      <c r="H175" s="1388"/>
      <c r="I175" s="1388"/>
      <c r="J175" s="1388"/>
      <c r="K175" s="1388"/>
      <c r="L175" s="1388"/>
      <c r="M175" s="1388"/>
      <c r="N175" s="1279"/>
      <c r="O175" s="1279"/>
      <c r="P175" s="1279"/>
      <c r="Q175" s="1311"/>
      <c r="R175" s="1311"/>
      <c r="S175" s="1311"/>
      <c r="T175" s="1311"/>
      <c r="U175" s="1311"/>
      <c r="V175" s="1311"/>
      <c r="W175" s="1311"/>
      <c r="X175" s="1311"/>
      <c r="Y175" s="1311"/>
      <c r="Z175" s="1311"/>
      <c r="AA175" s="1311"/>
      <c r="AB175" s="1311"/>
      <c r="AC175" s="1311"/>
      <c r="AD175" s="1281"/>
      <c r="AE175" s="1281"/>
      <c r="AF175" s="1281"/>
      <c r="AG175" s="1281"/>
    </row>
    <row r="176" spans="1:33" s="1365" customFormat="1" ht="39.950000000000003" customHeight="1" x14ac:dyDescent="0.25">
      <c r="A176" s="1310"/>
      <c r="B176" s="1366"/>
      <c r="C176" s="1311"/>
      <c r="D176" s="1389" t="s">
        <v>3023</v>
      </c>
      <c r="E176" s="1311"/>
      <c r="F176" s="1311"/>
      <c r="G176" s="1311"/>
      <c r="H176" s="1311"/>
      <c r="I176" s="1311"/>
      <c r="J176" s="1311"/>
      <c r="K176" s="1311"/>
      <c r="L176" s="1311"/>
      <c r="M176" s="1311"/>
      <c r="N176" s="1279"/>
      <c r="O176" s="1279"/>
      <c r="P176" s="1279"/>
      <c r="Q176" s="1311"/>
      <c r="R176" s="1311"/>
      <c r="S176" s="1311"/>
      <c r="T176" s="1311"/>
      <c r="U176" s="1311"/>
      <c r="V176" s="1311"/>
      <c r="W176" s="1311"/>
      <c r="X176" s="1311"/>
      <c r="Y176" s="1311"/>
      <c r="Z176" s="1311"/>
      <c r="AA176" s="1311"/>
      <c r="AB176" s="1311"/>
      <c r="AC176" s="1311"/>
      <c r="AD176" s="1281"/>
      <c r="AE176" s="1281"/>
      <c r="AF176" s="1281"/>
      <c r="AG176" s="1281"/>
    </row>
    <row r="177" spans="1:33" s="1365" customFormat="1" ht="39.950000000000003" customHeight="1" x14ac:dyDescent="0.25">
      <c r="A177" s="1310"/>
      <c r="B177" s="1366"/>
      <c r="C177" s="1390" t="s">
        <v>3006</v>
      </c>
      <c r="D177" s="1391" t="s">
        <v>3024</v>
      </c>
      <c r="E177" s="1392"/>
      <c r="F177" s="1392"/>
      <c r="G177" s="1392"/>
      <c r="H177" s="1392"/>
      <c r="I177" s="1392"/>
      <c r="J177" s="1392"/>
      <c r="K177" s="1392"/>
      <c r="L177" s="1392"/>
      <c r="M177" s="1392"/>
      <c r="N177" s="1279"/>
      <c r="O177" s="1279"/>
      <c r="P177" s="1279"/>
      <c r="Q177" s="1311"/>
      <c r="R177" s="1311"/>
      <c r="S177" s="1311"/>
      <c r="T177" s="1311"/>
      <c r="U177" s="1311"/>
      <c r="V177" s="1311"/>
      <c r="W177" s="1311"/>
      <c r="X177" s="1311"/>
      <c r="Y177" s="1311"/>
      <c r="Z177" s="1311"/>
      <c r="AA177" s="1311"/>
      <c r="AB177" s="1311"/>
      <c r="AC177" s="1311"/>
      <c r="AD177" s="1281"/>
      <c r="AE177" s="1281"/>
      <c r="AF177" s="1281"/>
      <c r="AG177" s="1281"/>
    </row>
    <row r="178" spans="1:33" s="1365" customFormat="1" ht="39.950000000000003" customHeight="1" x14ac:dyDescent="0.25">
      <c r="A178" s="1310"/>
      <c r="B178" s="1366"/>
      <c r="C178" s="1390"/>
      <c r="D178" s="1391" t="s">
        <v>3025</v>
      </c>
      <c r="E178" s="1392"/>
      <c r="F178" s="1392"/>
      <c r="G178" s="1392"/>
      <c r="H178" s="1392"/>
      <c r="I178" s="1392"/>
      <c r="J178" s="1392"/>
      <c r="K178" s="1392"/>
      <c r="L178" s="1392"/>
      <c r="M178" s="1392"/>
      <c r="N178" s="1279"/>
      <c r="O178" s="1279"/>
      <c r="P178" s="1279"/>
      <c r="Q178" s="1311"/>
      <c r="R178" s="1311"/>
      <c r="S178" s="1311"/>
      <c r="T178" s="1311"/>
      <c r="U178" s="1311"/>
      <c r="V178" s="1311"/>
      <c r="W178" s="1311"/>
      <c r="X178" s="1311"/>
      <c r="Y178" s="1311"/>
      <c r="Z178" s="1311"/>
      <c r="AA178" s="1311"/>
      <c r="AB178" s="1311"/>
      <c r="AC178" s="1311"/>
      <c r="AD178" s="1281"/>
      <c r="AE178" s="1281"/>
      <c r="AF178" s="1281"/>
      <c r="AG178" s="1281"/>
    </row>
    <row r="179" spans="1:33" s="1365" customFormat="1" ht="39.950000000000003" customHeight="1" x14ac:dyDescent="0.25">
      <c r="A179" s="1310"/>
      <c r="B179" s="1366"/>
      <c r="C179" s="1390"/>
      <c r="D179" s="1391" t="s">
        <v>3026</v>
      </c>
      <c r="E179" s="1392"/>
      <c r="F179" s="1392"/>
      <c r="G179" s="1392"/>
      <c r="H179" s="1392"/>
      <c r="I179" s="1392"/>
      <c r="J179" s="1392"/>
      <c r="K179" s="1392"/>
      <c r="L179" s="1392"/>
      <c r="M179" s="1392"/>
      <c r="N179" s="1279"/>
      <c r="O179" s="1279"/>
      <c r="P179" s="1279"/>
      <c r="Q179" s="1311"/>
      <c r="R179" s="1311"/>
      <c r="S179" s="1311"/>
      <c r="T179" s="1311"/>
      <c r="U179" s="1311"/>
      <c r="V179" s="1311"/>
      <c r="W179" s="1311"/>
      <c r="X179" s="1311"/>
      <c r="Y179" s="1311"/>
      <c r="Z179" s="1311"/>
      <c r="AA179" s="1311"/>
      <c r="AB179" s="1311"/>
      <c r="AC179" s="1311"/>
      <c r="AD179" s="1281"/>
      <c r="AE179" s="1281"/>
      <c r="AF179" s="1281"/>
      <c r="AG179" s="1281"/>
    </row>
    <row r="180" spans="1:33" s="1365" customFormat="1" ht="39.950000000000003" customHeight="1" x14ac:dyDescent="0.25">
      <c r="A180" s="1310"/>
      <c r="B180" s="1366"/>
      <c r="C180" s="1390"/>
      <c r="D180" s="1391" t="s">
        <v>3027</v>
      </c>
      <c r="E180" s="1392"/>
      <c r="F180" s="1392"/>
      <c r="G180" s="1392"/>
      <c r="H180" s="1392"/>
      <c r="I180" s="1392"/>
      <c r="J180" s="1392"/>
      <c r="K180" s="1392"/>
      <c r="L180" s="1392"/>
      <c r="M180" s="1392"/>
      <c r="N180" s="1279"/>
      <c r="O180" s="1279"/>
      <c r="P180" s="1279"/>
      <c r="Q180" s="1311"/>
      <c r="R180" s="1311"/>
      <c r="S180" s="1311"/>
      <c r="T180" s="1311"/>
      <c r="U180" s="1311"/>
      <c r="V180" s="1311"/>
      <c r="W180" s="1311"/>
      <c r="X180" s="1311"/>
      <c r="Y180" s="1311"/>
      <c r="Z180" s="1311"/>
      <c r="AA180" s="1311"/>
      <c r="AB180" s="1311"/>
      <c r="AC180" s="1311"/>
      <c r="AD180" s="1281"/>
      <c r="AE180" s="1281"/>
      <c r="AF180" s="1281"/>
      <c r="AG180" s="1281"/>
    </row>
    <row r="181" spans="1:33" s="1365" customFormat="1" ht="39.950000000000003" customHeight="1" x14ac:dyDescent="0.25">
      <c r="A181" s="1310"/>
      <c r="B181" s="1366"/>
      <c r="C181" s="1390"/>
      <c r="D181" s="1391" t="s">
        <v>3028</v>
      </c>
      <c r="E181" s="1392"/>
      <c r="F181" s="1392"/>
      <c r="G181" s="1392"/>
      <c r="H181" s="1392"/>
      <c r="I181" s="1392"/>
      <c r="J181" s="1392"/>
      <c r="K181" s="1392"/>
      <c r="L181" s="1392"/>
      <c r="M181" s="1392"/>
      <c r="N181" s="1279"/>
      <c r="O181" s="1279"/>
      <c r="P181" s="1279"/>
      <c r="Q181" s="1311"/>
      <c r="R181" s="1311"/>
      <c r="S181" s="1311"/>
      <c r="T181" s="1311"/>
      <c r="U181" s="1311"/>
      <c r="V181" s="1311"/>
      <c r="W181" s="1311"/>
      <c r="X181" s="1311"/>
      <c r="Y181" s="1311"/>
      <c r="Z181" s="1311"/>
      <c r="AA181" s="1311"/>
      <c r="AB181" s="1311"/>
      <c r="AC181" s="1311"/>
      <c r="AD181" s="1281"/>
      <c r="AE181" s="1281"/>
      <c r="AF181" s="1281"/>
      <c r="AG181" s="1281"/>
    </row>
    <row r="182" spans="1:33" s="1365" customFormat="1" ht="39.950000000000003" customHeight="1" x14ac:dyDescent="0.25">
      <c r="A182" s="1310"/>
      <c r="B182" s="1366"/>
      <c r="C182" s="1390"/>
      <c r="D182" s="1391" t="s">
        <v>3029</v>
      </c>
      <c r="E182" s="1392"/>
      <c r="F182" s="1392"/>
      <c r="G182" s="1392"/>
      <c r="H182" s="1392"/>
      <c r="I182" s="1392"/>
      <c r="J182" s="1392"/>
      <c r="K182" s="1392"/>
      <c r="L182" s="1392"/>
      <c r="M182" s="1392"/>
      <c r="N182" s="1279"/>
      <c r="O182" s="1279"/>
      <c r="P182" s="1279"/>
      <c r="Q182" s="1311"/>
      <c r="R182" s="1311"/>
      <c r="S182" s="1311"/>
      <c r="T182" s="1311"/>
      <c r="U182" s="1311"/>
      <c r="V182" s="1311"/>
      <c r="W182" s="1311"/>
      <c r="X182" s="1311"/>
      <c r="Y182" s="1311"/>
      <c r="Z182" s="1311"/>
      <c r="AA182" s="1311"/>
      <c r="AB182" s="1311"/>
      <c r="AC182" s="1311"/>
      <c r="AD182" s="1281"/>
      <c r="AE182" s="1281"/>
      <c r="AF182" s="1281"/>
      <c r="AG182" s="1281"/>
    </row>
    <row r="183" spans="1:33" s="1365" customFormat="1" ht="39.950000000000003" customHeight="1" x14ac:dyDescent="0.25">
      <c r="A183" s="1310"/>
      <c r="B183" s="1366"/>
      <c r="C183" s="1390"/>
      <c r="D183" s="1391" t="s">
        <v>3030</v>
      </c>
      <c r="E183" s="1392"/>
      <c r="F183" s="1392"/>
      <c r="G183" s="1392"/>
      <c r="H183" s="1392"/>
      <c r="I183" s="1392"/>
      <c r="J183" s="1392"/>
      <c r="K183" s="1392"/>
      <c r="L183" s="1392"/>
      <c r="M183" s="1392"/>
      <c r="N183" s="1279"/>
      <c r="O183" s="1279"/>
      <c r="P183" s="1279"/>
      <c r="Q183" s="1311"/>
      <c r="R183" s="1311"/>
      <c r="S183" s="1311"/>
      <c r="T183" s="1311"/>
      <c r="U183" s="1311"/>
      <c r="V183" s="1311"/>
      <c r="W183" s="1311"/>
      <c r="X183" s="1311"/>
      <c r="Y183" s="1311"/>
      <c r="Z183" s="1311"/>
      <c r="AA183" s="1311"/>
      <c r="AB183" s="1311"/>
      <c r="AC183" s="1311"/>
      <c r="AD183" s="1281"/>
      <c r="AE183" s="1281"/>
      <c r="AF183" s="1281"/>
      <c r="AG183" s="1281"/>
    </row>
    <row r="184" spans="1:33" s="1312" customFormat="1" ht="36.75" customHeight="1" x14ac:dyDescent="0.25">
      <c r="A184" s="1310"/>
      <c r="B184" s="1366"/>
      <c r="C184" s="1367"/>
      <c r="D184" s="1368"/>
      <c r="E184" s="1368"/>
      <c r="F184" s="1368"/>
      <c r="G184" s="1368"/>
      <c r="H184" s="1368"/>
      <c r="I184" s="1368"/>
      <c r="J184" s="1368"/>
      <c r="K184" s="1368"/>
      <c r="L184" s="1279"/>
      <c r="M184" s="1279"/>
      <c r="N184" s="1279"/>
      <c r="O184" s="1279"/>
      <c r="P184" s="1279"/>
      <c r="Q184" s="1311"/>
      <c r="R184" s="1311"/>
      <c r="S184" s="1311"/>
      <c r="T184" s="1311"/>
      <c r="U184" s="1311"/>
      <c r="V184" s="1311"/>
      <c r="W184" s="1311"/>
      <c r="X184" s="1311"/>
      <c r="Y184" s="1311"/>
      <c r="Z184" s="1311"/>
      <c r="AA184" s="1311"/>
      <c r="AB184" s="1311"/>
      <c r="AC184" s="1311"/>
      <c r="AD184" s="1281"/>
      <c r="AE184" s="1281"/>
      <c r="AF184" s="1281"/>
      <c r="AG184" s="1281"/>
    </row>
    <row r="185" spans="1:33" s="1365" customFormat="1" ht="36.75" customHeight="1" x14ac:dyDescent="0.35">
      <c r="A185" s="1393"/>
      <c r="B185" s="1394"/>
      <c r="C185" s="1390" t="s">
        <v>3031</v>
      </c>
      <c r="D185" s="1391" t="s">
        <v>3032</v>
      </c>
      <c r="E185" s="1392"/>
      <c r="F185" s="1392"/>
      <c r="G185" s="1392"/>
      <c r="H185" s="1392"/>
      <c r="I185" s="1392"/>
      <c r="J185" s="1392"/>
      <c r="K185" s="1392"/>
      <c r="L185" s="1392"/>
      <c r="M185" s="1392"/>
      <c r="N185" s="1395" t="s">
        <v>1928</v>
      </c>
      <c r="O185" s="1279"/>
      <c r="P185" s="1279"/>
      <c r="Q185" s="1395"/>
      <c r="R185" s="1396"/>
      <c r="S185" s="1396"/>
      <c r="T185" s="1396"/>
      <c r="U185" s="1396"/>
      <c r="V185" s="1396"/>
      <c r="W185" s="1396"/>
      <c r="X185" s="1396"/>
      <c r="Y185" s="1397"/>
      <c r="Z185" s="1396"/>
      <c r="AA185" s="1397"/>
      <c r="AB185" s="1311"/>
      <c r="AC185" s="1311"/>
    </row>
    <row r="186" spans="1:33" s="1365" customFormat="1" ht="36.75" customHeight="1" x14ac:dyDescent="0.35">
      <c r="A186" s="1393"/>
      <c r="B186" s="1394"/>
      <c r="C186" s="1390"/>
      <c r="D186" s="1391" t="s">
        <v>3033</v>
      </c>
      <c r="E186" s="1392"/>
      <c r="F186" s="1392"/>
      <c r="G186" s="1392"/>
      <c r="H186" s="1392"/>
      <c r="I186" s="1392"/>
      <c r="J186" s="1382"/>
      <c r="K186" s="1398"/>
      <c r="L186" s="1399"/>
      <c r="M186" s="1399"/>
      <c r="N186" s="1400" t="s">
        <v>3034</v>
      </c>
      <c r="O186" s="1279"/>
      <c r="P186" s="1279"/>
      <c r="Q186" s="1400"/>
      <c r="R186" s="1396"/>
      <c r="S186" s="1396"/>
      <c r="T186" s="1396"/>
      <c r="U186" s="1396"/>
      <c r="V186" s="1396"/>
      <c r="W186" s="1396"/>
      <c r="X186" s="1396"/>
      <c r="Y186" s="1397"/>
      <c r="Z186" s="1396"/>
      <c r="AA186" s="1397"/>
      <c r="AB186" s="1311"/>
      <c r="AC186" s="1311"/>
    </row>
    <row r="187" spans="1:33" s="1365" customFormat="1" ht="36.75" customHeight="1" x14ac:dyDescent="0.35">
      <c r="A187" s="1393"/>
      <c r="B187" s="1394"/>
      <c r="C187" s="1390"/>
      <c r="D187" s="1391" t="s">
        <v>3035</v>
      </c>
      <c r="E187" s="1392"/>
      <c r="F187" s="1392"/>
      <c r="G187" s="1382"/>
      <c r="H187" s="1401"/>
      <c r="I187" s="1382"/>
      <c r="J187" s="1401"/>
      <c r="K187" s="1398"/>
      <c r="L187" s="1399"/>
      <c r="M187" s="1399"/>
      <c r="N187" s="1400" t="s">
        <v>3036</v>
      </c>
      <c r="O187" s="1279"/>
      <c r="P187" s="1279"/>
      <c r="Q187" s="1400"/>
      <c r="R187" s="1396"/>
      <c r="S187" s="1396"/>
      <c r="T187" s="1396"/>
      <c r="U187" s="1396"/>
      <c r="V187" s="1396"/>
      <c r="W187" s="1396"/>
      <c r="X187" s="1396"/>
      <c r="Y187" s="1397"/>
      <c r="Z187" s="1396"/>
      <c r="AA187" s="1397"/>
      <c r="AB187" s="1311"/>
      <c r="AC187" s="1311"/>
    </row>
    <row r="188" spans="1:33" s="1365" customFormat="1" ht="36.75" customHeight="1" x14ac:dyDescent="0.35">
      <c r="A188" s="1393"/>
      <c r="B188" s="1394"/>
      <c r="C188" s="1390"/>
      <c r="D188" s="1391" t="s">
        <v>3037</v>
      </c>
      <c r="E188" s="1392"/>
      <c r="F188" s="1392"/>
      <c r="G188" s="1392"/>
      <c r="H188" s="1392"/>
      <c r="I188" s="1392"/>
      <c r="J188" s="1402"/>
      <c r="K188" s="1399"/>
      <c r="L188" s="1399"/>
      <c r="M188" s="1399"/>
      <c r="N188" s="1279"/>
      <c r="O188" s="1279"/>
      <c r="P188" s="1279"/>
      <c r="Q188" s="1395"/>
      <c r="R188" s="1396"/>
      <c r="S188" s="1396"/>
      <c r="T188" s="1396"/>
      <c r="U188" s="1396"/>
      <c r="V188" s="1396"/>
      <c r="W188" s="1396"/>
      <c r="X188" s="1396"/>
      <c r="Y188" s="1397"/>
      <c r="Z188" s="1396"/>
      <c r="AA188" s="1397"/>
      <c r="AB188" s="1311"/>
      <c r="AC188" s="1311"/>
    </row>
    <row r="189" spans="1:33" s="1365" customFormat="1" ht="36.75" customHeight="1" x14ac:dyDescent="0.35">
      <c r="A189" s="1393"/>
      <c r="B189" s="1394"/>
      <c r="C189" s="1390"/>
      <c r="D189" s="1391" t="s">
        <v>3038</v>
      </c>
      <c r="E189" s="1392"/>
      <c r="F189" s="1392"/>
      <c r="G189" s="1392"/>
      <c r="H189" s="1392"/>
      <c r="I189" s="1392"/>
      <c r="J189" s="1392"/>
      <c r="K189" s="1392"/>
      <c r="L189" s="1392"/>
      <c r="M189" s="1403"/>
      <c r="N189" s="1279"/>
      <c r="O189" s="1279"/>
      <c r="P189" s="1279"/>
      <c r="Q189" s="1395"/>
      <c r="R189" s="1396"/>
      <c r="S189" s="1396"/>
      <c r="T189" s="1396"/>
      <c r="U189" s="1396"/>
      <c r="V189" s="1396"/>
      <c r="W189" s="1396"/>
      <c r="X189" s="1396"/>
      <c r="Y189" s="1397"/>
      <c r="Z189" s="1396"/>
      <c r="AA189" s="1397"/>
      <c r="AB189" s="1311"/>
      <c r="AC189" s="1311"/>
    </row>
    <row r="190" spans="1:33" s="1312" customFormat="1" ht="36.75" customHeight="1" x14ac:dyDescent="0.25">
      <c r="A190" s="1310"/>
      <c r="B190" s="1366"/>
      <c r="C190" s="1390"/>
      <c r="D190" s="1391" t="s">
        <v>3039</v>
      </c>
      <c r="E190" s="1392"/>
      <c r="F190" s="1392"/>
      <c r="G190" s="1392"/>
      <c r="H190" s="1392"/>
      <c r="I190" s="1392"/>
      <c r="J190" s="1392"/>
      <c r="K190" s="1392"/>
      <c r="L190" s="1392"/>
      <c r="M190" s="1403"/>
      <c r="N190" s="1279"/>
      <c r="O190" s="1279"/>
      <c r="P190" s="1279"/>
      <c r="Q190" s="1311"/>
      <c r="R190" s="1311"/>
      <c r="S190" s="1311"/>
      <c r="T190" s="1311"/>
      <c r="U190" s="1311"/>
      <c r="V190" s="1311"/>
      <c r="W190" s="1311"/>
      <c r="X190" s="1311"/>
      <c r="Y190" s="1311"/>
      <c r="Z190" s="1311"/>
      <c r="AA190" s="1311"/>
      <c r="AB190" s="1311"/>
      <c r="AC190" s="1311"/>
      <c r="AD190" s="1281"/>
      <c r="AE190" s="1281"/>
      <c r="AF190" s="1281"/>
      <c r="AG190" s="1281"/>
    </row>
    <row r="191" spans="1:33" s="1312" customFormat="1" ht="36.75" customHeight="1" x14ac:dyDescent="0.25">
      <c r="A191" s="1310"/>
      <c r="B191" s="1366"/>
      <c r="C191" s="1390"/>
      <c r="D191" s="1391" t="s">
        <v>3040</v>
      </c>
      <c r="E191" s="1392"/>
      <c r="F191" s="1392"/>
      <c r="G191" s="1392"/>
      <c r="H191" s="1392"/>
      <c r="I191" s="1392"/>
      <c r="J191" s="1392"/>
      <c r="K191" s="1392"/>
      <c r="L191" s="1392"/>
      <c r="M191" s="1403"/>
      <c r="N191" s="1279"/>
      <c r="O191" s="1279"/>
      <c r="P191" s="1279"/>
      <c r="Q191" s="1311"/>
      <c r="R191" s="1311"/>
      <c r="S191" s="1311"/>
      <c r="T191" s="1311"/>
      <c r="U191" s="1311"/>
      <c r="V191" s="1311"/>
      <c r="W191" s="1311"/>
      <c r="X191" s="1311"/>
      <c r="Y191" s="1311"/>
      <c r="Z191" s="1311"/>
      <c r="AA191" s="1311"/>
      <c r="AB191" s="1311"/>
      <c r="AC191" s="1311"/>
      <c r="AD191" s="1281"/>
      <c r="AE191" s="1281"/>
      <c r="AF191" s="1281"/>
      <c r="AG191" s="1281"/>
    </row>
    <row r="192" spans="1:33" s="1365" customFormat="1" ht="39.950000000000003" customHeight="1" x14ac:dyDescent="0.2">
      <c r="A192" s="1310"/>
      <c r="B192" s="1404" t="s">
        <v>3041</v>
      </c>
      <c r="C192" s="1310"/>
      <c r="D192" s="1310"/>
      <c r="E192" s="1310"/>
      <c r="F192" s="1310"/>
      <c r="G192" s="1310"/>
      <c r="H192" s="1310"/>
      <c r="I192" s="1310"/>
      <c r="J192" s="1310"/>
      <c r="K192" s="1310"/>
      <c r="L192" s="1310"/>
      <c r="M192" s="1310"/>
      <c r="N192" s="1310"/>
      <c r="O192" s="1310"/>
      <c r="P192" s="1310"/>
      <c r="Q192" s="1310"/>
      <c r="R192" s="1310"/>
      <c r="S192" s="1311"/>
      <c r="T192" s="1311"/>
      <c r="U192" s="1311"/>
      <c r="V192" s="1311"/>
      <c r="W192" s="1311"/>
      <c r="X192" s="1311"/>
      <c r="Y192" s="1311"/>
      <c r="Z192" s="1311"/>
      <c r="AA192" s="1311"/>
      <c r="AB192" s="1311"/>
      <c r="AC192" s="1311"/>
      <c r="AD192" s="1281"/>
      <c r="AE192" s="1281"/>
      <c r="AF192" s="1281"/>
      <c r="AG192" s="1281"/>
    </row>
    <row r="193" spans="1:44" s="1365" customFormat="1" ht="39.950000000000003" customHeight="1" x14ac:dyDescent="0.4">
      <c r="A193" s="1310"/>
      <c r="B193" s="1405" t="s">
        <v>3042</v>
      </c>
      <c r="C193" s="1310"/>
      <c r="D193" s="1310"/>
      <c r="E193" s="1310"/>
      <c r="F193" s="1310"/>
      <c r="G193" s="1310"/>
      <c r="H193" s="1310"/>
      <c r="I193" s="1310"/>
      <c r="J193" s="1310"/>
      <c r="K193" s="1310"/>
      <c r="L193" s="1310"/>
      <c r="M193" s="1310"/>
      <c r="N193" s="1310"/>
      <c r="O193" s="1310"/>
      <c r="P193" s="1310"/>
      <c r="Q193" s="1310"/>
      <c r="R193" s="1310"/>
      <c r="S193" s="1311"/>
      <c r="T193" s="1311"/>
      <c r="U193" s="1311"/>
      <c r="V193" s="1311"/>
      <c r="W193" s="1311"/>
      <c r="X193" s="1311"/>
      <c r="Y193" s="1311"/>
      <c r="Z193" s="1311"/>
      <c r="AA193" s="1311"/>
      <c r="AB193" s="1311"/>
      <c r="AC193" s="1311"/>
      <c r="AD193" s="1281"/>
      <c r="AE193" s="1281"/>
      <c r="AF193" s="1281"/>
      <c r="AG193" s="1281"/>
    </row>
    <row r="194" spans="1:44" s="1312" customFormat="1" ht="39.950000000000003" customHeight="1" x14ac:dyDescent="0.25">
      <c r="A194" s="1310"/>
      <c r="B194" s="1406" t="s">
        <v>3043</v>
      </c>
      <c r="C194" s="1407"/>
      <c r="D194" s="1310"/>
      <c r="E194" s="1310"/>
      <c r="F194" s="1310"/>
      <c r="G194" s="1310"/>
      <c r="H194" s="1310"/>
      <c r="I194" s="1279"/>
      <c r="J194" s="1310"/>
      <c r="K194" s="1310"/>
      <c r="L194" s="1279"/>
      <c r="M194" s="1279"/>
      <c r="N194" s="1279"/>
      <c r="O194" s="1279"/>
      <c r="P194" s="1279"/>
      <c r="Q194" s="1311"/>
      <c r="R194" s="1311"/>
      <c r="S194" s="1311"/>
      <c r="T194" s="1311"/>
      <c r="U194" s="1311"/>
      <c r="V194" s="1311"/>
      <c r="W194" s="1408"/>
      <c r="X194" s="1311"/>
      <c r="Y194" s="1409"/>
      <c r="Z194" s="1311"/>
      <c r="AA194" s="1311"/>
      <c r="AB194" s="1311"/>
      <c r="AC194" s="1311"/>
      <c r="AD194" s="1281"/>
      <c r="AE194" s="1281"/>
      <c r="AF194" s="1281"/>
      <c r="AG194" s="1281"/>
      <c r="AH194" s="1365"/>
      <c r="AI194" s="1365"/>
      <c r="AJ194" s="1365"/>
      <c r="AK194" s="1365"/>
      <c r="AL194" s="1365"/>
      <c r="AM194" s="1365"/>
      <c r="AN194" s="1365"/>
      <c r="AO194" s="1365"/>
      <c r="AP194" s="1365"/>
      <c r="AQ194" s="1365"/>
      <c r="AR194" s="1365"/>
    </row>
    <row r="195" spans="1:44" s="1312" customFormat="1" ht="39.950000000000003" customHeight="1" x14ac:dyDescent="0.25">
      <c r="A195" s="1310"/>
      <c r="B195" s="1313"/>
      <c r="C195" s="1310"/>
      <c r="D195" s="1310"/>
      <c r="E195" s="1310"/>
      <c r="F195" s="1310"/>
      <c r="G195" s="1310"/>
      <c r="H195" s="1310"/>
      <c r="I195" s="1279"/>
      <c r="J195" s="1310"/>
      <c r="K195" s="1310"/>
      <c r="L195" s="1279"/>
      <c r="M195" s="1279"/>
      <c r="N195" s="1279"/>
      <c r="O195" s="1279"/>
      <c r="P195" s="1279"/>
      <c r="Q195" s="1311"/>
      <c r="R195" s="1311"/>
      <c r="S195" s="1311"/>
      <c r="T195" s="1311"/>
      <c r="U195" s="1311"/>
      <c r="V195" s="1311"/>
      <c r="W195" s="1311"/>
      <c r="X195" s="1311"/>
      <c r="Y195" s="1311"/>
      <c r="Z195" s="1311"/>
      <c r="AA195" s="1311"/>
      <c r="AB195" s="1311"/>
      <c r="AC195" s="1311"/>
      <c r="AD195" s="1281"/>
      <c r="AE195" s="1281"/>
      <c r="AF195" s="1281"/>
      <c r="AG195" s="1281"/>
      <c r="AH195" s="1365"/>
      <c r="AI195" s="1365"/>
      <c r="AJ195" s="1365"/>
      <c r="AK195" s="1365"/>
      <c r="AL195" s="1365"/>
      <c r="AM195" s="1365"/>
      <c r="AN195" s="1365"/>
      <c r="AO195" s="1365"/>
      <c r="AP195" s="1365"/>
      <c r="AQ195" s="1365"/>
      <c r="AR195" s="1365"/>
    </row>
    <row r="196" spans="1:44" s="1312" customFormat="1" ht="39.950000000000003" customHeight="1" x14ac:dyDescent="0.25">
      <c r="A196" s="1310"/>
      <c r="B196" s="1288" t="s">
        <v>3044</v>
      </c>
      <c r="C196" s="1367"/>
      <c r="D196" s="1367"/>
      <c r="E196" s="1367"/>
      <c r="F196" s="1367"/>
      <c r="G196" s="1367"/>
      <c r="H196" s="1410"/>
      <c r="I196" s="1410"/>
      <c r="J196" s="1410"/>
      <c r="K196" s="1410"/>
      <c r="L196" s="1411"/>
      <c r="M196" s="1411"/>
      <c r="N196" s="1412"/>
      <c r="O196" s="1412"/>
      <c r="P196" s="1412"/>
      <c r="Q196" s="1311"/>
      <c r="R196" s="1311"/>
      <c r="S196" s="1311"/>
      <c r="T196" s="1311"/>
      <c r="U196" s="1311"/>
      <c r="V196" s="1311"/>
      <c r="W196" s="1311"/>
      <c r="X196" s="1311"/>
      <c r="Y196" s="1311"/>
      <c r="Z196" s="1311"/>
      <c r="AA196" s="1311"/>
      <c r="AB196" s="1311"/>
      <c r="AC196" s="1311"/>
      <c r="AD196" s="1281"/>
      <c r="AE196" s="1281"/>
      <c r="AF196" s="1281"/>
      <c r="AG196" s="1281"/>
    </row>
    <row r="197" spans="1:44" s="1312" customFormat="1" ht="39.950000000000003" customHeight="1" x14ac:dyDescent="0.25">
      <c r="A197" s="1310"/>
      <c r="B197" s="1367" t="s">
        <v>3045</v>
      </c>
      <c r="C197" s="1367"/>
      <c r="D197" s="1367"/>
      <c r="E197" s="1367"/>
      <c r="F197" s="1367"/>
      <c r="G197" s="1367"/>
      <c r="H197" s="1367"/>
      <c r="I197" s="1367"/>
      <c r="J197" s="1367"/>
      <c r="K197" s="1367"/>
      <c r="L197" s="1279"/>
      <c r="M197" s="1279"/>
      <c r="N197" s="1279"/>
      <c r="O197" s="1279"/>
      <c r="P197" s="1279"/>
      <c r="Q197" s="1311"/>
      <c r="R197" s="1311"/>
      <c r="S197" s="1311"/>
      <c r="T197" s="1311"/>
      <c r="U197" s="1311"/>
      <c r="V197" s="1311"/>
      <c r="W197" s="1311"/>
      <c r="X197" s="1311"/>
      <c r="Y197" s="1311"/>
      <c r="Z197" s="1311"/>
      <c r="AA197" s="1311"/>
      <c r="AB197" s="1311"/>
      <c r="AC197" s="1311"/>
      <c r="AD197" s="1281"/>
      <c r="AE197" s="1281"/>
      <c r="AF197" s="1281"/>
      <c r="AG197" s="1281"/>
    </row>
    <row r="198" spans="1:44" s="1312" customFormat="1" ht="39.950000000000003" customHeight="1" x14ac:dyDescent="0.25">
      <c r="A198" s="1369" t="s">
        <v>3002</v>
      </c>
      <c r="B198" s="1367"/>
      <c r="C198" s="1814" t="s">
        <v>1626</v>
      </c>
      <c r="D198" s="1814"/>
      <c r="E198" s="1814"/>
      <c r="F198" s="1814"/>
      <c r="G198" s="1814"/>
      <c r="H198" s="1814"/>
      <c r="I198" s="1814"/>
      <c r="J198" s="1814"/>
      <c r="K198" s="1814"/>
      <c r="L198" s="1279"/>
      <c r="M198" s="1279"/>
      <c r="N198" s="1279"/>
      <c r="O198" s="1279"/>
      <c r="P198" s="1279"/>
      <c r="Q198" s="1311"/>
      <c r="R198" s="1311"/>
      <c r="S198" s="1311"/>
      <c r="T198" s="1311"/>
      <c r="U198" s="1311"/>
      <c r="V198" s="1311"/>
      <c r="W198" s="1311"/>
      <c r="X198" s="1311"/>
      <c r="Y198" s="1311"/>
      <c r="Z198" s="1311"/>
      <c r="AA198" s="1311"/>
      <c r="AB198" s="1311"/>
      <c r="AC198" s="1311"/>
      <c r="AD198" s="1281"/>
      <c r="AE198" s="1281"/>
      <c r="AF198" s="1281"/>
      <c r="AG198" s="1281"/>
    </row>
    <row r="199" spans="1:44" s="1312" customFormat="1" ht="39.950000000000003" customHeight="1" x14ac:dyDescent="0.2">
      <c r="A199" s="1369" t="s">
        <v>3046</v>
      </c>
      <c r="B199" s="1814" t="s">
        <v>3047</v>
      </c>
      <c r="C199" s="1814"/>
      <c r="D199" s="1814"/>
      <c r="E199" s="1814"/>
      <c r="F199" s="1814"/>
      <c r="G199" s="1814"/>
      <c r="H199" s="1814"/>
      <c r="I199" s="1814"/>
      <c r="J199" s="1814"/>
      <c r="K199" s="1814"/>
      <c r="L199" s="1814"/>
      <c r="M199" s="1814"/>
      <c r="N199" s="1814"/>
      <c r="O199" s="1814"/>
      <c r="P199" s="1814"/>
      <c r="Q199" s="1814"/>
      <c r="R199" s="1814"/>
      <c r="S199" s="1814"/>
      <c r="T199" s="1814"/>
      <c r="U199" s="1814"/>
      <c r="V199" s="1814"/>
      <c r="W199" s="1311"/>
      <c r="X199" s="1311"/>
      <c r="Y199" s="1311"/>
      <c r="Z199" s="1311"/>
      <c r="AA199" s="1311"/>
      <c r="AB199" s="1311"/>
      <c r="AC199" s="1311"/>
      <c r="AD199" s="1281"/>
      <c r="AE199" s="1281"/>
      <c r="AF199" s="1281"/>
      <c r="AG199" s="1281"/>
    </row>
    <row r="200" spans="1:44" s="1312" customFormat="1" ht="39.950000000000003" customHeight="1" x14ac:dyDescent="0.25">
      <c r="A200" s="1310"/>
      <c r="B200" s="1313"/>
      <c r="C200" s="1310"/>
      <c r="D200" s="1310"/>
      <c r="E200" s="1310"/>
      <c r="F200" s="1310"/>
      <c r="G200" s="1310"/>
      <c r="H200" s="1310"/>
      <c r="I200" s="1279"/>
      <c r="J200" s="1310"/>
      <c r="K200" s="1310"/>
      <c r="L200" s="1279"/>
      <c r="M200" s="1279"/>
      <c r="N200" s="1279"/>
      <c r="O200" s="1279"/>
      <c r="P200" s="1279"/>
      <c r="Q200" s="1311"/>
      <c r="R200" s="1311"/>
      <c r="S200" s="1311"/>
      <c r="T200" s="1311"/>
      <c r="U200" s="1311"/>
      <c r="V200" s="1311"/>
      <c r="W200" s="1311"/>
      <c r="X200" s="1311"/>
      <c r="Y200" s="1311"/>
      <c r="Z200" s="1311"/>
      <c r="AA200" s="1311"/>
      <c r="AB200" s="1311"/>
      <c r="AC200" s="1311"/>
      <c r="AD200" s="1281"/>
      <c r="AE200" s="1281"/>
      <c r="AF200" s="1281"/>
      <c r="AG200" s="1281"/>
      <c r="AH200" s="1365"/>
      <c r="AI200" s="1365"/>
      <c r="AJ200" s="1365"/>
      <c r="AK200" s="1365"/>
      <c r="AL200" s="1365"/>
      <c r="AM200" s="1365"/>
      <c r="AN200" s="1365"/>
      <c r="AO200" s="1365"/>
      <c r="AP200" s="1365"/>
      <c r="AQ200" s="1365"/>
      <c r="AR200" s="1365"/>
    </row>
  </sheetData>
  <mergeCells count="41">
    <mergeCell ref="O28:P28"/>
    <mergeCell ref="C198:K198"/>
    <mergeCell ref="B199:V199"/>
    <mergeCell ref="L29:N29"/>
    <mergeCell ref="L30:N30"/>
    <mergeCell ref="F27:H27"/>
    <mergeCell ref="F28:H28"/>
    <mergeCell ref="F29:H29"/>
    <mergeCell ref="D23:P24"/>
    <mergeCell ref="B35:D35"/>
    <mergeCell ref="O29:P29"/>
    <mergeCell ref="O30:P30"/>
    <mergeCell ref="O27:P27"/>
    <mergeCell ref="L27:N27"/>
    <mergeCell ref="L25:N25"/>
    <mergeCell ref="O25:P25"/>
    <mergeCell ref="O26:P26"/>
    <mergeCell ref="L26:N26"/>
    <mergeCell ref="F30:H30"/>
    <mergeCell ref="I27:K27"/>
    <mergeCell ref="I28:K28"/>
    <mergeCell ref="I29:K29"/>
    <mergeCell ref="I30:K30"/>
    <mergeCell ref="L28:N28"/>
    <mergeCell ref="O40:R40"/>
    <mergeCell ref="B42:D43"/>
    <mergeCell ref="O35:R35"/>
    <mergeCell ref="O36:R36"/>
    <mergeCell ref="O37:R37"/>
    <mergeCell ref="O38:R38"/>
    <mergeCell ref="O39:R39"/>
    <mergeCell ref="B51:D54"/>
    <mergeCell ref="G57:I57"/>
    <mergeCell ref="G58:I58"/>
    <mergeCell ref="E57:F58"/>
    <mergeCell ref="B56:D61"/>
    <mergeCell ref="E64:J64"/>
    <mergeCell ref="E65:L65"/>
    <mergeCell ref="E68:I68"/>
    <mergeCell ref="B63:D65"/>
    <mergeCell ref="B67:D68"/>
  </mergeCells>
  <hyperlinks>
    <hyperlink ref="C198" r:id="rId1" display="http://www.excel-downloads.com/forum/111720-space.html" xr:uid="{66FB07D9-124F-4850-8C50-DFD8A7913EA7}"/>
    <hyperlink ref="B199" r:id="rId2" xr:uid="{EE1BFBFB-FC2C-4524-A1F9-D163BE7D8EAD}"/>
    <hyperlink ref="B163" r:id="rId3" display="Les unités pifométriques" xr:uid="{A8F13010-BAA4-41B0-8033-1C8F61411D8D}"/>
    <hyperlink ref="D168" r:id="rId4" xr:uid="{30F161BD-1B42-4286-8723-787445A6A55F}"/>
    <hyperlink ref="D169" r:id="rId5" xr:uid="{42469124-182E-48EB-93FB-37DD743CE70A}"/>
    <hyperlink ref="D170" r:id="rId6" xr:uid="{7BBD710A-35FD-4C90-B336-E3BF4FBEE0A2}"/>
    <hyperlink ref="D171" r:id="rId7" xr:uid="{A393A87C-9837-43FE-94B5-251F745F0257}"/>
    <hyperlink ref="D173" r:id="rId8" xr:uid="{5E711D41-52EE-4648-816B-EE7E41A9BA3E}"/>
    <hyperlink ref="D167" r:id="rId9" xr:uid="{87632210-DFC6-4AFC-A699-1530CC44C683}"/>
    <hyperlink ref="B177" r:id="rId10" display="https://www.youtube.com/watch?v=YfGrccEQGKk" xr:uid="{3DAB30A1-4D88-4E73-9768-221A17236D5E}"/>
    <hyperlink ref="B178" r:id="rId11" display="https://www.youtube.com/watch?v=li4XNespLxg" xr:uid="{7ACEF325-9C6F-43A8-86CF-0F2E25290DAD}"/>
    <hyperlink ref="B175:M175" r:id="rId12" display="Différence entre un fichier XLS et XLSX (ou XLSM)" xr:uid="{7883B629-729D-4DA5-991C-B4DAF4C266B6}"/>
    <hyperlink ref="D172" r:id="rId13" xr:uid="{6ABEBE87-5BEE-4FE5-A427-2683420124FA}"/>
    <hyperlink ref="B180:H180" r:id="rId14" display="Forum Bureautique" xr:uid="{47B63404-B12C-4B66-A5DB-1D78CAC11525}"/>
    <hyperlink ref="B181:M181" r:id="rId15" display="Alternatives à Microsoft Excel : 5 programmes gratuits et convaincants" xr:uid="{4BA6FCB7-1EF4-4CC7-A6D7-4EFEE23F2D27}"/>
    <hyperlink ref="B182:J182" r:id="rId16" display="Excel SI-ALORS: comment fonctionne la formule SI ?" xr:uid="{7F8A77E1-6015-4A65-938B-8C3D9992DF3C}"/>
    <hyperlink ref="B183:I183" r:id="rId17" display="Les 20 meilleurs Tricks Mathématiques" xr:uid="{A77E23F4-5E78-4112-8E99-381DFECAB3C9}"/>
    <hyperlink ref="D186" r:id="rId18" xr:uid="{7F33C6C8-1530-4249-9083-54E25AC9864B}"/>
    <hyperlink ref="D187" r:id="rId19" xr:uid="{AAE309ED-B698-48F7-8095-C63AD2A29273}"/>
    <hyperlink ref="D185" r:id="rId20" xr:uid="{65B14B28-A7DC-4D2B-9874-9866070EE831}"/>
    <hyperlink ref="D188" r:id="rId21" xr:uid="{A169A7C9-BC73-4963-B362-A69C6791B9EB}"/>
    <hyperlink ref="D189" r:id="rId22" xr:uid="{85AB8008-F91F-4E09-82F0-AACC68E83936}"/>
    <hyperlink ref="D163" r:id="rId23" xr:uid="{27BB9173-F113-4E44-BA9F-922C8232104C}"/>
    <hyperlink ref="D177" r:id="rId24" xr:uid="{0BD21641-7D8C-489F-B67E-7E5EF93FA371}"/>
    <hyperlink ref="D178" r:id="rId25" xr:uid="{49F16624-5DFD-4023-81C1-D3F189D37154}"/>
    <hyperlink ref="D175" r:id="rId26" xr:uid="{A7241F22-5318-4BE7-9816-93EF6E37D153}"/>
    <hyperlink ref="D179" r:id="rId27" xr:uid="{1913D245-5207-41EF-A8AA-4E8176F99D4F}"/>
    <hyperlink ref="D180" r:id="rId28" xr:uid="{10F187C6-64D4-47F8-824A-DCE874B023A9}"/>
    <hyperlink ref="D181" r:id="rId29" xr:uid="{11224FFD-7E8C-4977-91BB-2DF19ADD7E93}"/>
    <hyperlink ref="D182" r:id="rId30" xr:uid="{B117DE59-79AD-402E-BA5D-2406AD638B09}"/>
    <hyperlink ref="D183" r:id="rId31" xr:uid="{3BC94B19-11F8-4319-A987-7C6F0ED7237A}"/>
    <hyperlink ref="D166" r:id="rId32" xr:uid="{3A0AF55C-2EDE-4E87-A65B-74093B5B1946}"/>
    <hyperlink ref="D191" r:id="rId33" xr:uid="{CA65DCCF-3288-4E5A-A71A-FFBDBFEDD19B}"/>
    <hyperlink ref="D190" r:id="rId34" display="EXCEL - Supprimer la protection VBA" xr:uid="{7942A643-7BB6-4696-A62F-9D19399CBD00}"/>
    <hyperlink ref="C10" r:id="rId35" xr:uid="{8D3D4516-F61A-43DF-B617-1E86A6D38ED8}"/>
    <hyperlink ref="C11" r:id="rId36" xr:uid="{53988C3E-67F1-4D89-9268-F6D7CC988C2A}"/>
    <hyperlink ref="C15" r:id="rId37" display="http://www.google.fr/url?sa=t&amp;rct=j&amp;q=&amp;esrc=s&amp;source=web&amp;cd=7&amp;cad=rja&amp;ved=0CGwQFjAG&amp;url=http%3A%2F%2Feducation-sante-ra.org%2Fpublications%2F2005%2Factes_restau.pdf&amp;ei=avcxUZOQKYOr0QWgnICgCg&amp;usg=AFQjCNHWVFlGAME2rPYLf-HEJi50s445fw" xr:uid="{A44EDD34-3AF6-486E-BDCB-21EBCB8A90A6}"/>
    <hyperlink ref="C12" r:id="rId38" display="Règles de fonctionnement de la restauration scolaire 12 - Echiroll" xr:uid="{CCF88FA9-F29F-403E-9216-60423BC1EEB1}"/>
    <hyperlink ref="C13" r:id="rId39" xr:uid="{302F124D-C5E4-4B0B-B812-56020E41D5EA}"/>
    <hyperlink ref="C14" r:id="rId40" xr:uid="{3D7EF137-B146-4D35-BA9B-4E5E062049FF}"/>
    <hyperlink ref="E65" r:id="rId41" xr:uid="{71914D13-5634-4345-8840-B0590013FA7F}"/>
    <hyperlink ref="E64" r:id="rId42" xr:uid="{42905FB1-5414-4FAE-9EB3-1620DE3488F8}"/>
    <hyperlink ref="E68" r:id="rId43" xr:uid="{6BB8B8E6-7A9D-420D-9818-36571D7A145E}"/>
    <hyperlink ref="K68" r:id="rId44" xr:uid="{94E12F76-0854-46BB-A614-DC823D1EDF9A}"/>
  </hyperlinks>
  <pageMargins left="0.7" right="0.7" top="0.75" bottom="0.75" header="0.3" footer="0.3"/>
  <pageSetup paperSize="9"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V111"/>
  <sheetViews>
    <sheetView topLeftCell="L1" zoomScaleNormal="100" workbookViewId="0">
      <selection activeCell="L17" sqref="L17"/>
    </sheetView>
  </sheetViews>
  <sheetFormatPr baseColWidth="10" defaultRowHeight="15" x14ac:dyDescent="0.25"/>
  <cols>
    <col min="1" max="1" width="2.85546875" style="589" customWidth="1"/>
    <col min="2" max="2" width="4.5703125" style="589" customWidth="1"/>
    <col min="3" max="9" width="41.7109375" style="589" customWidth="1"/>
    <col min="10" max="10" width="4.5703125" style="589" customWidth="1"/>
    <col min="11" max="11" width="10.42578125" style="589" customWidth="1"/>
    <col min="12" max="12" width="19.140625" style="916" customWidth="1"/>
    <col min="13" max="13" width="4.42578125" style="589" customWidth="1"/>
    <col min="14" max="14" width="32.7109375" style="589" customWidth="1"/>
    <col min="15" max="15" width="32.7109375" style="581" customWidth="1"/>
    <col min="16" max="18" width="32.7109375" style="589" customWidth="1"/>
    <col min="19" max="19" width="32.85546875" style="589" customWidth="1"/>
    <col min="20" max="20" width="32.7109375" style="589" customWidth="1"/>
    <col min="21" max="21" width="4.5703125" style="589" customWidth="1"/>
    <col min="22" max="22" width="5.140625" style="589" customWidth="1"/>
    <col min="23" max="16384" width="11.42578125" style="589"/>
  </cols>
  <sheetData>
    <row r="1" spans="1:21" s="579" customFormat="1" ht="15.75" customHeight="1" x14ac:dyDescent="0.25">
      <c r="A1" s="1837" t="s">
        <v>1005</v>
      </c>
      <c r="B1" s="594">
        <v>1</v>
      </c>
      <c r="C1" s="590">
        <f>O6</f>
        <v>44135</v>
      </c>
      <c r="D1" s="590">
        <f t="shared" ref="D1:I1" si="0">C1+1</f>
        <v>44136</v>
      </c>
      <c r="E1" s="591">
        <f t="shared" si="0"/>
        <v>44137</v>
      </c>
      <c r="F1" s="590">
        <f t="shared" si="0"/>
        <v>44138</v>
      </c>
      <c r="G1" s="590">
        <f t="shared" si="0"/>
        <v>44139</v>
      </c>
      <c r="H1" s="592">
        <f t="shared" si="0"/>
        <v>44140</v>
      </c>
      <c r="I1" s="593">
        <f t="shared" si="0"/>
        <v>44141</v>
      </c>
      <c r="J1" s="599">
        <v>1</v>
      </c>
      <c r="K1" s="1858">
        <f>P6</f>
        <v>44183</v>
      </c>
      <c r="L1" s="912"/>
      <c r="M1" s="601"/>
      <c r="O1" s="580"/>
    </row>
    <row r="2" spans="1:21" s="579" customFormat="1" ht="15.75" customHeight="1" x14ac:dyDescent="0.2">
      <c r="A2" s="1838"/>
      <c r="B2" s="1840">
        <f>Q4</f>
        <v>43</v>
      </c>
      <c r="C2" s="41"/>
      <c r="D2" s="41"/>
      <c r="E2" s="41"/>
      <c r="F2" s="41"/>
      <c r="G2" s="41"/>
      <c r="H2" s="41"/>
      <c r="I2" s="41"/>
      <c r="J2" s="1843">
        <f>Q4</f>
        <v>43</v>
      </c>
      <c r="K2" s="1859"/>
      <c r="L2" s="912"/>
      <c r="M2" s="1827" t="s">
        <v>270</v>
      </c>
      <c r="N2" s="1828"/>
      <c r="O2" s="1828"/>
      <c r="P2" s="1828"/>
      <c r="Q2" s="645"/>
      <c r="R2" s="645"/>
      <c r="S2" s="610"/>
      <c r="T2" s="665"/>
      <c r="U2" s="663"/>
    </row>
    <row r="3" spans="1:21" s="579" customFormat="1" ht="15.75" customHeight="1" x14ac:dyDescent="0.2">
      <c r="A3" s="1838"/>
      <c r="B3" s="1841"/>
      <c r="C3" s="41"/>
      <c r="D3" s="41"/>
      <c r="E3" s="41"/>
      <c r="F3" s="41"/>
      <c r="G3" s="41"/>
      <c r="H3" s="41"/>
      <c r="I3" s="41"/>
      <c r="J3" s="1844"/>
      <c r="K3" s="1859"/>
      <c r="L3" s="912"/>
      <c r="M3" s="1829"/>
      <c r="N3" s="1830"/>
      <c r="O3" s="1830"/>
      <c r="P3" s="1830"/>
      <c r="Q3" s="646" t="s">
        <v>586</v>
      </c>
      <c r="R3" s="647" t="s">
        <v>587</v>
      </c>
      <c r="S3" s="611"/>
      <c r="T3" s="604"/>
      <c r="U3" s="605"/>
    </row>
    <row r="4" spans="1:21" s="579" customFormat="1" ht="15.75" customHeight="1" x14ac:dyDescent="0.2">
      <c r="A4" s="1838"/>
      <c r="B4" s="1841"/>
      <c r="C4" s="41"/>
      <c r="D4" s="41"/>
      <c r="E4" s="41"/>
      <c r="F4" s="41"/>
      <c r="G4" s="41"/>
      <c r="H4" s="41"/>
      <c r="I4" s="41"/>
      <c r="J4" s="1844"/>
      <c r="K4" s="1859"/>
      <c r="L4" s="912"/>
      <c r="M4" s="630"/>
      <c r="N4" s="611"/>
      <c r="O4" s="1864" t="s">
        <v>982</v>
      </c>
      <c r="P4" s="1864" t="s">
        <v>983</v>
      </c>
      <c r="Q4" s="648">
        <f>INT(MOD(INT((O6-2)/7)+1,52+5/28))</f>
        <v>43</v>
      </c>
      <c r="R4" s="648">
        <f>INT(MOD(INT((P6-2)/7)+1,52+5/28))</f>
        <v>50</v>
      </c>
      <c r="S4" s="611"/>
      <c r="T4" s="604"/>
      <c r="U4" s="605"/>
    </row>
    <row r="5" spans="1:21" s="579" customFormat="1" ht="15.75" customHeight="1" x14ac:dyDescent="0.2">
      <c r="A5" s="1838"/>
      <c r="B5" s="1841"/>
      <c r="C5" s="41"/>
      <c r="D5" s="41"/>
      <c r="E5" s="41"/>
      <c r="F5" s="41"/>
      <c r="G5" s="41"/>
      <c r="H5" s="41"/>
      <c r="I5" s="41"/>
      <c r="J5" s="1844"/>
      <c r="K5" s="1859"/>
      <c r="L5" s="912"/>
      <c r="M5" s="630"/>
      <c r="N5" s="607"/>
      <c r="O5" s="1865"/>
      <c r="P5" s="1865"/>
      <c r="Q5" s="607"/>
      <c r="R5" s="607"/>
      <c r="S5" s="607"/>
      <c r="T5" s="604"/>
      <c r="U5" s="605"/>
    </row>
    <row r="6" spans="1:21" s="579" customFormat="1" ht="15.75" customHeight="1" x14ac:dyDescent="0.2">
      <c r="A6" s="1838"/>
      <c r="B6" s="1841"/>
      <c r="C6" s="46"/>
      <c r="D6" s="41"/>
      <c r="E6" s="41"/>
      <c r="F6" s="41"/>
      <c r="G6" s="41"/>
      <c r="H6" s="46"/>
      <c r="I6" s="46"/>
      <c r="J6" s="1844"/>
      <c r="K6" s="1859"/>
      <c r="L6" s="912"/>
      <c r="M6" s="630"/>
      <c r="N6" s="657" t="s">
        <v>2888</v>
      </c>
      <c r="O6" s="649">
        <v>44135</v>
      </c>
      <c r="P6" s="637">
        <f>I73</f>
        <v>44183</v>
      </c>
      <c r="Q6" s="634" t="s">
        <v>588</v>
      </c>
      <c r="R6" s="632" t="s">
        <v>593</v>
      </c>
      <c r="S6" s="1846" t="s">
        <v>589</v>
      </c>
      <c r="T6" s="1847"/>
      <c r="U6" s="605"/>
    </row>
    <row r="7" spans="1:21" s="579" customFormat="1" ht="15.75" customHeight="1" x14ac:dyDescent="0.2">
      <c r="A7" s="1838"/>
      <c r="B7" s="1841"/>
      <c r="C7" s="41"/>
      <c r="D7" s="41"/>
      <c r="E7" s="41"/>
      <c r="F7" s="41"/>
      <c r="G7" s="41"/>
      <c r="H7" s="41"/>
      <c r="I7" s="41"/>
      <c r="J7" s="1844"/>
      <c r="K7" s="1859"/>
      <c r="L7" s="912"/>
      <c r="M7" s="630"/>
      <c r="N7" s="607"/>
      <c r="O7" s="1834"/>
      <c r="P7" s="1835"/>
      <c r="Q7" s="1835"/>
      <c r="R7" s="1836"/>
      <c r="S7" s="1846"/>
      <c r="T7" s="1847"/>
      <c r="U7" s="605"/>
    </row>
    <row r="8" spans="1:21" s="579" customFormat="1" ht="15.75" customHeight="1" x14ac:dyDescent="0.2">
      <c r="A8" s="1838"/>
      <c r="B8" s="1841"/>
      <c r="C8" s="41"/>
      <c r="D8" s="41"/>
      <c r="E8" s="41"/>
      <c r="F8" s="41"/>
      <c r="G8" s="41"/>
      <c r="H8" s="41"/>
      <c r="I8" s="41"/>
      <c r="J8" s="1844"/>
      <c r="K8" s="1859"/>
      <c r="L8" s="912"/>
      <c r="M8" s="630"/>
      <c r="N8" s="658" t="s">
        <v>2889</v>
      </c>
      <c r="O8" s="650">
        <v>44135</v>
      </c>
      <c r="P8" s="638">
        <v>44183</v>
      </c>
      <c r="Q8" s="635">
        <v>20</v>
      </c>
      <c r="R8" s="633">
        <f>(P8-O8)+1</f>
        <v>49</v>
      </c>
      <c r="S8" s="1848" t="s">
        <v>594</v>
      </c>
      <c r="T8" s="1849"/>
      <c r="U8" s="605"/>
    </row>
    <row r="9" spans="1:21" s="582" customFormat="1" ht="15.75" customHeight="1" x14ac:dyDescent="0.2">
      <c r="A9" s="1838"/>
      <c r="B9" s="1841"/>
      <c r="C9" s="41"/>
      <c r="D9" s="41"/>
      <c r="E9" s="41"/>
      <c r="F9" s="41"/>
      <c r="G9" s="41"/>
      <c r="H9" s="41"/>
      <c r="I9" s="41"/>
      <c r="J9" s="1844"/>
      <c r="K9" s="1859"/>
      <c r="L9" s="912"/>
      <c r="M9" s="630"/>
      <c r="N9" s="659"/>
      <c r="O9" s="1834"/>
      <c r="P9" s="1835"/>
      <c r="Q9" s="1835"/>
      <c r="R9" s="1836"/>
      <c r="S9" s="1848"/>
      <c r="T9" s="1849"/>
      <c r="U9" s="606"/>
    </row>
    <row r="10" spans="1:21" s="582" customFormat="1" ht="15.75" customHeight="1" x14ac:dyDescent="0.2">
      <c r="A10" s="1838"/>
      <c r="B10" s="1841"/>
      <c r="C10" s="41"/>
      <c r="D10" s="41"/>
      <c r="E10" s="41"/>
      <c r="F10" s="41"/>
      <c r="G10" s="41"/>
      <c r="H10" s="41"/>
      <c r="I10" s="41"/>
      <c r="J10" s="1844"/>
      <c r="K10" s="1859"/>
      <c r="L10" s="912"/>
      <c r="M10" s="630"/>
      <c r="N10" s="660" t="s">
        <v>2890</v>
      </c>
      <c r="O10" s="651">
        <v>44135</v>
      </c>
      <c r="P10" s="639">
        <v>44183</v>
      </c>
      <c r="Q10" s="636">
        <v>20</v>
      </c>
      <c r="R10" s="633">
        <f>(P10-O10)+1</f>
        <v>49</v>
      </c>
      <c r="S10" s="1850" t="s">
        <v>595</v>
      </c>
      <c r="T10" s="1851"/>
      <c r="U10" s="606"/>
    </row>
    <row r="11" spans="1:21" s="579" customFormat="1" ht="15.75" customHeight="1" x14ac:dyDescent="0.2">
      <c r="A11" s="1838"/>
      <c r="B11" s="1841"/>
      <c r="C11" s="41"/>
      <c r="D11" s="41"/>
      <c r="E11" s="41"/>
      <c r="F11" s="41"/>
      <c r="G11" s="41"/>
      <c r="H11" s="41"/>
      <c r="I11" s="41"/>
      <c r="J11" s="1844"/>
      <c r="K11" s="1859"/>
      <c r="L11" s="912"/>
      <c r="M11" s="630"/>
      <c r="N11" s="607"/>
      <c r="O11" s="1834"/>
      <c r="P11" s="1835"/>
      <c r="Q11" s="1835"/>
      <c r="R11" s="1836"/>
      <c r="S11" s="1850"/>
      <c r="T11" s="1851"/>
      <c r="U11" s="605"/>
    </row>
    <row r="12" spans="1:21" s="579" customFormat="1" ht="15.75" customHeight="1" x14ac:dyDescent="0.2">
      <c r="A12" s="1838"/>
      <c r="B12" s="1842"/>
      <c r="C12" s="41"/>
      <c r="D12" s="41"/>
      <c r="E12" s="41"/>
      <c r="F12" s="41"/>
      <c r="G12" s="41"/>
      <c r="H12" s="41"/>
      <c r="I12" s="41"/>
      <c r="J12" s="1845"/>
      <c r="K12" s="1859"/>
      <c r="L12" s="912"/>
      <c r="M12" s="630"/>
      <c r="N12" s="661" t="s">
        <v>2891</v>
      </c>
      <c r="O12" s="652">
        <v>44135</v>
      </c>
      <c r="P12" s="640">
        <v>44183</v>
      </c>
      <c r="Q12" s="641">
        <v>20</v>
      </c>
      <c r="R12" s="633">
        <f>(P12-O12)+1</f>
        <v>49</v>
      </c>
      <c r="S12" s="1832" t="s">
        <v>596</v>
      </c>
      <c r="T12" s="1833"/>
      <c r="U12" s="605"/>
    </row>
    <row r="13" spans="1:21" s="579" customFormat="1" ht="15.75" customHeight="1" x14ac:dyDescent="0.25">
      <c r="A13" s="1838"/>
      <c r="B13" s="594">
        <v>2</v>
      </c>
      <c r="C13" s="595">
        <f>+I1+1</f>
        <v>44142</v>
      </c>
      <c r="D13" s="595">
        <f t="shared" ref="D13:I13" si="1">C13+1</f>
        <v>44143</v>
      </c>
      <c r="E13" s="596">
        <f t="shared" si="1"/>
        <v>44144</v>
      </c>
      <c r="F13" s="595">
        <f t="shared" si="1"/>
        <v>44145</v>
      </c>
      <c r="G13" s="595">
        <f t="shared" si="1"/>
        <v>44146</v>
      </c>
      <c r="H13" s="597">
        <f t="shared" si="1"/>
        <v>44147</v>
      </c>
      <c r="I13" s="598">
        <f t="shared" si="1"/>
        <v>44148</v>
      </c>
      <c r="J13" s="599">
        <v>2</v>
      </c>
      <c r="K13" s="1859"/>
      <c r="L13" s="912"/>
      <c r="M13" s="630"/>
      <c r="N13" s="607"/>
      <c r="O13" s="653"/>
      <c r="P13" s="654"/>
      <c r="Q13" s="655"/>
      <c r="R13" s="642"/>
      <c r="S13" s="1832"/>
      <c r="T13" s="1833"/>
      <c r="U13" s="605"/>
    </row>
    <row r="14" spans="1:21" s="579" customFormat="1" ht="15.75" customHeight="1" x14ac:dyDescent="0.2">
      <c r="A14" s="1838"/>
      <c r="B14" s="1840">
        <f>B2+1</f>
        <v>44</v>
      </c>
      <c r="C14" s="41"/>
      <c r="D14" s="41"/>
      <c r="E14" s="41"/>
      <c r="F14" s="41"/>
      <c r="G14" s="41"/>
      <c r="H14" s="41"/>
      <c r="I14" s="41"/>
      <c r="J14" s="1843">
        <f>J2+1</f>
        <v>44</v>
      </c>
      <c r="K14" s="1859"/>
      <c r="L14" s="912"/>
      <c r="M14" s="630"/>
      <c r="N14" s="607"/>
      <c r="O14" s="607"/>
      <c r="P14" s="643"/>
      <c r="Q14" s="643"/>
      <c r="R14" s="643"/>
      <c r="S14" s="643"/>
      <c r="T14" s="604"/>
      <c r="U14" s="605"/>
    </row>
    <row r="15" spans="1:21" s="579" customFormat="1" ht="15.75" customHeight="1" x14ac:dyDescent="0.2">
      <c r="A15" s="1838"/>
      <c r="B15" s="1841"/>
      <c r="C15" s="41"/>
      <c r="D15" s="41"/>
      <c r="E15" s="41"/>
      <c r="F15" s="41"/>
      <c r="G15" s="41"/>
      <c r="H15" s="41"/>
      <c r="I15" s="41"/>
      <c r="J15" s="1844"/>
      <c r="K15" s="1859"/>
      <c r="L15" s="912"/>
      <c r="M15" s="630"/>
      <c r="N15" s="1866" t="s">
        <v>597</v>
      </c>
      <c r="O15" s="1866"/>
      <c r="P15" s="1866"/>
      <c r="Q15" s="1866"/>
      <c r="R15" s="1866"/>
      <c r="S15" s="1866"/>
      <c r="T15" s="604"/>
      <c r="U15" s="605"/>
    </row>
    <row r="16" spans="1:21" s="579" customFormat="1" ht="15.75" customHeight="1" x14ac:dyDescent="0.2">
      <c r="A16" s="1838"/>
      <c r="B16" s="1841"/>
      <c r="C16" s="41"/>
      <c r="D16" s="41"/>
      <c r="E16" s="41"/>
      <c r="F16" s="41"/>
      <c r="G16" s="41"/>
      <c r="H16" s="41"/>
      <c r="I16" s="41"/>
      <c r="J16" s="1844"/>
      <c r="K16" s="1859"/>
      <c r="L16" s="912"/>
      <c r="M16" s="630"/>
      <c r="N16" s="1866"/>
      <c r="O16" s="1866"/>
      <c r="P16" s="1866"/>
      <c r="Q16" s="1866"/>
      <c r="R16" s="1866"/>
      <c r="S16" s="1866"/>
      <c r="T16" s="604"/>
      <c r="U16" s="605"/>
    </row>
    <row r="17" spans="1:21" s="579" customFormat="1" ht="15.75" customHeight="1" x14ac:dyDescent="0.2">
      <c r="A17" s="1838"/>
      <c r="B17" s="1841"/>
      <c r="C17" s="41"/>
      <c r="D17" s="41"/>
      <c r="E17" s="41"/>
      <c r="F17" s="41"/>
      <c r="G17" s="41"/>
      <c r="H17" s="41"/>
      <c r="I17" s="41"/>
      <c r="J17" s="1844"/>
      <c r="K17" s="1859"/>
      <c r="L17" s="912"/>
      <c r="M17" s="630"/>
      <c r="N17" s="1862" t="s">
        <v>2883</v>
      </c>
      <c r="O17" s="1862"/>
      <c r="P17" s="1862"/>
      <c r="Q17" s="1862"/>
      <c r="R17" s="1862"/>
      <c r="S17" s="1862"/>
      <c r="T17" s="604"/>
      <c r="U17" s="605"/>
    </row>
    <row r="18" spans="1:21" s="579" customFormat="1" ht="15.75" customHeight="1" x14ac:dyDescent="0.2">
      <c r="A18" s="1838"/>
      <c r="B18" s="1841"/>
      <c r="C18" s="41"/>
      <c r="D18" s="41"/>
      <c r="E18" s="46"/>
      <c r="F18" s="41"/>
      <c r="G18" s="41"/>
      <c r="H18" s="46"/>
      <c r="I18" s="46"/>
      <c r="J18" s="1844"/>
      <c r="K18" s="1859"/>
      <c r="L18" s="912"/>
      <c r="M18" s="630"/>
      <c r="N18" s="1863" t="s">
        <v>2884</v>
      </c>
      <c r="O18" s="1863"/>
      <c r="P18" s="1863"/>
      <c r="Q18" s="1863"/>
      <c r="R18" s="1863"/>
      <c r="S18" s="1863"/>
      <c r="T18" s="604"/>
      <c r="U18" s="605"/>
    </row>
    <row r="19" spans="1:21" s="579" customFormat="1" ht="15.75" customHeight="1" x14ac:dyDescent="0.2">
      <c r="A19" s="1838"/>
      <c r="B19" s="1841"/>
      <c r="C19" s="41"/>
      <c r="D19" s="41"/>
      <c r="E19" s="41"/>
      <c r="F19" s="41"/>
      <c r="G19" s="41"/>
      <c r="H19" s="41"/>
      <c r="I19" s="41"/>
      <c r="J19" s="1844"/>
      <c r="K19" s="1859"/>
      <c r="L19" s="912"/>
      <c r="M19" s="630"/>
      <c r="N19" s="644"/>
      <c r="O19" s="644"/>
      <c r="P19" s="644"/>
      <c r="Q19" s="644"/>
      <c r="R19" s="644"/>
      <c r="S19" s="644"/>
      <c r="T19" s="604"/>
      <c r="U19" s="605"/>
    </row>
    <row r="20" spans="1:21" s="579" customFormat="1" ht="15.75" customHeight="1" x14ac:dyDescent="0.2">
      <c r="A20" s="1838"/>
      <c r="B20" s="1841"/>
      <c r="C20" s="41"/>
      <c r="D20" s="41"/>
      <c r="E20" s="41"/>
      <c r="F20" s="41"/>
      <c r="G20" s="41"/>
      <c r="H20" s="41"/>
      <c r="I20" s="41"/>
      <c r="J20" s="1844"/>
      <c r="K20" s="1859"/>
      <c r="L20" s="912"/>
      <c r="M20" s="630"/>
      <c r="N20" s="1831" t="s">
        <v>985</v>
      </c>
      <c r="O20" s="1831"/>
      <c r="P20" s="1831"/>
      <c r="Q20" s="1831"/>
      <c r="R20" s="1831"/>
      <c r="S20" s="1831"/>
      <c r="T20" s="604"/>
      <c r="U20" s="605"/>
    </row>
    <row r="21" spans="1:21" s="579" customFormat="1" ht="15.75" customHeight="1" x14ac:dyDescent="0.2">
      <c r="A21" s="1838"/>
      <c r="B21" s="1841"/>
      <c r="C21" s="41"/>
      <c r="D21" s="41"/>
      <c r="E21" s="41"/>
      <c r="F21" s="41"/>
      <c r="G21" s="41"/>
      <c r="H21" s="41"/>
      <c r="I21" s="41"/>
      <c r="J21" s="1844"/>
      <c r="K21" s="1859"/>
      <c r="L21" s="912"/>
      <c r="M21" s="630"/>
      <c r="N21" s="1831"/>
      <c r="O21" s="1831"/>
      <c r="P21" s="1831"/>
      <c r="Q21" s="1831"/>
      <c r="R21" s="1831"/>
      <c r="S21" s="1831"/>
      <c r="T21" s="604"/>
      <c r="U21" s="605"/>
    </row>
    <row r="22" spans="1:21" s="579" customFormat="1" ht="15.75" customHeight="1" x14ac:dyDescent="0.2">
      <c r="A22" s="1838"/>
      <c r="B22" s="1841"/>
      <c r="C22" s="41"/>
      <c r="D22" s="41"/>
      <c r="E22" s="41"/>
      <c r="F22" s="41"/>
      <c r="G22" s="41"/>
      <c r="H22" s="41"/>
      <c r="I22" s="41"/>
      <c r="J22" s="1844"/>
      <c r="K22" s="1859"/>
      <c r="L22" s="912"/>
      <c r="M22" s="630"/>
      <c r="N22" s="1831"/>
      <c r="O22" s="1831"/>
      <c r="P22" s="1831"/>
      <c r="Q22" s="1831"/>
      <c r="R22" s="1831"/>
      <c r="S22" s="1831"/>
      <c r="T22" s="604"/>
      <c r="U22" s="605"/>
    </row>
    <row r="23" spans="1:21" s="579" customFormat="1" ht="15.75" customHeight="1" x14ac:dyDescent="0.2">
      <c r="A23" s="1838"/>
      <c r="B23" s="1841"/>
      <c r="C23" s="41"/>
      <c r="D23" s="41"/>
      <c r="E23" s="41"/>
      <c r="F23" s="41"/>
      <c r="G23" s="41"/>
      <c r="H23" s="41"/>
      <c r="I23" s="41"/>
      <c r="J23" s="1844"/>
      <c r="K23" s="1859"/>
      <c r="L23" s="912"/>
      <c r="M23" s="630"/>
      <c r="N23" s="1815" t="s">
        <v>986</v>
      </c>
      <c r="O23" s="1815"/>
      <c r="P23" s="1815"/>
      <c r="Q23" s="1815"/>
      <c r="R23" s="1815"/>
      <c r="S23" s="1815"/>
      <c r="T23" s="604"/>
      <c r="U23" s="605"/>
    </row>
    <row r="24" spans="1:21" s="579" customFormat="1" ht="15.75" customHeight="1" x14ac:dyDescent="0.2">
      <c r="A24" s="1838"/>
      <c r="B24" s="1842"/>
      <c r="C24" s="41"/>
      <c r="D24" s="41"/>
      <c r="E24" s="41"/>
      <c r="F24" s="41"/>
      <c r="G24" s="41"/>
      <c r="H24" s="41"/>
      <c r="I24" s="41"/>
      <c r="J24" s="1845"/>
      <c r="K24" s="1859"/>
      <c r="L24" s="912"/>
      <c r="M24" s="630"/>
      <c r="N24" s="1815"/>
      <c r="O24" s="1815"/>
      <c r="P24" s="1815"/>
      <c r="Q24" s="1815"/>
      <c r="R24" s="1815"/>
      <c r="S24" s="1815"/>
      <c r="T24" s="604"/>
      <c r="U24" s="605"/>
    </row>
    <row r="25" spans="1:21" s="579" customFormat="1" ht="15.75" customHeight="1" x14ac:dyDescent="0.25">
      <c r="A25" s="1838"/>
      <c r="B25" s="594">
        <v>3</v>
      </c>
      <c r="C25" s="595">
        <f>+I13+1</f>
        <v>44149</v>
      </c>
      <c r="D25" s="595">
        <f t="shared" ref="D25:I25" si="2">C25+1</f>
        <v>44150</v>
      </c>
      <c r="E25" s="596">
        <f t="shared" si="2"/>
        <v>44151</v>
      </c>
      <c r="F25" s="595">
        <f t="shared" si="2"/>
        <v>44152</v>
      </c>
      <c r="G25" s="595">
        <f t="shared" si="2"/>
        <v>44153</v>
      </c>
      <c r="H25" s="597">
        <f t="shared" si="2"/>
        <v>44154</v>
      </c>
      <c r="I25" s="598">
        <f t="shared" si="2"/>
        <v>44155</v>
      </c>
      <c r="J25" s="599">
        <v>3</v>
      </c>
      <c r="K25" s="1859"/>
      <c r="L25" s="912"/>
      <c r="M25" s="630"/>
      <c r="N25" s="1815"/>
      <c r="O25" s="1815"/>
      <c r="P25" s="1815"/>
      <c r="Q25" s="1815"/>
      <c r="R25" s="1815"/>
      <c r="S25" s="1815"/>
      <c r="T25" s="604"/>
      <c r="U25" s="605"/>
    </row>
    <row r="26" spans="1:21" s="579" customFormat="1" ht="15.75" customHeight="1" x14ac:dyDescent="0.2">
      <c r="A26" s="1838"/>
      <c r="B26" s="1840">
        <f>B14+1</f>
        <v>45</v>
      </c>
      <c r="C26" s="41"/>
      <c r="D26" s="41"/>
      <c r="E26" s="41"/>
      <c r="F26" s="41"/>
      <c r="G26" s="41"/>
      <c r="H26" s="41"/>
      <c r="I26" s="41"/>
      <c r="J26" s="1843">
        <f>J14+1</f>
        <v>45</v>
      </c>
      <c r="K26" s="1859"/>
      <c r="L26" s="912"/>
      <c r="M26" s="630"/>
      <c r="N26" s="1816" t="s">
        <v>989</v>
      </c>
      <c r="O26" s="1816"/>
      <c r="P26" s="1816"/>
      <c r="Q26" s="1816"/>
      <c r="R26" s="1816"/>
      <c r="S26" s="1816"/>
      <c r="T26" s="604"/>
      <c r="U26" s="605"/>
    </row>
    <row r="27" spans="1:21" s="579" customFormat="1" ht="15.75" customHeight="1" x14ac:dyDescent="0.2">
      <c r="A27" s="1838"/>
      <c r="B27" s="1841"/>
      <c r="C27" s="41"/>
      <c r="D27" s="41"/>
      <c r="E27" s="41"/>
      <c r="F27" s="41"/>
      <c r="G27" s="41"/>
      <c r="H27" s="41"/>
      <c r="I27" s="41"/>
      <c r="J27" s="1844"/>
      <c r="K27" s="1859"/>
      <c r="L27" s="912"/>
      <c r="M27" s="630"/>
      <c r="N27" s="1816"/>
      <c r="O27" s="1816"/>
      <c r="P27" s="1816"/>
      <c r="Q27" s="1816"/>
      <c r="R27" s="1816"/>
      <c r="S27" s="1816"/>
      <c r="T27" s="604"/>
      <c r="U27" s="605"/>
    </row>
    <row r="28" spans="1:21" s="579" customFormat="1" ht="15.75" customHeight="1" x14ac:dyDescent="0.2">
      <c r="A28" s="1838"/>
      <c r="B28" s="1841"/>
      <c r="C28" s="41"/>
      <c r="D28" s="41"/>
      <c r="E28" s="41"/>
      <c r="F28" s="41"/>
      <c r="G28" s="41"/>
      <c r="H28" s="41"/>
      <c r="I28" s="41"/>
      <c r="J28" s="1844"/>
      <c r="K28" s="1859"/>
      <c r="L28" s="912"/>
      <c r="M28" s="630"/>
      <c r="N28" s="1816" t="s">
        <v>990</v>
      </c>
      <c r="O28" s="1816"/>
      <c r="P28" s="1816"/>
      <c r="Q28" s="1816"/>
      <c r="R28" s="1816"/>
      <c r="S28" s="1816" t="s">
        <v>984</v>
      </c>
      <c r="T28" s="604"/>
      <c r="U28" s="605"/>
    </row>
    <row r="29" spans="1:21" s="579" customFormat="1" ht="15.75" customHeight="1" x14ac:dyDescent="0.2">
      <c r="A29" s="1838"/>
      <c r="B29" s="1841"/>
      <c r="C29" s="41"/>
      <c r="D29" s="41"/>
      <c r="E29" s="41"/>
      <c r="F29" s="41"/>
      <c r="G29" s="41"/>
      <c r="H29" s="41"/>
      <c r="I29" s="41"/>
      <c r="J29" s="1844"/>
      <c r="K29" s="1859"/>
      <c r="L29" s="912"/>
      <c r="M29" s="630"/>
      <c r="N29" s="1816"/>
      <c r="O29" s="1816"/>
      <c r="P29" s="1816"/>
      <c r="Q29" s="1816"/>
      <c r="R29" s="1816"/>
      <c r="S29" s="1816"/>
      <c r="T29" s="604"/>
      <c r="U29" s="605"/>
    </row>
    <row r="30" spans="1:21" s="579" customFormat="1" ht="15.75" customHeight="1" x14ac:dyDescent="0.2">
      <c r="A30" s="1838"/>
      <c r="B30" s="1841"/>
      <c r="C30" s="41"/>
      <c r="D30" s="41"/>
      <c r="E30" s="46"/>
      <c r="F30" s="41"/>
      <c r="G30" s="41"/>
      <c r="H30" s="46"/>
      <c r="I30" s="46"/>
      <c r="J30" s="1844"/>
      <c r="K30" s="1859"/>
      <c r="L30" s="912"/>
      <c r="M30" s="630"/>
      <c r="N30" s="1817" t="s">
        <v>1215</v>
      </c>
      <c r="O30" s="1817"/>
      <c r="P30" s="1817"/>
      <c r="Q30" s="1817"/>
      <c r="R30" s="1817"/>
      <c r="S30" s="1817"/>
      <c r="T30" s="604"/>
      <c r="U30" s="605"/>
    </row>
    <row r="31" spans="1:21" s="579" customFormat="1" ht="15.75" customHeight="1" x14ac:dyDescent="0.2">
      <c r="A31" s="1838"/>
      <c r="B31" s="1841"/>
      <c r="C31" s="41"/>
      <c r="D31" s="41"/>
      <c r="E31" s="41"/>
      <c r="F31" s="41"/>
      <c r="G31" s="41"/>
      <c r="H31" s="41"/>
      <c r="I31" s="41"/>
      <c r="J31" s="1844"/>
      <c r="K31" s="1859"/>
      <c r="L31" s="912"/>
      <c r="M31" s="656"/>
      <c r="N31" s="662"/>
      <c r="O31" s="600"/>
      <c r="P31" s="600"/>
      <c r="Q31" s="600"/>
      <c r="R31" s="600"/>
      <c r="S31" s="600"/>
      <c r="T31" s="662"/>
      <c r="U31" s="664"/>
    </row>
    <row r="32" spans="1:21" s="579" customFormat="1" ht="15.75" customHeight="1" x14ac:dyDescent="0.2">
      <c r="A32" s="1838"/>
      <c r="B32" s="1841"/>
      <c r="C32" s="41"/>
      <c r="D32" s="41"/>
      <c r="E32" s="41"/>
      <c r="F32" s="41"/>
      <c r="G32" s="41"/>
      <c r="H32" s="41"/>
      <c r="I32" s="41"/>
      <c r="J32" s="1844"/>
      <c r="K32" s="1859"/>
      <c r="L32" s="912"/>
    </row>
    <row r="33" spans="1:22" s="579" customFormat="1" ht="15.75" customHeight="1" x14ac:dyDescent="0.2">
      <c r="A33" s="1838"/>
      <c r="B33" s="1841"/>
      <c r="C33" s="41"/>
      <c r="D33" s="41"/>
      <c r="E33" s="41"/>
      <c r="F33" s="41"/>
      <c r="G33" s="41"/>
      <c r="H33" s="41"/>
      <c r="I33" s="41"/>
      <c r="J33" s="1844"/>
      <c r="K33" s="1859"/>
      <c r="L33" s="912"/>
      <c r="M33" s="1818" t="s">
        <v>271</v>
      </c>
      <c r="N33" s="1819"/>
      <c r="O33" s="1819"/>
      <c r="P33" s="1819"/>
      <c r="Q33" s="1819"/>
      <c r="R33" s="1819"/>
      <c r="S33" s="1819"/>
      <c r="T33" s="1819"/>
      <c r="U33" s="1820"/>
    </row>
    <row r="34" spans="1:22" s="579" customFormat="1" ht="15.75" customHeight="1" x14ac:dyDescent="0.2">
      <c r="A34" s="1838"/>
      <c r="B34" s="1841"/>
      <c r="C34" s="41"/>
      <c r="D34" s="41"/>
      <c r="E34" s="41"/>
      <c r="F34" s="41"/>
      <c r="G34" s="41"/>
      <c r="H34" s="41"/>
      <c r="I34" s="41"/>
      <c r="J34" s="1844"/>
      <c r="K34" s="1859"/>
      <c r="L34" s="912"/>
      <c r="M34" s="1821"/>
      <c r="N34" s="1822"/>
      <c r="O34" s="1822"/>
      <c r="P34" s="1822"/>
      <c r="Q34" s="1822"/>
      <c r="R34" s="1822"/>
      <c r="S34" s="1822"/>
      <c r="T34" s="1822"/>
      <c r="U34" s="1823"/>
    </row>
    <row r="35" spans="1:22" s="579" customFormat="1" ht="15.75" customHeight="1" x14ac:dyDescent="0.2">
      <c r="A35" s="1838"/>
      <c r="B35" s="1841"/>
      <c r="C35" s="41"/>
      <c r="D35" s="41"/>
      <c r="E35" s="41"/>
      <c r="F35" s="41"/>
      <c r="G35" s="41"/>
      <c r="H35" s="41"/>
      <c r="I35" s="41"/>
      <c r="J35" s="1844"/>
      <c r="K35" s="1859"/>
      <c r="L35" s="912"/>
      <c r="M35" s="1852" t="s">
        <v>272</v>
      </c>
      <c r="N35" s="1853"/>
      <c r="O35" s="1853"/>
      <c r="P35" s="1853"/>
      <c r="Q35" s="1853"/>
      <c r="R35" s="1853"/>
      <c r="S35" s="1853"/>
      <c r="T35" s="1853"/>
      <c r="U35" s="1854"/>
    </row>
    <row r="36" spans="1:22" s="579" customFormat="1" ht="15.75" customHeight="1" x14ac:dyDescent="0.2">
      <c r="A36" s="1838"/>
      <c r="B36" s="1842"/>
      <c r="C36" s="41"/>
      <c r="D36" s="41"/>
      <c r="E36" s="41"/>
      <c r="F36" s="41"/>
      <c r="G36" s="41"/>
      <c r="H36" s="41"/>
      <c r="I36" s="41"/>
      <c r="J36" s="1845"/>
      <c r="K36" s="1859"/>
      <c r="L36" s="912"/>
      <c r="M36" s="1855"/>
      <c r="N36" s="1856"/>
      <c r="O36" s="1856"/>
      <c r="P36" s="1856"/>
      <c r="Q36" s="1856"/>
      <c r="R36" s="1856"/>
      <c r="S36" s="1856"/>
      <c r="T36" s="1856"/>
      <c r="U36" s="1857"/>
    </row>
    <row r="37" spans="1:22" s="579" customFormat="1" ht="15.75" customHeight="1" x14ac:dyDescent="0.25">
      <c r="A37" s="1838"/>
      <c r="B37" s="594">
        <v>4</v>
      </c>
      <c r="C37" s="595">
        <f>+I25+1</f>
        <v>44156</v>
      </c>
      <c r="D37" s="595">
        <f t="shared" ref="D37:I37" si="3">C37+1</f>
        <v>44157</v>
      </c>
      <c r="E37" s="596">
        <f t="shared" si="3"/>
        <v>44158</v>
      </c>
      <c r="F37" s="595">
        <f t="shared" si="3"/>
        <v>44159</v>
      </c>
      <c r="G37" s="595">
        <f t="shared" si="3"/>
        <v>44160</v>
      </c>
      <c r="H37" s="597">
        <f t="shared" si="3"/>
        <v>44161</v>
      </c>
      <c r="I37" s="598">
        <f t="shared" si="3"/>
        <v>44162</v>
      </c>
      <c r="J37" s="599">
        <v>4</v>
      </c>
      <c r="K37" s="1860"/>
      <c r="L37" s="1861"/>
      <c r="M37" s="1825"/>
      <c r="N37" s="1825"/>
      <c r="O37" s="1825"/>
      <c r="P37" s="1825"/>
      <c r="Q37" s="1825"/>
      <c r="R37" s="1825"/>
      <c r="S37" s="1825"/>
      <c r="T37" s="1825"/>
      <c r="U37" s="1825"/>
      <c r="V37" s="666"/>
    </row>
    <row r="38" spans="1:22" s="579" customFormat="1" ht="15.75" customHeight="1" x14ac:dyDescent="0.2">
      <c r="A38" s="1838"/>
      <c r="B38" s="1840">
        <f>B26+1</f>
        <v>46</v>
      </c>
      <c r="C38" s="41"/>
      <c r="D38" s="41"/>
      <c r="E38" s="41"/>
      <c r="F38" s="41"/>
      <c r="G38" s="41"/>
      <c r="H38" s="41"/>
      <c r="I38" s="41"/>
      <c r="J38" s="1843">
        <f>J26+1</f>
        <v>46</v>
      </c>
      <c r="K38" s="1870" t="s">
        <v>1059</v>
      </c>
      <c r="L38" s="1861"/>
      <c r="M38" s="1824"/>
      <c r="N38" s="41" t="s">
        <v>1353</v>
      </c>
      <c r="O38" s="41" t="s">
        <v>1354</v>
      </c>
      <c r="P38" s="41" t="s">
        <v>2885</v>
      </c>
      <c r="Q38" s="41" t="s">
        <v>236</v>
      </c>
      <c r="R38" s="41" t="s">
        <v>246</v>
      </c>
      <c r="S38" s="41" t="s">
        <v>2886</v>
      </c>
      <c r="T38" s="41" t="s">
        <v>2887</v>
      </c>
      <c r="U38" s="1826"/>
      <c r="V38" s="666"/>
    </row>
    <row r="39" spans="1:22" s="579" customFormat="1" ht="15.75" customHeight="1" x14ac:dyDescent="0.2">
      <c r="A39" s="1838"/>
      <c r="B39" s="1841"/>
      <c r="C39" s="55"/>
      <c r="D39" s="41"/>
      <c r="E39" s="41"/>
      <c r="F39" s="41"/>
      <c r="G39" s="41"/>
      <c r="H39" s="41"/>
      <c r="I39" s="41"/>
      <c r="J39" s="1844"/>
      <c r="K39" s="1870"/>
      <c r="L39" s="1861"/>
      <c r="M39" s="1824"/>
      <c r="N39" s="41" t="s">
        <v>1355</v>
      </c>
      <c r="O39" s="41" t="s">
        <v>1356</v>
      </c>
      <c r="P39" s="41"/>
      <c r="Q39" s="41" t="s">
        <v>237</v>
      </c>
      <c r="R39" s="41" t="s">
        <v>247</v>
      </c>
      <c r="S39" s="41"/>
      <c r="T39" s="41"/>
      <c r="U39" s="1826"/>
      <c r="V39" s="666"/>
    </row>
    <row r="40" spans="1:22" s="579" customFormat="1" ht="15.75" customHeight="1" x14ac:dyDescent="0.2">
      <c r="A40" s="1838"/>
      <c r="B40" s="1841"/>
      <c r="C40" s="41"/>
      <c r="D40" s="41"/>
      <c r="E40" s="41"/>
      <c r="F40" s="41"/>
      <c r="G40" s="41"/>
      <c r="H40" s="41"/>
      <c r="I40" s="41"/>
      <c r="J40" s="1844"/>
      <c r="K40" s="1870"/>
      <c r="L40" s="1861"/>
      <c r="M40" s="1824"/>
      <c r="N40" s="41" t="s">
        <v>1357</v>
      </c>
      <c r="O40" s="41" t="s">
        <v>1358</v>
      </c>
      <c r="P40" s="41"/>
      <c r="Q40" s="41" t="s">
        <v>238</v>
      </c>
      <c r="R40" s="41" t="s">
        <v>248</v>
      </c>
      <c r="S40" s="41"/>
      <c r="T40" s="41"/>
      <c r="U40" s="1826"/>
      <c r="V40" s="666"/>
    </row>
    <row r="41" spans="1:22" s="579" customFormat="1" ht="15.75" customHeight="1" x14ac:dyDescent="0.2">
      <c r="A41" s="1838"/>
      <c r="B41" s="1841"/>
      <c r="C41" s="41"/>
      <c r="D41" s="41"/>
      <c r="E41" s="41"/>
      <c r="F41" s="41"/>
      <c r="G41" s="41"/>
      <c r="H41" s="41"/>
      <c r="I41" s="41"/>
      <c r="J41" s="1844"/>
      <c r="K41" s="1870"/>
      <c r="L41" s="1861"/>
      <c r="M41" s="1824"/>
      <c r="N41" s="41" t="s">
        <v>1359</v>
      </c>
      <c r="O41" s="41" t="s">
        <v>221</v>
      </c>
      <c r="P41" s="41"/>
      <c r="Q41" s="41" t="s">
        <v>239</v>
      </c>
      <c r="R41" s="41" t="s">
        <v>249</v>
      </c>
      <c r="S41" s="41"/>
      <c r="T41" s="41"/>
      <c r="U41" s="1826"/>
      <c r="V41" s="666"/>
    </row>
    <row r="42" spans="1:22" s="579" customFormat="1" ht="15.75" customHeight="1" x14ac:dyDescent="0.2">
      <c r="A42" s="1838"/>
      <c r="B42" s="1841"/>
      <c r="C42" s="41"/>
      <c r="D42" s="41"/>
      <c r="E42" s="46"/>
      <c r="F42" s="41"/>
      <c r="G42" s="41"/>
      <c r="H42" s="46"/>
      <c r="I42" s="46"/>
      <c r="J42" s="1844"/>
      <c r="K42" s="1871">
        <f>O6</f>
        <v>44135</v>
      </c>
      <c r="L42" s="1861"/>
      <c r="M42" s="1824"/>
      <c r="N42" s="46" t="s">
        <v>222</v>
      </c>
      <c r="O42" s="46" t="s">
        <v>223</v>
      </c>
      <c r="P42" s="46"/>
      <c r="Q42" s="46" t="s">
        <v>240</v>
      </c>
      <c r="R42" s="46" t="s">
        <v>250</v>
      </c>
      <c r="S42" s="46"/>
      <c r="T42" s="46"/>
      <c r="U42" s="1826"/>
      <c r="V42" s="666"/>
    </row>
    <row r="43" spans="1:22" s="579" customFormat="1" ht="15.75" customHeight="1" x14ac:dyDescent="0.2">
      <c r="A43" s="1838"/>
      <c r="B43" s="1841"/>
      <c r="C43" s="41"/>
      <c r="D43" s="41"/>
      <c r="E43" s="41"/>
      <c r="F43" s="41"/>
      <c r="G43" s="41"/>
      <c r="H43" s="41"/>
      <c r="I43" s="41"/>
      <c r="J43" s="1844"/>
      <c r="K43" s="1871"/>
      <c r="L43" s="1861"/>
      <c r="M43" s="1824"/>
      <c r="N43" s="41" t="s">
        <v>224</v>
      </c>
      <c r="O43" s="41" t="s">
        <v>225</v>
      </c>
      <c r="P43" s="41"/>
      <c r="Q43" s="41" t="s">
        <v>241</v>
      </c>
      <c r="R43" s="41" t="s">
        <v>251</v>
      </c>
      <c r="S43" s="41"/>
      <c r="T43" s="41"/>
      <c r="U43" s="1826"/>
      <c r="V43" s="666"/>
    </row>
    <row r="44" spans="1:22" s="579" customFormat="1" ht="15.75" customHeight="1" x14ac:dyDescent="0.2">
      <c r="A44" s="1838"/>
      <c r="B44" s="1841"/>
      <c r="C44" s="41"/>
      <c r="D44" s="41"/>
      <c r="E44" s="41"/>
      <c r="F44" s="41"/>
      <c r="G44" s="41"/>
      <c r="H44" s="41"/>
      <c r="I44" s="41"/>
      <c r="J44" s="1844"/>
      <c r="K44" s="1871"/>
      <c r="L44" s="1861"/>
      <c r="M44" s="1824"/>
      <c r="N44" s="41" t="s">
        <v>226</v>
      </c>
      <c r="O44" s="41" t="s">
        <v>227</v>
      </c>
      <c r="P44" s="41"/>
      <c r="Q44" s="41" t="s">
        <v>242</v>
      </c>
      <c r="R44" s="41" t="s">
        <v>252</v>
      </c>
      <c r="S44" s="41"/>
      <c r="T44" s="41"/>
      <c r="U44" s="1826"/>
      <c r="V44" s="666"/>
    </row>
    <row r="45" spans="1:22" s="582" customFormat="1" ht="15.75" customHeight="1" x14ac:dyDescent="0.2">
      <c r="A45" s="1838"/>
      <c r="B45" s="1841"/>
      <c r="C45" s="41"/>
      <c r="D45" s="41"/>
      <c r="E45" s="41"/>
      <c r="F45" s="41"/>
      <c r="G45" s="41"/>
      <c r="H45" s="41"/>
      <c r="I45" s="41"/>
      <c r="J45" s="1844"/>
      <c r="K45" s="1871"/>
      <c r="L45" s="1861"/>
      <c r="M45" s="1824"/>
      <c r="N45" s="41" t="s">
        <v>228</v>
      </c>
      <c r="O45" s="41" t="s">
        <v>229</v>
      </c>
      <c r="P45" s="41"/>
      <c r="Q45" s="41" t="s">
        <v>243</v>
      </c>
      <c r="R45" s="41" t="s">
        <v>253</v>
      </c>
      <c r="S45" s="41"/>
      <c r="T45" s="41"/>
      <c r="U45" s="1826"/>
      <c r="V45" s="666"/>
    </row>
    <row r="46" spans="1:22" s="582" customFormat="1" ht="15.75" customHeight="1" x14ac:dyDescent="0.2">
      <c r="A46" s="1838"/>
      <c r="B46" s="1841"/>
      <c r="C46" s="41"/>
      <c r="D46" s="41"/>
      <c r="E46" s="41"/>
      <c r="F46" s="41"/>
      <c r="G46" s="41"/>
      <c r="H46" s="41"/>
      <c r="I46" s="41"/>
      <c r="J46" s="1844"/>
      <c r="K46" s="1871"/>
      <c r="L46" s="1861"/>
      <c r="M46" s="1824"/>
      <c r="N46" s="41" t="s">
        <v>230</v>
      </c>
      <c r="O46" s="41" t="s">
        <v>231</v>
      </c>
      <c r="P46" s="41"/>
      <c r="Q46" s="41" t="s">
        <v>1279</v>
      </c>
      <c r="R46" s="41" t="s">
        <v>254</v>
      </c>
      <c r="S46" s="41"/>
      <c r="T46" s="41"/>
      <c r="U46" s="1826"/>
      <c r="V46" s="666"/>
    </row>
    <row r="47" spans="1:22" s="579" customFormat="1" ht="15.75" customHeight="1" x14ac:dyDescent="0.2">
      <c r="A47" s="1838"/>
      <c r="B47" s="1841"/>
      <c r="C47" s="41"/>
      <c r="D47" s="41"/>
      <c r="E47" s="41"/>
      <c r="F47" s="41"/>
      <c r="G47" s="41"/>
      <c r="H47" s="41"/>
      <c r="I47" s="41"/>
      <c r="J47" s="1844"/>
      <c r="K47" s="1871"/>
      <c r="L47" s="1861"/>
      <c r="M47" s="1824"/>
      <c r="N47" s="41" t="s">
        <v>232</v>
      </c>
      <c r="O47" s="41" t="s">
        <v>233</v>
      </c>
      <c r="P47" s="41"/>
      <c r="Q47" s="41" t="s">
        <v>244</v>
      </c>
      <c r="R47" s="41" t="s">
        <v>1312</v>
      </c>
      <c r="S47" s="41"/>
      <c r="T47" s="41"/>
      <c r="U47" s="1826"/>
      <c r="V47" s="666"/>
    </row>
    <row r="48" spans="1:22" s="579" customFormat="1" ht="15.75" customHeight="1" x14ac:dyDescent="0.2">
      <c r="A48" s="1838"/>
      <c r="B48" s="1842"/>
      <c r="C48" s="41"/>
      <c r="D48" s="41"/>
      <c r="E48" s="41"/>
      <c r="F48" s="41"/>
      <c r="G48" s="41"/>
      <c r="H48" s="41"/>
      <c r="I48" s="41"/>
      <c r="J48" s="1845"/>
      <c r="K48" s="1871"/>
      <c r="L48" s="1861"/>
      <c r="M48" s="1824"/>
      <c r="N48" s="41" t="s">
        <v>234</v>
      </c>
      <c r="O48" s="41" t="s">
        <v>235</v>
      </c>
      <c r="P48" s="41"/>
      <c r="Q48" s="41" t="s">
        <v>245</v>
      </c>
      <c r="R48" s="41" t="s">
        <v>1245</v>
      </c>
      <c r="S48" s="41"/>
      <c r="T48" s="41"/>
      <c r="U48" s="1826"/>
      <c r="V48" s="666"/>
    </row>
    <row r="49" spans="1:22" s="579" customFormat="1" ht="15.75" customHeight="1" x14ac:dyDescent="0.25">
      <c r="A49" s="1838"/>
      <c r="B49" s="594">
        <v>5</v>
      </c>
      <c r="C49" s="595">
        <f>+I37+1</f>
        <v>44163</v>
      </c>
      <c r="D49" s="595">
        <f t="shared" ref="D49:I49" si="4">C49+1</f>
        <v>44164</v>
      </c>
      <c r="E49" s="596">
        <f t="shared" si="4"/>
        <v>44165</v>
      </c>
      <c r="F49" s="595">
        <f t="shared" si="4"/>
        <v>44166</v>
      </c>
      <c r="G49" s="595">
        <f t="shared" si="4"/>
        <v>44167</v>
      </c>
      <c r="H49" s="597">
        <f t="shared" si="4"/>
        <v>44168</v>
      </c>
      <c r="I49" s="598">
        <f t="shared" si="4"/>
        <v>44169</v>
      </c>
      <c r="J49" s="599">
        <v>5</v>
      </c>
      <c r="K49" s="1871"/>
      <c r="L49" s="1861"/>
      <c r="M49" s="1824"/>
      <c r="N49" s="1824"/>
      <c r="O49" s="1824"/>
      <c r="P49" s="1824"/>
      <c r="Q49" s="1824"/>
      <c r="R49" s="1824"/>
      <c r="S49" s="1824"/>
      <c r="T49" s="1824"/>
      <c r="U49" s="1824"/>
      <c r="V49" s="666"/>
    </row>
    <row r="50" spans="1:22" s="579" customFormat="1" ht="15.75" customHeight="1" x14ac:dyDescent="0.2">
      <c r="A50" s="1838"/>
      <c r="B50" s="1840">
        <f>B38+1</f>
        <v>47</v>
      </c>
      <c r="C50" s="41"/>
      <c r="D50" s="41"/>
      <c r="E50" s="41"/>
      <c r="F50" s="41"/>
      <c r="G50" s="41"/>
      <c r="H50" s="41"/>
      <c r="I50" s="41"/>
      <c r="J50" s="1843">
        <f>J38+1</f>
        <v>47</v>
      </c>
      <c r="K50" s="1871"/>
      <c r="L50" s="913"/>
      <c r="M50" s="602"/>
    </row>
    <row r="51" spans="1:22" s="579" customFormat="1" ht="15.75" customHeight="1" x14ac:dyDescent="0.2">
      <c r="A51" s="1838"/>
      <c r="B51" s="1841"/>
      <c r="C51" s="41"/>
      <c r="D51" s="41"/>
      <c r="E51" s="41"/>
      <c r="F51" s="41"/>
      <c r="G51" s="41"/>
      <c r="H51" s="41"/>
      <c r="I51" s="41"/>
      <c r="J51" s="1844"/>
      <c r="K51" s="1871"/>
      <c r="L51" s="913"/>
      <c r="M51" s="1872" t="s">
        <v>1924</v>
      </c>
      <c r="N51" s="1873"/>
      <c r="O51" s="1873"/>
      <c r="P51" s="1873"/>
      <c r="Q51" s="1873"/>
      <c r="R51" s="1873"/>
      <c r="S51" s="1873"/>
      <c r="T51" s="1873"/>
      <c r="U51" s="1874"/>
    </row>
    <row r="52" spans="1:22" s="579" customFormat="1" ht="15.75" customHeight="1" x14ac:dyDescent="0.2">
      <c r="A52" s="1838"/>
      <c r="B52" s="1841"/>
      <c r="C52" s="41"/>
      <c r="D52" s="41"/>
      <c r="E52" s="41"/>
      <c r="F52" s="41"/>
      <c r="G52" s="41"/>
      <c r="H52" s="41"/>
      <c r="I52" s="41"/>
      <c r="J52" s="1844"/>
      <c r="K52" s="1871"/>
      <c r="L52" s="913"/>
      <c r="M52" s="1825"/>
      <c r="N52" s="1825"/>
      <c r="O52" s="1825"/>
      <c r="P52" s="1825"/>
      <c r="Q52" s="1825"/>
      <c r="R52" s="1825"/>
      <c r="S52" s="1825"/>
      <c r="T52" s="1825"/>
      <c r="U52" s="1825"/>
    </row>
    <row r="53" spans="1:22" s="579" customFormat="1" ht="15.75" customHeight="1" x14ac:dyDescent="0.2">
      <c r="A53" s="1838"/>
      <c r="B53" s="1841"/>
      <c r="C53" s="41"/>
      <c r="D53" s="41"/>
      <c r="E53" s="41"/>
      <c r="F53" s="41"/>
      <c r="G53" s="41"/>
      <c r="H53" s="41"/>
      <c r="I53" s="41"/>
      <c r="J53" s="1844"/>
      <c r="K53" s="1871"/>
      <c r="L53" s="913"/>
      <c r="M53" s="1824"/>
      <c r="N53" s="41"/>
      <c r="O53" s="41"/>
      <c r="P53" s="41"/>
      <c r="Q53" s="41"/>
      <c r="R53" s="41"/>
      <c r="S53" s="41"/>
      <c r="T53" s="41"/>
      <c r="U53" s="1826"/>
    </row>
    <row r="54" spans="1:22" s="579" customFormat="1" ht="15.75" customHeight="1" x14ac:dyDescent="0.2">
      <c r="A54" s="1838"/>
      <c r="B54" s="1841"/>
      <c r="C54" s="41"/>
      <c r="D54" s="41"/>
      <c r="E54" s="46"/>
      <c r="F54" s="41"/>
      <c r="G54" s="41"/>
      <c r="H54" s="46"/>
      <c r="I54" s="46"/>
      <c r="J54" s="1844"/>
      <c r="K54" s="1871"/>
      <c r="L54" s="913"/>
      <c r="M54" s="1824"/>
      <c r="N54" s="41"/>
      <c r="O54" s="41"/>
      <c r="P54" s="41"/>
      <c r="Q54" s="41"/>
      <c r="R54" s="41"/>
      <c r="S54" s="41"/>
      <c r="T54" s="41"/>
      <c r="U54" s="1826"/>
    </row>
    <row r="55" spans="1:22" s="579" customFormat="1" ht="15.75" customHeight="1" x14ac:dyDescent="0.2">
      <c r="A55" s="1838"/>
      <c r="B55" s="1841"/>
      <c r="C55" s="41"/>
      <c r="D55" s="41"/>
      <c r="E55" s="41"/>
      <c r="F55" s="41"/>
      <c r="G55" s="41"/>
      <c r="H55" s="41"/>
      <c r="I55" s="41"/>
      <c r="J55" s="1844"/>
      <c r="K55" s="1871"/>
      <c r="L55" s="913"/>
      <c r="M55" s="1824"/>
      <c r="N55" s="41"/>
      <c r="O55" s="41"/>
      <c r="P55" s="41"/>
      <c r="Q55" s="41"/>
      <c r="R55" s="41"/>
      <c r="S55" s="41"/>
      <c r="T55" s="41"/>
      <c r="U55" s="1826"/>
    </row>
    <row r="56" spans="1:22" s="579" customFormat="1" ht="15.75" customHeight="1" x14ac:dyDescent="0.2">
      <c r="A56" s="1838"/>
      <c r="B56" s="1841"/>
      <c r="C56" s="41"/>
      <c r="D56" s="41"/>
      <c r="E56" s="41"/>
      <c r="F56" s="41"/>
      <c r="G56" s="41"/>
      <c r="H56" s="41"/>
      <c r="I56" s="41"/>
      <c r="J56" s="1844"/>
      <c r="K56" s="1871"/>
      <c r="L56" s="913"/>
      <c r="M56" s="1824"/>
      <c r="N56" s="41"/>
      <c r="O56" s="41"/>
      <c r="P56" s="41"/>
      <c r="Q56" s="41"/>
      <c r="R56" s="41"/>
      <c r="S56" s="41"/>
      <c r="T56" s="41"/>
      <c r="U56" s="1826"/>
    </row>
    <row r="57" spans="1:22" s="582" customFormat="1" ht="15.75" customHeight="1" x14ac:dyDescent="0.2">
      <c r="A57" s="1838"/>
      <c r="B57" s="1841"/>
      <c r="C57" s="41"/>
      <c r="D57" s="41"/>
      <c r="E57" s="41"/>
      <c r="F57" s="41"/>
      <c r="G57" s="41"/>
      <c r="H57" s="41"/>
      <c r="I57" s="41"/>
      <c r="J57" s="1844"/>
      <c r="K57" s="1871"/>
      <c r="L57" s="913"/>
      <c r="M57" s="1824"/>
      <c r="N57" s="46"/>
      <c r="O57" s="46"/>
      <c r="P57" s="46"/>
      <c r="Q57" s="46"/>
      <c r="R57" s="46"/>
      <c r="S57" s="46"/>
      <c r="T57" s="46"/>
      <c r="U57" s="1826"/>
    </row>
    <row r="58" spans="1:22" s="579" customFormat="1" ht="15.75" customHeight="1" x14ac:dyDescent="0.2">
      <c r="A58" s="1838"/>
      <c r="B58" s="1841"/>
      <c r="C58" s="41"/>
      <c r="D58" s="41"/>
      <c r="E58" s="41"/>
      <c r="F58" s="41"/>
      <c r="G58" s="41"/>
      <c r="H58" s="41"/>
      <c r="I58" s="41"/>
      <c r="J58" s="1844"/>
      <c r="K58" s="1871"/>
      <c r="L58" s="913"/>
      <c r="M58" s="1824"/>
      <c r="N58" s="41"/>
      <c r="O58" s="41"/>
      <c r="P58" s="41"/>
      <c r="Q58" s="41"/>
      <c r="R58" s="41"/>
      <c r="S58" s="41"/>
      <c r="T58" s="41"/>
      <c r="U58" s="1826"/>
    </row>
    <row r="59" spans="1:22" s="579" customFormat="1" ht="15.75" customHeight="1" x14ac:dyDescent="0.2">
      <c r="A59" s="1838"/>
      <c r="B59" s="1841"/>
      <c r="C59" s="41"/>
      <c r="D59" s="41"/>
      <c r="E59" s="41"/>
      <c r="F59" s="41"/>
      <c r="G59" s="41"/>
      <c r="H59" s="41"/>
      <c r="I59" s="41"/>
      <c r="J59" s="1844"/>
      <c r="K59" s="1871"/>
      <c r="L59" s="913"/>
      <c r="M59" s="1824"/>
      <c r="N59" s="41"/>
      <c r="O59" s="41"/>
      <c r="P59" s="41"/>
      <c r="Q59" s="41"/>
      <c r="R59" s="41"/>
      <c r="S59" s="41"/>
      <c r="T59" s="41"/>
      <c r="U59" s="1826"/>
    </row>
    <row r="60" spans="1:22" s="583" customFormat="1" ht="15.75" customHeight="1" x14ac:dyDescent="0.2">
      <c r="A60" s="1838"/>
      <c r="B60" s="1842"/>
      <c r="C60" s="41"/>
      <c r="D60" s="41"/>
      <c r="E60" s="41"/>
      <c r="F60" s="41"/>
      <c r="G60" s="41"/>
      <c r="H60" s="41"/>
      <c r="I60" s="41"/>
      <c r="J60" s="1845"/>
      <c r="K60" s="1871"/>
      <c r="L60" s="913"/>
      <c r="M60" s="1824"/>
      <c r="N60" s="41"/>
      <c r="O60" s="41"/>
      <c r="P60" s="41"/>
      <c r="Q60" s="41"/>
      <c r="R60" s="41"/>
      <c r="S60" s="41"/>
      <c r="T60" s="41"/>
      <c r="U60" s="1826"/>
    </row>
    <row r="61" spans="1:22" s="579" customFormat="1" ht="15.75" customHeight="1" x14ac:dyDescent="0.25">
      <c r="A61" s="1838"/>
      <c r="B61" s="594">
        <v>6</v>
      </c>
      <c r="C61" s="595">
        <f>+I49+1</f>
        <v>44170</v>
      </c>
      <c r="D61" s="595">
        <f t="shared" ref="D61:I61" si="5">C61+1</f>
        <v>44171</v>
      </c>
      <c r="E61" s="596">
        <f t="shared" si="5"/>
        <v>44172</v>
      </c>
      <c r="F61" s="595">
        <f t="shared" si="5"/>
        <v>44173</v>
      </c>
      <c r="G61" s="595">
        <f t="shared" si="5"/>
        <v>44174</v>
      </c>
      <c r="H61" s="597">
        <f t="shared" si="5"/>
        <v>44175</v>
      </c>
      <c r="I61" s="598">
        <f t="shared" si="5"/>
        <v>44176</v>
      </c>
      <c r="J61" s="599">
        <v>6</v>
      </c>
      <c r="K61" s="1871"/>
      <c r="L61" s="913"/>
      <c r="M61" s="1824"/>
      <c r="N61" s="41"/>
      <c r="O61" s="41"/>
      <c r="P61" s="41"/>
      <c r="Q61" s="41"/>
      <c r="R61" s="41"/>
      <c r="S61" s="41"/>
      <c r="T61" s="41"/>
      <c r="U61" s="1826"/>
    </row>
    <row r="62" spans="1:22" s="579" customFormat="1" ht="15.75" customHeight="1" x14ac:dyDescent="0.2">
      <c r="A62" s="1838"/>
      <c r="B62" s="1840">
        <f>B50+1</f>
        <v>48</v>
      </c>
      <c r="C62" s="41"/>
      <c r="D62" s="41"/>
      <c r="E62" s="41"/>
      <c r="F62" s="41"/>
      <c r="G62" s="41"/>
      <c r="H62" s="41"/>
      <c r="I62" s="41"/>
      <c r="J62" s="1843">
        <f>J50+1</f>
        <v>48</v>
      </c>
      <c r="K62" s="1871"/>
      <c r="L62" s="913"/>
      <c r="M62" s="1824"/>
      <c r="N62" s="41"/>
      <c r="O62" s="41"/>
      <c r="P62" s="41"/>
      <c r="Q62" s="41"/>
      <c r="R62" s="41"/>
      <c r="S62" s="41"/>
      <c r="T62" s="41"/>
      <c r="U62" s="1826"/>
    </row>
    <row r="63" spans="1:22" s="579" customFormat="1" ht="15.75" customHeight="1" x14ac:dyDescent="0.2">
      <c r="A63" s="1838"/>
      <c r="B63" s="1841"/>
      <c r="C63" s="41"/>
      <c r="D63" s="41"/>
      <c r="E63" s="41"/>
      <c r="F63" s="41"/>
      <c r="G63" s="41"/>
      <c r="H63" s="41"/>
      <c r="I63" s="41"/>
      <c r="J63" s="1844"/>
      <c r="K63" s="1871"/>
      <c r="L63" s="913"/>
      <c r="M63" s="1824"/>
      <c r="N63" s="41"/>
      <c r="O63" s="41"/>
      <c r="P63" s="41"/>
      <c r="Q63" s="41"/>
      <c r="R63" s="41"/>
      <c r="S63" s="41"/>
      <c r="T63" s="41"/>
      <c r="U63" s="1826"/>
    </row>
    <row r="64" spans="1:22" s="579" customFormat="1" ht="15.75" customHeight="1" x14ac:dyDescent="0.2">
      <c r="A64" s="1838"/>
      <c r="B64" s="1841"/>
      <c r="C64" s="41"/>
      <c r="D64" s="41"/>
      <c r="E64" s="41"/>
      <c r="F64" s="41"/>
      <c r="G64" s="41"/>
      <c r="H64" s="41"/>
      <c r="I64" s="41"/>
      <c r="J64" s="1844"/>
      <c r="K64" s="1871"/>
      <c r="L64" s="913"/>
      <c r="M64" s="1824"/>
      <c r="N64" s="1824"/>
      <c r="O64" s="1824"/>
      <c r="P64" s="1824"/>
      <c r="Q64" s="1824"/>
      <c r="R64" s="1824"/>
      <c r="S64" s="1824"/>
      <c r="T64" s="1824"/>
      <c r="U64" s="1824"/>
    </row>
    <row r="65" spans="1:18" s="579" customFormat="1" ht="15.75" customHeight="1" x14ac:dyDescent="0.2">
      <c r="A65" s="1838"/>
      <c r="B65" s="1841"/>
      <c r="C65" s="41"/>
      <c r="D65" s="41"/>
      <c r="E65" s="41"/>
      <c r="F65" s="41"/>
      <c r="G65" s="41"/>
      <c r="H65" s="41"/>
      <c r="I65" s="41"/>
      <c r="J65" s="1844"/>
      <c r="K65" s="1871"/>
      <c r="L65" s="913"/>
    </row>
    <row r="66" spans="1:18" s="579" customFormat="1" ht="15.75" customHeight="1" x14ac:dyDescent="0.2">
      <c r="A66" s="1838"/>
      <c r="B66" s="1841"/>
      <c r="C66" s="41"/>
      <c r="D66" s="41"/>
      <c r="E66" s="46"/>
      <c r="F66" s="41"/>
      <c r="G66" s="41"/>
      <c r="H66" s="46"/>
      <c r="I66" s="46"/>
      <c r="J66" s="1844"/>
      <c r="K66" s="1871"/>
      <c r="L66" s="913"/>
    </row>
    <row r="67" spans="1:18" s="579" customFormat="1" ht="15.75" customHeight="1" x14ac:dyDescent="0.2">
      <c r="A67" s="1838"/>
      <c r="B67" s="1841"/>
      <c r="C67" s="41"/>
      <c r="D67" s="41"/>
      <c r="E67" s="41"/>
      <c r="F67" s="41"/>
      <c r="G67" s="41"/>
      <c r="H67" s="41"/>
      <c r="I67" s="41"/>
      <c r="J67" s="1844"/>
      <c r="K67" s="1871"/>
      <c r="L67" s="913"/>
    </row>
    <row r="68" spans="1:18" s="579" customFormat="1" ht="15.75" customHeight="1" x14ac:dyDescent="0.2">
      <c r="A68" s="1838"/>
      <c r="B68" s="1841"/>
      <c r="C68" s="41"/>
      <c r="D68" s="41"/>
      <c r="E68" s="41"/>
      <c r="F68" s="41"/>
      <c r="G68" s="41"/>
      <c r="H68" s="41"/>
      <c r="I68" s="41"/>
      <c r="J68" s="1844"/>
      <c r="K68" s="1871"/>
      <c r="L68" s="913"/>
    </row>
    <row r="69" spans="1:18" s="584" customFormat="1" ht="15.75" customHeight="1" x14ac:dyDescent="0.2">
      <c r="A69" s="1838"/>
      <c r="B69" s="1841"/>
      <c r="C69" s="41"/>
      <c r="D69" s="41"/>
      <c r="E69" s="41"/>
      <c r="F69" s="41"/>
      <c r="G69" s="41"/>
      <c r="H69" s="41"/>
      <c r="I69" s="41"/>
      <c r="J69" s="1844"/>
      <c r="K69" s="1868" t="s">
        <v>981</v>
      </c>
      <c r="L69" s="914"/>
      <c r="M69" s="579"/>
      <c r="N69" s="579"/>
      <c r="O69" s="579"/>
      <c r="P69" s="579"/>
      <c r="Q69" s="579"/>
      <c r="R69" s="579"/>
    </row>
    <row r="70" spans="1:18" s="584" customFormat="1" ht="15.75" customHeight="1" x14ac:dyDescent="0.2">
      <c r="A70" s="1838"/>
      <c r="B70" s="1841"/>
      <c r="C70" s="41"/>
      <c r="D70" s="41"/>
      <c r="E70" s="41"/>
      <c r="F70" s="41"/>
      <c r="G70" s="41"/>
      <c r="H70" s="41"/>
      <c r="I70" s="41"/>
      <c r="J70" s="1844"/>
      <c r="K70" s="1868"/>
      <c r="L70" s="914"/>
      <c r="M70" s="579"/>
      <c r="N70" s="579"/>
      <c r="O70" s="579"/>
      <c r="P70" s="579"/>
      <c r="Q70" s="579"/>
      <c r="R70" s="579"/>
    </row>
    <row r="71" spans="1:18" s="579" customFormat="1" ht="15.75" customHeight="1" x14ac:dyDescent="0.2">
      <c r="A71" s="1838"/>
      <c r="B71" s="1841"/>
      <c r="C71" s="41"/>
      <c r="D71" s="41"/>
      <c r="E71" s="41"/>
      <c r="F71" s="41"/>
      <c r="G71" s="41"/>
      <c r="H71" s="41"/>
      <c r="I71" s="41"/>
      <c r="J71" s="1844"/>
      <c r="K71" s="1868"/>
      <c r="L71" s="914"/>
    </row>
    <row r="72" spans="1:18" s="579" customFormat="1" ht="15.75" customHeight="1" x14ac:dyDescent="0.2">
      <c r="A72" s="1838"/>
      <c r="B72" s="1842"/>
      <c r="C72" s="41"/>
      <c r="D72" s="41"/>
      <c r="E72" s="41"/>
      <c r="F72" s="41"/>
      <c r="G72" s="41"/>
      <c r="H72" s="41"/>
      <c r="I72" s="41"/>
      <c r="J72" s="1845"/>
      <c r="K72" s="1868"/>
      <c r="L72" s="914"/>
    </row>
    <row r="73" spans="1:18" s="579" customFormat="1" ht="15.75" customHeight="1" x14ac:dyDescent="0.25">
      <c r="A73" s="1838"/>
      <c r="B73" s="594">
        <v>7</v>
      </c>
      <c r="C73" s="595">
        <f>+I61+1</f>
        <v>44177</v>
      </c>
      <c r="D73" s="595">
        <f t="shared" ref="D73:I73" si="6">C73+1</f>
        <v>44178</v>
      </c>
      <c r="E73" s="596">
        <f t="shared" si="6"/>
        <v>44179</v>
      </c>
      <c r="F73" s="595">
        <f t="shared" si="6"/>
        <v>44180</v>
      </c>
      <c r="G73" s="595">
        <f t="shared" si="6"/>
        <v>44181</v>
      </c>
      <c r="H73" s="597">
        <f t="shared" si="6"/>
        <v>44182</v>
      </c>
      <c r="I73" s="598">
        <f t="shared" si="6"/>
        <v>44183</v>
      </c>
      <c r="J73" s="599">
        <v>7</v>
      </c>
      <c r="K73" s="1868"/>
      <c r="L73" s="914"/>
    </row>
    <row r="74" spans="1:18" s="579" customFormat="1" ht="15.75" customHeight="1" x14ac:dyDescent="0.2">
      <c r="A74" s="1838"/>
      <c r="B74" s="1840">
        <f>B62+1</f>
        <v>49</v>
      </c>
      <c r="C74" s="41"/>
      <c r="D74" s="41"/>
      <c r="E74" s="41"/>
      <c r="F74" s="41"/>
      <c r="G74" s="41"/>
      <c r="H74" s="41"/>
      <c r="I74" s="41"/>
      <c r="J74" s="1843">
        <f>J62+1</f>
        <v>49</v>
      </c>
      <c r="K74" s="1868"/>
      <c r="L74" s="914"/>
    </row>
    <row r="75" spans="1:18" s="579" customFormat="1" ht="15.75" customHeight="1" x14ac:dyDescent="0.2">
      <c r="A75" s="1838"/>
      <c r="B75" s="1841"/>
      <c r="C75" s="41"/>
      <c r="D75" s="41"/>
      <c r="E75" s="41"/>
      <c r="F75" s="41"/>
      <c r="G75" s="41"/>
      <c r="H75" s="41"/>
      <c r="I75" s="41"/>
      <c r="J75" s="1844"/>
      <c r="K75" s="1868"/>
      <c r="L75" s="914"/>
    </row>
    <row r="76" spans="1:18" s="579" customFormat="1" ht="15.75" customHeight="1" x14ac:dyDescent="0.2">
      <c r="A76" s="1838"/>
      <c r="B76" s="1841"/>
      <c r="C76" s="41"/>
      <c r="D76" s="41"/>
      <c r="E76" s="41"/>
      <c r="F76" s="41"/>
      <c r="G76" s="41"/>
      <c r="H76" s="41"/>
      <c r="I76" s="41"/>
      <c r="J76" s="1844"/>
      <c r="K76" s="1868"/>
      <c r="L76" s="914"/>
    </row>
    <row r="77" spans="1:18" s="579" customFormat="1" ht="15.75" customHeight="1" x14ac:dyDescent="0.2">
      <c r="A77" s="1838"/>
      <c r="B77" s="1841"/>
      <c r="C77" s="41"/>
      <c r="D77" s="41"/>
      <c r="E77" s="41"/>
      <c r="F77" s="41"/>
      <c r="G77" s="41"/>
      <c r="H77" s="41"/>
      <c r="I77" s="41"/>
      <c r="J77" s="1844"/>
      <c r="K77" s="1868"/>
      <c r="L77" s="914"/>
    </row>
    <row r="78" spans="1:18" s="579" customFormat="1" ht="15.75" customHeight="1" x14ac:dyDescent="0.2">
      <c r="A78" s="1838"/>
      <c r="B78" s="1841"/>
      <c r="C78" s="41"/>
      <c r="D78" s="41"/>
      <c r="E78" s="46"/>
      <c r="F78" s="46"/>
      <c r="G78" s="41"/>
      <c r="H78" s="46"/>
      <c r="I78" s="46"/>
      <c r="J78" s="1844"/>
      <c r="K78" s="1868"/>
      <c r="L78" s="914"/>
    </row>
    <row r="79" spans="1:18" s="579" customFormat="1" ht="15.75" customHeight="1" x14ac:dyDescent="0.2">
      <c r="A79" s="1838"/>
      <c r="B79" s="1841"/>
      <c r="C79" s="41"/>
      <c r="D79" s="41"/>
      <c r="E79" s="41"/>
      <c r="F79" s="41"/>
      <c r="G79" s="41"/>
      <c r="H79" s="41"/>
      <c r="I79" s="41"/>
      <c r="J79" s="1844"/>
      <c r="K79" s="1868"/>
      <c r="L79" s="914"/>
    </row>
    <row r="80" spans="1:18" s="579" customFormat="1" ht="15.75" customHeight="1" x14ac:dyDescent="0.2">
      <c r="A80" s="1838"/>
      <c r="B80" s="1841"/>
      <c r="C80" s="41"/>
      <c r="D80" s="41"/>
      <c r="E80" s="41"/>
      <c r="F80" s="41"/>
      <c r="G80" s="41"/>
      <c r="H80" s="41"/>
      <c r="I80" s="41"/>
      <c r="J80" s="1844"/>
      <c r="K80" s="1868"/>
      <c r="L80" s="914"/>
    </row>
    <row r="81" spans="1:19" s="582" customFormat="1" ht="15.75" customHeight="1" x14ac:dyDescent="0.2">
      <c r="A81" s="1838"/>
      <c r="B81" s="1841"/>
      <c r="C81" s="41"/>
      <c r="D81" s="41"/>
      <c r="E81" s="41"/>
      <c r="F81" s="41"/>
      <c r="G81" s="41"/>
      <c r="H81" s="41"/>
      <c r="I81" s="41"/>
      <c r="J81" s="1844"/>
      <c r="K81" s="1868"/>
      <c r="L81" s="914"/>
      <c r="M81" s="603"/>
      <c r="O81" s="579"/>
      <c r="P81" s="579"/>
      <c r="Q81" s="579"/>
      <c r="R81" s="579"/>
    </row>
    <row r="82" spans="1:19" s="582" customFormat="1" ht="15.75" customHeight="1" x14ac:dyDescent="0.2">
      <c r="A82" s="1838"/>
      <c r="B82" s="1841"/>
      <c r="C82" s="41"/>
      <c r="D82" s="41"/>
      <c r="E82" s="41"/>
      <c r="F82" s="41"/>
      <c r="G82" s="41"/>
      <c r="H82" s="41"/>
      <c r="I82" s="41"/>
      <c r="J82" s="1844"/>
      <c r="K82" s="1868"/>
      <c r="L82" s="914"/>
      <c r="M82" s="603"/>
      <c r="O82" s="579"/>
      <c r="P82" s="579"/>
      <c r="Q82" s="579"/>
      <c r="R82" s="579"/>
    </row>
    <row r="83" spans="1:19" s="585" customFormat="1" ht="15.75" customHeight="1" x14ac:dyDescent="0.2">
      <c r="A83" s="1838"/>
      <c r="B83" s="1841"/>
      <c r="C83" s="41"/>
      <c r="D83" s="41"/>
      <c r="E83" s="41"/>
      <c r="F83" s="41"/>
      <c r="G83" s="41"/>
      <c r="H83" s="41"/>
      <c r="I83" s="41"/>
      <c r="J83" s="1844"/>
      <c r="K83" s="1868"/>
      <c r="L83" s="914"/>
      <c r="M83" s="603"/>
      <c r="O83" s="579"/>
      <c r="P83" s="579"/>
      <c r="Q83" s="579"/>
      <c r="R83" s="579"/>
    </row>
    <row r="84" spans="1:19" s="585" customFormat="1" ht="15.75" customHeight="1" x14ac:dyDescent="0.2">
      <c r="A84" s="1839"/>
      <c r="B84" s="1841"/>
      <c r="C84" s="71"/>
      <c r="D84" s="41"/>
      <c r="E84" s="71"/>
      <c r="F84" s="71"/>
      <c r="G84" s="41"/>
      <c r="H84" s="71"/>
      <c r="I84" s="71"/>
      <c r="J84" s="1844"/>
      <c r="K84" s="1869"/>
      <c r="L84" s="914"/>
      <c r="M84" s="603"/>
      <c r="O84" s="579"/>
      <c r="P84" s="579"/>
      <c r="Q84" s="579"/>
      <c r="R84" s="579"/>
    </row>
    <row r="85" spans="1:19" ht="13.5" customHeight="1" x14ac:dyDescent="0.2">
      <c r="A85" s="921"/>
      <c r="B85" s="919"/>
      <c r="C85" s="624" t="s">
        <v>1006</v>
      </c>
      <c r="D85" s="588"/>
      <c r="E85" s="588"/>
      <c r="F85" s="588"/>
      <c r="G85" s="588"/>
      <c r="H85" s="588"/>
      <c r="I85" s="918"/>
      <c r="J85" s="919"/>
      <c r="K85" s="919"/>
      <c r="L85" s="915"/>
      <c r="M85" s="586"/>
      <c r="O85" s="579"/>
      <c r="P85" s="579"/>
      <c r="Q85" s="579"/>
      <c r="R85" s="579"/>
    </row>
    <row r="86" spans="1:19" ht="12.75" x14ac:dyDescent="0.2">
      <c r="A86" s="907"/>
      <c r="B86" s="907"/>
      <c r="C86" s="925"/>
      <c r="D86" s="906"/>
      <c r="E86" s="906"/>
      <c r="F86" s="906"/>
      <c r="G86" s="906"/>
      <c r="H86" s="906"/>
      <c r="I86" s="906"/>
      <c r="J86" s="907"/>
      <c r="K86" s="907"/>
      <c r="O86" s="579"/>
      <c r="P86" s="579"/>
      <c r="Q86" s="579"/>
      <c r="R86" s="579"/>
    </row>
    <row r="87" spans="1:19" ht="27.75" customHeight="1" x14ac:dyDescent="0.2">
      <c r="A87" s="907"/>
      <c r="B87" s="907"/>
      <c r="C87" s="926" t="s">
        <v>2217</v>
      </c>
      <c r="D87" s="906"/>
      <c r="E87" s="906"/>
      <c r="F87" s="906"/>
      <c r="G87" s="906"/>
      <c r="H87" s="906"/>
      <c r="I87" s="906"/>
      <c r="J87" s="907"/>
      <c r="K87" s="907"/>
      <c r="N87" s="579"/>
      <c r="O87" s="579"/>
      <c r="P87" s="579"/>
      <c r="Q87" s="579"/>
      <c r="R87" s="579"/>
      <c r="S87" s="579"/>
    </row>
    <row r="88" spans="1:19" ht="12" customHeight="1" x14ac:dyDescent="0.4">
      <c r="A88" s="907"/>
      <c r="B88" s="907"/>
      <c r="C88" s="883"/>
      <c r="D88" s="883"/>
      <c r="E88" s="883"/>
      <c r="F88" s="883"/>
      <c r="G88" s="883"/>
      <c r="H88" s="883"/>
      <c r="I88" s="906"/>
      <c r="J88" s="907"/>
      <c r="K88" s="907"/>
    </row>
    <row r="89" spans="1:19" s="882" customFormat="1" ht="36" customHeight="1" x14ac:dyDescent="0.35">
      <c r="A89" s="920"/>
      <c r="B89" s="922"/>
      <c r="C89" s="884" t="s">
        <v>390</v>
      </c>
      <c r="D89" s="902" t="s">
        <v>2201</v>
      </c>
      <c r="E89" s="885" t="s">
        <v>2139</v>
      </c>
      <c r="F89" s="886" t="s">
        <v>1223</v>
      </c>
      <c r="G89" s="946" t="s">
        <v>2208</v>
      </c>
      <c r="H89" s="886" t="s">
        <v>2211</v>
      </c>
      <c r="I89" s="920"/>
      <c r="J89" s="920"/>
      <c r="K89" s="920"/>
      <c r="L89" s="917"/>
    </row>
    <row r="90" spans="1:19" ht="12" customHeight="1" x14ac:dyDescent="0.25">
      <c r="A90" s="907"/>
      <c r="B90" s="922"/>
      <c r="C90" s="903"/>
      <c r="D90" s="903"/>
      <c r="E90" s="903"/>
      <c r="F90" s="903"/>
      <c r="G90" s="903"/>
      <c r="H90" s="903"/>
      <c r="I90" s="906"/>
      <c r="J90" s="907"/>
      <c r="K90" s="907"/>
    </row>
    <row r="91" spans="1:19" ht="24.95" customHeight="1" x14ac:dyDescent="0.25">
      <c r="A91" s="907"/>
      <c r="B91" s="922"/>
      <c r="C91" s="887" t="s">
        <v>2197</v>
      </c>
      <c r="D91" s="888" t="s">
        <v>2202</v>
      </c>
      <c r="E91" s="904" t="s">
        <v>788</v>
      </c>
      <c r="F91" s="886" t="s">
        <v>2207</v>
      </c>
      <c r="G91" s="889" t="s">
        <v>2209</v>
      </c>
      <c r="H91" s="890" t="s">
        <v>2212</v>
      </c>
      <c r="I91" s="906"/>
      <c r="J91" s="907"/>
      <c r="K91" s="907"/>
    </row>
    <row r="92" spans="1:19" ht="12" customHeight="1" x14ac:dyDescent="0.25">
      <c r="A92" s="907"/>
      <c r="B92" s="922"/>
      <c r="C92" s="903"/>
      <c r="D92" s="903"/>
      <c r="E92" s="903"/>
      <c r="F92" s="903"/>
      <c r="G92" s="903"/>
      <c r="H92" s="903"/>
      <c r="I92" s="906"/>
      <c r="J92" s="907"/>
      <c r="K92" s="907"/>
    </row>
    <row r="93" spans="1:19" ht="38.25" customHeight="1" x14ac:dyDescent="0.25">
      <c r="A93" s="907"/>
      <c r="B93" s="922"/>
      <c r="C93" s="891" t="s">
        <v>389</v>
      </c>
      <c r="D93" s="892" t="s">
        <v>2203</v>
      </c>
      <c r="E93" s="947" t="s">
        <v>2206</v>
      </c>
      <c r="F93" s="893" t="s">
        <v>1226</v>
      </c>
      <c r="G93" s="905"/>
      <c r="H93" s="948" t="s">
        <v>2213</v>
      </c>
      <c r="I93" s="906"/>
      <c r="J93" s="907"/>
      <c r="K93" s="907"/>
    </row>
    <row r="94" spans="1:19" ht="12" customHeight="1" x14ac:dyDescent="0.25">
      <c r="A94" s="907"/>
      <c r="B94" s="922"/>
      <c r="C94" s="903"/>
      <c r="D94" s="903"/>
      <c r="E94" s="903"/>
      <c r="F94" s="903"/>
      <c r="G94" s="903"/>
      <c r="H94" s="903"/>
      <c r="I94" s="906"/>
      <c r="J94" s="907"/>
      <c r="K94" s="907"/>
    </row>
    <row r="95" spans="1:19" ht="39" customHeight="1" x14ac:dyDescent="0.25">
      <c r="A95" s="907"/>
      <c r="B95" s="922"/>
      <c r="C95" s="894" t="s">
        <v>391</v>
      </c>
      <c r="D95" s="895" t="s">
        <v>2204</v>
      </c>
      <c r="E95" s="886" t="s">
        <v>1231</v>
      </c>
      <c r="F95" s="884" t="s">
        <v>1228</v>
      </c>
      <c r="G95" s="896" t="s">
        <v>2210</v>
      </c>
      <c r="H95" s="949" t="s">
        <v>2214</v>
      </c>
      <c r="I95" s="906"/>
      <c r="J95" s="907"/>
      <c r="K95" s="907"/>
    </row>
    <row r="96" spans="1:19" ht="12" customHeight="1" x14ac:dyDescent="0.25">
      <c r="A96" s="907"/>
      <c r="B96" s="922"/>
      <c r="C96" s="903"/>
      <c r="D96" s="903"/>
      <c r="E96" s="903"/>
      <c r="F96" s="903"/>
      <c r="G96" s="903"/>
      <c r="H96" s="903"/>
      <c r="I96" s="906"/>
      <c r="J96" s="907"/>
      <c r="K96" s="907"/>
    </row>
    <row r="97" spans="1:11" ht="24.95" customHeight="1" x14ac:dyDescent="0.25">
      <c r="A97" s="907"/>
      <c r="B97" s="922"/>
      <c r="C97" s="897" t="s">
        <v>1211</v>
      </c>
      <c r="D97" s="898" t="s">
        <v>2202</v>
      </c>
      <c r="E97" s="910"/>
      <c r="F97" s="910"/>
      <c r="G97" s="910"/>
      <c r="H97" s="910"/>
      <c r="I97" s="906"/>
      <c r="J97" s="907"/>
      <c r="K97" s="907"/>
    </row>
    <row r="98" spans="1:11" ht="12" customHeight="1" x14ac:dyDescent="0.25">
      <c r="A98" s="907"/>
      <c r="B98" s="922"/>
      <c r="C98" s="903"/>
      <c r="D98" s="903"/>
      <c r="E98" s="910"/>
      <c r="F98" s="910"/>
      <c r="G98" s="910"/>
      <c r="H98" s="910"/>
      <c r="I98" s="906"/>
      <c r="J98" s="907"/>
      <c r="K98" s="907"/>
    </row>
    <row r="99" spans="1:11" ht="24.95" customHeight="1" x14ac:dyDescent="0.25">
      <c r="A99" s="907"/>
      <c r="B99" s="922"/>
      <c r="C99" s="899" t="s">
        <v>2198</v>
      </c>
      <c r="D99" s="900" t="s">
        <v>2205</v>
      </c>
      <c r="E99" s="910"/>
      <c r="F99" s="910"/>
      <c r="G99" s="910"/>
      <c r="H99" s="910"/>
      <c r="I99" s="906"/>
      <c r="J99" s="907"/>
      <c r="K99" s="907"/>
    </row>
    <row r="100" spans="1:11" ht="12" customHeight="1" x14ac:dyDescent="0.4">
      <c r="A100" s="907"/>
      <c r="B100" s="907"/>
      <c r="C100" s="901"/>
      <c r="D100" s="901"/>
      <c r="E100" s="911"/>
      <c r="F100" s="911"/>
      <c r="G100" s="911"/>
      <c r="H100" s="911"/>
      <c r="I100" s="906"/>
      <c r="J100" s="907"/>
      <c r="K100" s="907"/>
    </row>
    <row r="101" spans="1:11" ht="33" customHeight="1" x14ac:dyDescent="0.25">
      <c r="A101" s="907"/>
      <c r="B101" s="907"/>
      <c r="C101" s="906"/>
      <c r="D101" s="906"/>
      <c r="E101" s="906"/>
      <c r="F101" s="906"/>
      <c r="G101" s="906"/>
      <c r="H101" s="906"/>
      <c r="I101" s="906"/>
      <c r="J101" s="907"/>
      <c r="K101" s="907"/>
    </row>
    <row r="102" spans="1:11" ht="33" customHeight="1" x14ac:dyDescent="0.25">
      <c r="A102" s="907"/>
      <c r="B102" s="907"/>
      <c r="C102" s="1867" t="s">
        <v>2702</v>
      </c>
      <c r="D102" s="1867"/>
      <c r="E102" s="1867"/>
      <c r="F102" s="1867"/>
      <c r="G102" s="1867"/>
      <c r="H102" s="1867"/>
      <c r="I102" s="906"/>
      <c r="J102" s="907"/>
      <c r="K102" s="907"/>
    </row>
    <row r="103" spans="1:11" ht="18" x14ac:dyDescent="0.25">
      <c r="A103" s="907"/>
      <c r="B103" s="924"/>
      <c r="C103" s="945" t="s">
        <v>2701</v>
      </c>
      <c r="D103" s="907"/>
      <c r="E103" s="907"/>
      <c r="F103" s="907"/>
      <c r="G103" s="907"/>
      <c r="H103" s="907"/>
      <c r="I103" s="907"/>
      <c r="J103" s="907"/>
      <c r="K103" s="907"/>
    </row>
    <row r="104" spans="1:11" ht="15.75" x14ac:dyDescent="0.25">
      <c r="A104" s="907"/>
      <c r="B104" s="907"/>
      <c r="C104" s="908" t="s">
        <v>2215</v>
      </c>
      <c r="D104" s="907"/>
      <c r="E104" s="907"/>
      <c r="F104" s="907"/>
      <c r="G104" s="907"/>
      <c r="H104" s="907"/>
      <c r="I104" s="907"/>
      <c r="J104" s="907"/>
      <c r="K104" s="907"/>
    </row>
    <row r="105" spans="1:11" x14ac:dyDescent="0.25">
      <c r="A105" s="907"/>
      <c r="B105" s="907"/>
      <c r="C105" s="909" t="s">
        <v>2216</v>
      </c>
      <c r="D105" s="907"/>
      <c r="E105" s="907"/>
      <c r="F105" s="907"/>
      <c r="G105" s="907"/>
      <c r="H105" s="907"/>
      <c r="I105" s="907"/>
      <c r="J105" s="907"/>
      <c r="K105" s="907"/>
    </row>
    <row r="106" spans="1:11" x14ac:dyDescent="0.25">
      <c r="A106" s="907"/>
      <c r="B106" s="907"/>
      <c r="C106" s="909"/>
      <c r="D106" s="907"/>
      <c r="E106" s="907"/>
      <c r="F106" s="907"/>
      <c r="G106" s="907"/>
      <c r="H106" s="907"/>
      <c r="I106" s="907"/>
      <c r="J106" s="907"/>
      <c r="K106" s="907"/>
    </row>
    <row r="107" spans="1:11" ht="20.25" x14ac:dyDescent="0.3">
      <c r="A107" s="907"/>
      <c r="B107" s="923"/>
      <c r="C107" s="944" t="s">
        <v>2700</v>
      </c>
      <c r="D107" s="906"/>
      <c r="E107" s="906"/>
      <c r="F107" s="906"/>
      <c r="G107" s="906"/>
      <c r="H107" s="906"/>
      <c r="I107" s="906"/>
      <c r="J107" s="907"/>
      <c r="K107" s="907"/>
    </row>
    <row r="108" spans="1:11" x14ac:dyDescent="0.25">
      <c r="A108" s="907"/>
      <c r="B108" s="907"/>
      <c r="C108" s="906"/>
      <c r="D108" s="906"/>
      <c r="E108" s="906"/>
      <c r="F108" s="906"/>
      <c r="G108" s="906"/>
      <c r="H108" s="906"/>
      <c r="I108" s="906"/>
      <c r="J108" s="907"/>
      <c r="K108" s="907"/>
    </row>
    <row r="109" spans="1:11" x14ac:dyDescent="0.25">
      <c r="A109" s="907"/>
      <c r="B109" s="907"/>
      <c r="C109" s="907"/>
      <c r="D109" s="907"/>
      <c r="E109" s="907"/>
      <c r="F109" s="907"/>
      <c r="G109" s="907"/>
      <c r="H109" s="907"/>
      <c r="I109" s="907"/>
      <c r="J109" s="907"/>
      <c r="K109" s="907"/>
    </row>
    <row r="110" spans="1:11" x14ac:dyDescent="0.25">
      <c r="A110" s="907"/>
      <c r="B110" s="907"/>
      <c r="C110" s="907"/>
      <c r="D110" s="907"/>
      <c r="E110" s="907"/>
      <c r="F110" s="907"/>
      <c r="G110" s="907"/>
      <c r="H110" s="907"/>
      <c r="I110" s="907"/>
      <c r="J110" s="907"/>
      <c r="K110" s="907"/>
    </row>
    <row r="111" spans="1:11" x14ac:dyDescent="0.25">
      <c r="A111" s="907"/>
      <c r="B111" s="907"/>
      <c r="I111" s="907"/>
      <c r="J111" s="907"/>
      <c r="K111" s="907"/>
    </row>
  </sheetData>
  <sheetProtection selectLockedCells="1"/>
  <mergeCells count="50">
    <mergeCell ref="C102:H102"/>
    <mergeCell ref="K69:K84"/>
    <mergeCell ref="K38:K41"/>
    <mergeCell ref="K42:K68"/>
    <mergeCell ref="J74:J84"/>
    <mergeCell ref="J38:J48"/>
    <mergeCell ref="J50:J60"/>
    <mergeCell ref="J62:J72"/>
    <mergeCell ref="M52:T52"/>
    <mergeCell ref="U52:U63"/>
    <mergeCell ref="O4:O5"/>
    <mergeCell ref="P4:P5"/>
    <mergeCell ref="N15:S16"/>
    <mergeCell ref="M37:T37"/>
    <mergeCell ref="M53:M64"/>
    <mergeCell ref="N64:U64"/>
    <mergeCell ref="M51:U51"/>
    <mergeCell ref="J26:J36"/>
    <mergeCell ref="S6:T7"/>
    <mergeCell ref="S8:T9"/>
    <mergeCell ref="S10:T11"/>
    <mergeCell ref="M35:U36"/>
    <mergeCell ref="K1:K37"/>
    <mergeCell ref="N26:S27"/>
    <mergeCell ref="L37:L49"/>
    <mergeCell ref="O11:R11"/>
    <mergeCell ref="J2:J12"/>
    <mergeCell ref="N17:S17"/>
    <mergeCell ref="N18:S18"/>
    <mergeCell ref="J14:J24"/>
    <mergeCell ref="A1:A84"/>
    <mergeCell ref="B2:B12"/>
    <mergeCell ref="B74:B84"/>
    <mergeCell ref="B62:B72"/>
    <mergeCell ref="B26:B36"/>
    <mergeCell ref="B38:B48"/>
    <mergeCell ref="B50:B60"/>
    <mergeCell ref="B14:B24"/>
    <mergeCell ref="M2:P3"/>
    <mergeCell ref="N20:S22"/>
    <mergeCell ref="S12:T13"/>
    <mergeCell ref="O7:R7"/>
    <mergeCell ref="O9:R9"/>
    <mergeCell ref="N23:S25"/>
    <mergeCell ref="N28:S29"/>
    <mergeCell ref="N30:S30"/>
    <mergeCell ref="M33:U34"/>
    <mergeCell ref="M38:M49"/>
    <mergeCell ref="N49:U49"/>
    <mergeCell ref="U37:U48"/>
  </mergeCells>
  <phoneticPr fontId="0" type="noConversion"/>
  <hyperlinks>
    <hyperlink ref="C95" location="HO_cuidités" display="HO cuidités " xr:uid="{00000000-0004-0000-0100-000000000000}"/>
    <hyperlink ref="C97" location="H.O_COMPOSÉS" display="H.O COMPOSÉS" xr:uid="{00000000-0004-0000-0100-000001000000}"/>
    <hyperlink ref="C89" location="HO__15___MG" display="HO&gt; 15 % MG" xr:uid="{00000000-0004-0000-0100-000002000000}"/>
    <hyperlink ref="C91" location="HO_Pré_Frit" display="HO Pré Frit" xr:uid="{00000000-0004-0000-0100-000003000000}"/>
    <hyperlink ref="C93" location="HO__crudités" display="HO  crudités" xr:uid="{00000000-0004-0000-0100-000004000000}"/>
    <hyperlink ref="C99" location="H.O_Féculents" display="H.O Féculents" xr:uid="{00000000-0004-0000-0100-000005000000}"/>
    <hyperlink ref="D89" location="PLAT_Filet_de_Poisson_100" display="PLAT-Filet de Poisson 100%" xr:uid="{00000000-0004-0000-0100-000006000000}"/>
    <hyperlink ref="D91" location="PLAT_moins_de_70___protidique" display="PLAT moins de 70 % protidique " xr:uid="{00000000-0004-0000-0100-000007000000}"/>
    <hyperlink ref="D93" location="PLAT_Viandes_non_hachées" display="PLAT-Viandes non hachées" xr:uid="{00000000-0004-0000-0100-000008000000}"/>
    <hyperlink ref="D95" location="PLAT_Frits_ou_pré_frits___15___MG" display="PLAT-Frits ou pré-frits &gt; 15 % MG" xr:uid="{00000000-0004-0000-0100-000009000000}"/>
    <hyperlink ref="D97" location="PLAT_moins_de_70___protidique" display="PLAT moins de 70 % protidique " xr:uid="{00000000-0004-0000-0100-00000A000000}"/>
    <hyperlink ref="D99" location="PLAT__P_L__ou___à_1" display="PLAT  P/L&lt; ou = à 1 " xr:uid="{00000000-0004-0000-0100-00000B000000}"/>
    <hyperlink ref="E89" location="PLAT__NI_LIMITE_NI_ENCOURAGE" display="PLAT  NI LIMITE NI ENCOURAGE" xr:uid="{00000000-0004-0000-0100-00000C000000}"/>
    <hyperlink ref="E91" location="PLAT_COMPLET" display="PLAT COMPLET" xr:uid="{00000000-0004-0000-0100-00000D000000}"/>
    <hyperlink ref="E93" location="PLAT__70___de_poisson__et_ayant_un_P_L__ou___2" display="PLAT  70 % de poisson, et ayant un P/L&gt; ou = 2" xr:uid="{00000000-0004-0000-0100-00000E000000}"/>
    <hyperlink ref="E95" location="PLAT_POISSON__B" display="PLAT POISSON (B)" xr:uid="{00000000-0004-0000-0100-00000F000000}"/>
    <hyperlink ref="F89" location="LÉGUMES_COMPOSÉS" display="LÉGUMES COMPOSÉS" xr:uid="{00000000-0004-0000-0100-000010000000}"/>
    <hyperlink ref="F91" location="Légumes_CUITS__autres_que_secs" display="Légumes CUITS, autres que secs" xr:uid="{00000000-0004-0000-0100-000011000000}"/>
    <hyperlink ref="F93" location="LÉGUMES_FÉCULENTS" display="LÉGUMES FÉCULENTS" xr:uid="{00000000-0004-0000-0100-000012000000}"/>
    <hyperlink ref="F95" location="LÉGUMES__GRAS" display="LÉGUMES &quot;GRAS&quot;" xr:uid="{00000000-0004-0000-0100-000013000000}"/>
    <hyperlink ref="G89" location="FROMAGE_calcium_entre_100mg_et_moins_de_150mg" display="FROMAGE calcium entre 100mg et moins de 150mg " xr:uid="{00000000-0004-0000-0100-000014000000}"/>
    <hyperlink ref="G91" location="FROMAGE____150mg_de_calcium" display="FROMAGE =&gt; 150mg de calcium " xr:uid="{00000000-0004-0000-0100-000015000000}"/>
    <hyperlink ref="G95" location="LAITAGES_desserts_lactés___de_100mg_calcium_moins_5g_lipides" display="LAITAGES/desserts lactés + de 100mg calcium moins 5g lipides" xr:uid="{00000000-0004-0000-0100-000016000000}"/>
    <hyperlink ref="H89" location="DESSERT_fruits_cuits" display="DESSERT fruits cuits" xr:uid="{00000000-0004-0000-0100-000017000000}"/>
    <hyperlink ref="H91" location="DESSERT_fruits_crus" display="DESSERT fruits crus" xr:uid="{00000000-0004-0000-0100-000018000000}"/>
    <hyperlink ref="H93" location="DESSERT_contenant_plus_de_15___de_lipides" display="DESSERT contenant plus de 15 % de lipides" xr:uid="{00000000-0004-0000-0100-000019000000}"/>
    <hyperlink ref="H95" location="DESSERT__moins__15__MG__et___de_20g_glucides" display="DESSERT  moins  15% MG, et + de 20g glucides" xr:uid="{00000000-0004-0000-0100-00001A000000}"/>
    <hyperlink ref="C107" r:id="rId1" xr:uid="{00000000-0004-0000-0100-00001B000000}"/>
    <hyperlink ref="C103" r:id="rId2" display="http://lecompagnon.info/excel/donnees.htm" xr:uid="{00000000-0004-0000-0100-00001C000000}"/>
  </hyperlinks>
  <printOptions horizontalCentered="1"/>
  <pageMargins left="0.39370078740157483" right="0.19685039370078741" top="0.19685039370078741" bottom="0.15748031496062992" header="0.27559055118110237" footer="0.19685039370078741"/>
  <pageSetup paperSize="9" scale="43" orientation="landscape" r:id="rId3"/>
  <headerFooter alignWithMargins="0">
    <oddFooter>&amp;R&amp;D &amp;T</oddFooter>
  </headerFooter>
  <colBreaks count="1" manualBreakCount="1">
    <brk id="13" max="1048575"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9"/>
  <dimension ref="A1:K85"/>
  <sheetViews>
    <sheetView zoomScaleNormal="100" workbookViewId="0">
      <selection activeCell="E17" sqref="E17"/>
    </sheetView>
  </sheetViews>
  <sheetFormatPr baseColWidth="10" defaultRowHeight="12.75" x14ac:dyDescent="0.2"/>
  <cols>
    <col min="1" max="1" width="2.85546875" style="589" customWidth="1"/>
    <col min="2" max="2" width="4.5703125" style="589" customWidth="1"/>
    <col min="3" max="9" width="41.7109375" style="589" customWidth="1"/>
    <col min="10" max="10" width="4.5703125" style="589" customWidth="1"/>
    <col min="11" max="11" width="10.42578125" style="589" customWidth="1"/>
    <col min="12" max="16384" width="11.42578125" style="589"/>
  </cols>
  <sheetData>
    <row r="1" spans="1:11" s="579" customFormat="1" ht="15.75" customHeight="1" x14ac:dyDescent="0.25">
      <c r="A1" s="1837" t="s">
        <v>1005</v>
      </c>
      <c r="B1" s="594">
        <v>1</v>
      </c>
      <c r="C1" s="590">
        <v>40847</v>
      </c>
      <c r="D1" s="590">
        <v>40848</v>
      </c>
      <c r="E1" s="591">
        <v>40849</v>
      </c>
      <c r="F1" s="590">
        <v>40850</v>
      </c>
      <c r="G1" s="590">
        <v>40851</v>
      </c>
      <c r="H1" s="592">
        <v>40852</v>
      </c>
      <c r="I1" s="593">
        <v>40853</v>
      </c>
      <c r="J1" s="599">
        <v>1</v>
      </c>
      <c r="K1" s="1858">
        <v>40895</v>
      </c>
    </row>
    <row r="2" spans="1:11" s="579" customFormat="1" ht="15.75" customHeight="1" x14ac:dyDescent="0.2">
      <c r="A2" s="1838"/>
      <c r="B2" s="1840">
        <v>44</v>
      </c>
      <c r="C2" s="41" t="s">
        <v>1245</v>
      </c>
      <c r="D2" s="41" t="s">
        <v>1245</v>
      </c>
      <c r="E2" s="41" t="s">
        <v>1245</v>
      </c>
      <c r="F2" s="42" t="s">
        <v>1246</v>
      </c>
      <c r="G2" s="43" t="s">
        <v>1247</v>
      </c>
      <c r="H2" s="41"/>
      <c r="I2" s="41"/>
      <c r="J2" s="1843">
        <v>44</v>
      </c>
      <c r="K2" s="1859"/>
    </row>
    <row r="3" spans="1:11" s="579" customFormat="1" ht="15.75" customHeight="1" x14ac:dyDescent="0.2">
      <c r="A3" s="1838"/>
      <c r="B3" s="1841"/>
      <c r="C3" s="41" t="s">
        <v>1245</v>
      </c>
      <c r="D3" s="41" t="s">
        <v>1245</v>
      </c>
      <c r="E3" s="41" t="s">
        <v>1245</v>
      </c>
      <c r="F3" s="42" t="s">
        <v>1248</v>
      </c>
      <c r="G3" s="43" t="s">
        <v>1249</v>
      </c>
      <c r="H3" s="41"/>
      <c r="I3" s="41"/>
      <c r="J3" s="1844"/>
      <c r="K3" s="1859"/>
    </row>
    <row r="4" spans="1:11" s="579" customFormat="1" ht="15.75" customHeight="1" x14ac:dyDescent="0.2">
      <c r="A4" s="1838"/>
      <c r="B4" s="1841"/>
      <c r="C4" s="41" t="s">
        <v>1245</v>
      </c>
      <c r="D4" s="41" t="s">
        <v>1250</v>
      </c>
      <c r="E4" s="41" t="s">
        <v>1250</v>
      </c>
      <c r="F4" s="42" t="s">
        <v>1251</v>
      </c>
      <c r="G4" s="43" t="s">
        <v>1252</v>
      </c>
      <c r="H4" s="41"/>
      <c r="I4" s="41"/>
      <c r="J4" s="1844"/>
      <c r="K4" s="1859"/>
    </row>
    <row r="5" spans="1:11" s="579" customFormat="1" ht="15.75" customHeight="1" x14ac:dyDescent="0.2">
      <c r="A5" s="1838"/>
      <c r="B5" s="1841"/>
      <c r="C5" s="41" t="s">
        <v>1245</v>
      </c>
      <c r="D5" s="41" t="s">
        <v>1245</v>
      </c>
      <c r="E5" s="41" t="s">
        <v>1245</v>
      </c>
      <c r="F5" s="44" t="s">
        <v>884</v>
      </c>
      <c r="G5" s="45" t="s">
        <v>885</v>
      </c>
      <c r="H5" s="41"/>
      <c r="I5" s="41"/>
      <c r="J5" s="1844"/>
      <c r="K5" s="1859"/>
    </row>
    <row r="6" spans="1:11" s="579" customFormat="1" ht="15.75" customHeight="1" x14ac:dyDescent="0.2">
      <c r="A6" s="1838"/>
      <c r="B6" s="1841"/>
      <c r="C6" s="46" t="s">
        <v>1057</v>
      </c>
      <c r="D6" s="46" t="s">
        <v>1056</v>
      </c>
      <c r="E6" s="46" t="s">
        <v>1055</v>
      </c>
      <c r="F6" s="44" t="s">
        <v>886</v>
      </c>
      <c r="G6" s="47" t="s">
        <v>887</v>
      </c>
      <c r="H6" s="46"/>
      <c r="I6" s="46"/>
      <c r="J6" s="1844"/>
      <c r="K6" s="1859"/>
    </row>
    <row r="7" spans="1:11" s="579" customFormat="1" ht="15.75" customHeight="1" x14ac:dyDescent="0.2">
      <c r="A7" s="1838"/>
      <c r="B7" s="1841"/>
      <c r="C7" s="41" t="s">
        <v>1245</v>
      </c>
      <c r="D7" s="41"/>
      <c r="E7" s="41"/>
      <c r="F7" s="43" t="s">
        <v>888</v>
      </c>
      <c r="G7" s="48" t="s">
        <v>889</v>
      </c>
      <c r="H7" s="41"/>
      <c r="I7" s="41"/>
      <c r="J7" s="1844"/>
      <c r="K7" s="1859"/>
    </row>
    <row r="8" spans="1:11" s="579" customFormat="1" ht="15.75" customHeight="1" x14ac:dyDescent="0.2">
      <c r="A8" s="1838"/>
      <c r="B8" s="1841"/>
      <c r="C8" s="41" t="s">
        <v>1245</v>
      </c>
      <c r="D8" s="41" t="s">
        <v>1245</v>
      </c>
      <c r="E8" s="41" t="s">
        <v>1245</v>
      </c>
      <c r="F8" s="43"/>
      <c r="G8" s="48" t="s">
        <v>890</v>
      </c>
      <c r="H8" s="41"/>
      <c r="I8" s="41"/>
      <c r="J8" s="1844"/>
      <c r="K8" s="1859"/>
    </row>
    <row r="9" spans="1:11" s="582" customFormat="1" ht="15.75" customHeight="1" x14ac:dyDescent="0.2">
      <c r="A9" s="1838"/>
      <c r="B9" s="1841"/>
      <c r="C9" s="41" t="s">
        <v>1245</v>
      </c>
      <c r="D9" s="41" t="s">
        <v>1245</v>
      </c>
      <c r="E9" s="41" t="s">
        <v>1245</v>
      </c>
      <c r="F9" s="49" t="s">
        <v>891</v>
      </c>
      <c r="G9" s="50" t="s">
        <v>892</v>
      </c>
      <c r="H9" s="41"/>
      <c r="I9" s="41"/>
      <c r="J9" s="1844"/>
      <c r="K9" s="1859"/>
    </row>
    <row r="10" spans="1:11" s="582" customFormat="1" ht="15.75" customHeight="1" x14ac:dyDescent="0.2">
      <c r="A10" s="1838"/>
      <c r="B10" s="1841"/>
      <c r="C10" s="41" t="s">
        <v>1245</v>
      </c>
      <c r="D10" s="41" t="s">
        <v>1245</v>
      </c>
      <c r="E10" s="41" t="s">
        <v>1245</v>
      </c>
      <c r="F10" s="51" t="s">
        <v>1279</v>
      </c>
      <c r="G10" s="50" t="s">
        <v>1280</v>
      </c>
      <c r="H10" s="41"/>
      <c r="I10" s="41"/>
      <c r="J10" s="1844"/>
      <c r="K10" s="1859"/>
    </row>
    <row r="11" spans="1:11" s="579" customFormat="1" ht="15.75" customHeight="1" x14ac:dyDescent="0.2">
      <c r="A11" s="1838"/>
      <c r="B11" s="1841"/>
      <c r="C11" s="41" t="s">
        <v>1245</v>
      </c>
      <c r="D11" s="41" t="s">
        <v>1245</v>
      </c>
      <c r="E11" s="41" t="s">
        <v>1245</v>
      </c>
      <c r="F11" s="42" t="s">
        <v>1281</v>
      </c>
      <c r="G11" s="52" t="s">
        <v>1282</v>
      </c>
      <c r="H11" s="41"/>
      <c r="I11" s="41"/>
      <c r="J11" s="1844"/>
      <c r="K11" s="1859"/>
    </row>
    <row r="12" spans="1:11" s="579" customFormat="1" ht="15.75" customHeight="1" x14ac:dyDescent="0.2">
      <c r="A12" s="1838"/>
      <c r="B12" s="1842"/>
      <c r="C12" s="41" t="s">
        <v>1245</v>
      </c>
      <c r="D12" s="41" t="s">
        <v>1245</v>
      </c>
      <c r="E12" s="41" t="s">
        <v>1245</v>
      </c>
      <c r="F12" s="42" t="s">
        <v>1283</v>
      </c>
      <c r="G12" s="53" t="s">
        <v>1284</v>
      </c>
      <c r="H12" s="71"/>
      <c r="I12" s="71"/>
      <c r="J12" s="1845"/>
      <c r="K12" s="1859"/>
    </row>
    <row r="13" spans="1:11" s="579" customFormat="1" ht="15.75" customHeight="1" x14ac:dyDescent="0.25">
      <c r="A13" s="1838"/>
      <c r="B13" s="594">
        <v>2</v>
      </c>
      <c r="C13" s="595">
        <v>40854</v>
      </c>
      <c r="D13" s="595">
        <v>40855</v>
      </c>
      <c r="E13" s="596">
        <v>40856</v>
      </c>
      <c r="F13" s="595">
        <v>40857</v>
      </c>
      <c r="G13" s="595">
        <v>40858</v>
      </c>
      <c r="H13" s="597">
        <v>40859</v>
      </c>
      <c r="I13" s="598">
        <v>40860</v>
      </c>
      <c r="J13" s="599">
        <v>2</v>
      </c>
      <c r="K13" s="1859"/>
    </row>
    <row r="14" spans="1:11" s="579" customFormat="1" ht="15.75" customHeight="1" x14ac:dyDescent="0.2">
      <c r="A14" s="1838"/>
      <c r="B14" s="1840">
        <v>45</v>
      </c>
      <c r="C14" s="45" t="s">
        <v>1285</v>
      </c>
      <c r="D14" s="42" t="s">
        <v>1286</v>
      </c>
      <c r="E14" s="41"/>
      <c r="F14" s="42" t="s">
        <v>1287</v>
      </c>
      <c r="G14" s="54" t="s">
        <v>1245</v>
      </c>
      <c r="H14" s="41"/>
      <c r="I14" s="41"/>
      <c r="J14" s="1843">
        <v>45</v>
      </c>
      <c r="K14" s="1859"/>
    </row>
    <row r="15" spans="1:11" s="579" customFormat="1" ht="15.75" customHeight="1" x14ac:dyDescent="0.2">
      <c r="A15" s="1838"/>
      <c r="B15" s="1841"/>
      <c r="C15" s="45" t="s">
        <v>1288</v>
      </c>
      <c r="D15" s="42" t="s">
        <v>1289</v>
      </c>
      <c r="E15" s="41"/>
      <c r="F15" s="42" t="s">
        <v>1290</v>
      </c>
      <c r="G15" s="54" t="s">
        <v>1245</v>
      </c>
      <c r="H15" s="41"/>
      <c r="I15" s="41"/>
      <c r="J15" s="1844"/>
      <c r="K15" s="1859"/>
    </row>
    <row r="16" spans="1:11" s="579" customFormat="1" ht="15.75" customHeight="1" x14ac:dyDescent="0.2">
      <c r="A16" s="1838"/>
      <c r="B16" s="1841"/>
      <c r="C16" s="45" t="s">
        <v>1291</v>
      </c>
      <c r="D16" s="42" t="s">
        <v>1292</v>
      </c>
      <c r="E16" s="41"/>
      <c r="F16" s="42" t="s">
        <v>1293</v>
      </c>
      <c r="G16" s="54" t="s">
        <v>1245</v>
      </c>
      <c r="H16" s="41"/>
      <c r="I16" s="41"/>
      <c r="J16" s="1844"/>
      <c r="K16" s="1859"/>
    </row>
    <row r="17" spans="1:11" s="579" customFormat="1" ht="15.75" customHeight="1" x14ac:dyDescent="0.2">
      <c r="A17" s="1838"/>
      <c r="B17" s="1841"/>
      <c r="C17" s="55" t="s">
        <v>1294</v>
      </c>
      <c r="D17" s="55" t="s">
        <v>1295</v>
      </c>
      <c r="E17" s="41" t="s">
        <v>2191</v>
      </c>
      <c r="F17" s="55" t="s">
        <v>1296</v>
      </c>
      <c r="G17" s="54" t="s">
        <v>1297</v>
      </c>
      <c r="H17" s="41"/>
      <c r="I17" s="41"/>
      <c r="J17" s="1844"/>
      <c r="K17" s="1859"/>
    </row>
    <row r="18" spans="1:11" s="579" customFormat="1" ht="15.75" customHeight="1" x14ac:dyDescent="0.2">
      <c r="A18" s="1838"/>
      <c r="B18" s="1841"/>
      <c r="C18" s="56" t="s">
        <v>1298</v>
      </c>
      <c r="D18" s="56" t="s">
        <v>1299</v>
      </c>
      <c r="E18" s="46"/>
      <c r="F18" s="56" t="s">
        <v>1300</v>
      </c>
      <c r="G18" s="54" t="s">
        <v>1245</v>
      </c>
      <c r="H18" s="46"/>
      <c r="I18" s="46"/>
      <c r="J18" s="1844"/>
      <c r="K18" s="1859"/>
    </row>
    <row r="19" spans="1:11" s="579" customFormat="1" ht="15.75" customHeight="1" x14ac:dyDescent="0.2">
      <c r="A19" s="1838"/>
      <c r="B19" s="1841"/>
      <c r="C19" s="57" t="s">
        <v>1301</v>
      </c>
      <c r="D19" s="43" t="s">
        <v>1302</v>
      </c>
      <c r="E19" s="41" t="s">
        <v>2192</v>
      </c>
      <c r="F19" s="43" t="s">
        <v>1303</v>
      </c>
      <c r="G19" s="54" t="s">
        <v>1245</v>
      </c>
      <c r="H19" s="41"/>
      <c r="I19" s="41"/>
      <c r="J19" s="1844"/>
      <c r="K19" s="1859"/>
    </row>
    <row r="20" spans="1:11" s="579" customFormat="1" ht="15.75" customHeight="1" x14ac:dyDescent="0.2">
      <c r="A20" s="1838"/>
      <c r="B20" s="1841"/>
      <c r="C20" s="48" t="s">
        <v>1304</v>
      </c>
      <c r="D20" s="58" t="s">
        <v>1305</v>
      </c>
      <c r="E20" s="41"/>
      <c r="F20" s="43" t="s">
        <v>1306</v>
      </c>
      <c r="G20" s="54">
        <v>1918</v>
      </c>
      <c r="H20" s="41"/>
      <c r="I20" s="41"/>
      <c r="J20" s="1844"/>
      <c r="K20" s="1859"/>
    </row>
    <row r="21" spans="1:11" s="579" customFormat="1" ht="15.75" customHeight="1" x14ac:dyDescent="0.2">
      <c r="A21" s="1838"/>
      <c r="B21" s="1841"/>
      <c r="C21" s="51" t="s">
        <v>1307</v>
      </c>
      <c r="D21" s="50" t="s">
        <v>1308</v>
      </c>
      <c r="E21" s="41" t="s">
        <v>2193</v>
      </c>
      <c r="F21" s="51" t="s">
        <v>1309</v>
      </c>
      <c r="G21" s="54" t="s">
        <v>1245</v>
      </c>
      <c r="H21" s="41"/>
      <c r="I21" s="41"/>
      <c r="J21" s="1844"/>
      <c r="K21" s="1859"/>
    </row>
    <row r="22" spans="1:11" s="579" customFormat="1" ht="15.75" customHeight="1" x14ac:dyDescent="0.2">
      <c r="A22" s="1838"/>
      <c r="B22" s="1841"/>
      <c r="C22" s="49" t="s">
        <v>891</v>
      </c>
      <c r="D22" s="50" t="s">
        <v>1310</v>
      </c>
      <c r="E22" s="41"/>
      <c r="F22" s="41" t="s">
        <v>1311</v>
      </c>
      <c r="G22" s="54" t="s">
        <v>1245</v>
      </c>
      <c r="H22" s="41"/>
      <c r="I22" s="41"/>
      <c r="J22" s="1844"/>
      <c r="K22" s="1859"/>
    </row>
    <row r="23" spans="1:11" s="579" customFormat="1" ht="15.75" customHeight="1" x14ac:dyDescent="0.2">
      <c r="A23" s="1838"/>
      <c r="B23" s="1841"/>
      <c r="C23" s="42" t="s">
        <v>1312</v>
      </c>
      <c r="D23" s="48" t="s">
        <v>1313</v>
      </c>
      <c r="E23" s="41"/>
      <c r="F23" s="53" t="s">
        <v>1314</v>
      </c>
      <c r="G23" s="54" t="s">
        <v>1245</v>
      </c>
      <c r="H23" s="41"/>
      <c r="I23" s="41"/>
      <c r="J23" s="1844"/>
      <c r="K23" s="1859"/>
    </row>
    <row r="24" spans="1:11" s="579" customFormat="1" ht="15.75" customHeight="1" x14ac:dyDescent="0.2">
      <c r="A24" s="1838"/>
      <c r="B24" s="1842"/>
      <c r="C24" s="54"/>
      <c r="D24" s="48" t="s">
        <v>1315</v>
      </c>
      <c r="E24" s="41"/>
      <c r="F24" s="48"/>
      <c r="G24" s="54" t="s">
        <v>1245</v>
      </c>
      <c r="H24" s="71"/>
      <c r="I24" s="71"/>
      <c r="J24" s="1845"/>
      <c r="K24" s="1859"/>
    </row>
    <row r="25" spans="1:11" s="579" customFormat="1" ht="15.75" customHeight="1" x14ac:dyDescent="0.25">
      <c r="A25" s="1838"/>
      <c r="B25" s="594">
        <v>3</v>
      </c>
      <c r="C25" s="595">
        <v>40861</v>
      </c>
      <c r="D25" s="595">
        <v>40862</v>
      </c>
      <c r="E25" s="596">
        <v>40863</v>
      </c>
      <c r="F25" s="595">
        <v>40864</v>
      </c>
      <c r="G25" s="595">
        <v>40865</v>
      </c>
      <c r="H25" s="597">
        <v>40866</v>
      </c>
      <c r="I25" s="598">
        <v>40867</v>
      </c>
      <c r="J25" s="599">
        <v>3</v>
      </c>
      <c r="K25" s="1859"/>
    </row>
    <row r="26" spans="1:11" s="579" customFormat="1" ht="15.75" customHeight="1" x14ac:dyDescent="0.2">
      <c r="A26" s="1838"/>
      <c r="B26" s="1840">
        <v>46</v>
      </c>
      <c r="C26" s="59" t="s">
        <v>1316</v>
      </c>
      <c r="D26" s="42" t="s">
        <v>1317</v>
      </c>
      <c r="E26" s="41"/>
      <c r="F26" s="48" t="s">
        <v>1335</v>
      </c>
      <c r="G26" s="42" t="s">
        <v>1336</v>
      </c>
      <c r="H26" s="41"/>
      <c r="I26" s="41"/>
      <c r="J26" s="1843">
        <v>46</v>
      </c>
      <c r="K26" s="1859"/>
    </row>
    <row r="27" spans="1:11" s="579" customFormat="1" ht="15.75" customHeight="1" x14ac:dyDescent="0.2">
      <c r="A27" s="1838"/>
      <c r="B27" s="1841"/>
      <c r="C27" s="59" t="s">
        <v>1318</v>
      </c>
      <c r="D27" s="42" t="s">
        <v>1248</v>
      </c>
      <c r="E27" s="41"/>
      <c r="F27" s="48" t="s">
        <v>1337</v>
      </c>
      <c r="G27" s="42" t="s">
        <v>1338</v>
      </c>
      <c r="H27" s="41"/>
      <c r="I27" s="41"/>
      <c r="J27" s="1844"/>
      <c r="K27" s="1859"/>
    </row>
    <row r="28" spans="1:11" s="579" customFormat="1" ht="15.75" customHeight="1" x14ac:dyDescent="0.2">
      <c r="A28" s="1838"/>
      <c r="B28" s="1841"/>
      <c r="C28" s="59" t="s">
        <v>1319</v>
      </c>
      <c r="D28" s="42" t="s">
        <v>1320</v>
      </c>
      <c r="E28" s="41"/>
      <c r="F28" s="48" t="s">
        <v>1339</v>
      </c>
      <c r="G28" s="42" t="s">
        <v>1340</v>
      </c>
      <c r="H28" s="41"/>
      <c r="I28" s="41"/>
      <c r="J28" s="1844"/>
      <c r="K28" s="1859"/>
    </row>
    <row r="29" spans="1:11" s="579" customFormat="1" ht="15.75" customHeight="1" x14ac:dyDescent="0.2">
      <c r="A29" s="1838"/>
      <c r="B29" s="1841"/>
      <c r="C29" s="55" t="s">
        <v>1321</v>
      </c>
      <c r="D29" s="55" t="s">
        <v>1322</v>
      </c>
      <c r="E29" s="41"/>
      <c r="F29" s="56" t="s">
        <v>1341</v>
      </c>
      <c r="G29" s="55" t="s">
        <v>1342</v>
      </c>
      <c r="H29" s="41"/>
      <c r="I29" s="41"/>
      <c r="J29" s="1844"/>
      <c r="K29" s="1859"/>
    </row>
    <row r="30" spans="1:11" s="579" customFormat="1" ht="15.75" customHeight="1" x14ac:dyDescent="0.2">
      <c r="A30" s="1838"/>
      <c r="B30" s="1841"/>
      <c r="C30" s="55" t="s">
        <v>1323</v>
      </c>
      <c r="D30" s="56" t="s">
        <v>1324</v>
      </c>
      <c r="E30" s="46"/>
      <c r="F30" s="43" t="s">
        <v>1343</v>
      </c>
      <c r="G30" s="56" t="s">
        <v>1344</v>
      </c>
      <c r="H30" s="46"/>
      <c r="I30" s="46"/>
      <c r="J30" s="1844"/>
      <c r="K30" s="1859"/>
    </row>
    <row r="31" spans="1:11" s="579" customFormat="1" ht="15.75" customHeight="1" x14ac:dyDescent="0.2">
      <c r="A31" s="1838"/>
      <c r="B31" s="1841"/>
      <c r="C31" s="48" t="s">
        <v>1325</v>
      </c>
      <c r="D31" s="43"/>
      <c r="E31" s="41"/>
      <c r="F31" s="41" t="s">
        <v>1245</v>
      </c>
      <c r="G31" s="48" t="s">
        <v>1345</v>
      </c>
      <c r="H31" s="41"/>
      <c r="I31" s="41"/>
      <c r="J31" s="1844"/>
      <c r="K31" s="1859"/>
    </row>
    <row r="32" spans="1:11" s="579" customFormat="1" ht="15.75" customHeight="1" x14ac:dyDescent="0.2">
      <c r="A32" s="1838"/>
      <c r="B32" s="1841"/>
      <c r="C32" s="48" t="s">
        <v>1326</v>
      </c>
      <c r="D32" s="43" t="s">
        <v>1327</v>
      </c>
      <c r="E32" s="41"/>
      <c r="F32" s="41" t="s">
        <v>1245</v>
      </c>
      <c r="G32" s="48" t="s">
        <v>1346</v>
      </c>
      <c r="H32" s="41"/>
      <c r="I32" s="41"/>
      <c r="J32" s="1844"/>
      <c r="K32" s="1859"/>
    </row>
    <row r="33" spans="1:11" s="579" customFormat="1" ht="15.75" customHeight="1" x14ac:dyDescent="0.2">
      <c r="A33" s="1838"/>
      <c r="B33" s="1841"/>
      <c r="C33" s="50" t="s">
        <v>1328</v>
      </c>
      <c r="D33" s="50" t="s">
        <v>1329</v>
      </c>
      <c r="E33" s="41"/>
      <c r="F33" s="49" t="s">
        <v>1347</v>
      </c>
      <c r="G33" s="51" t="s">
        <v>1279</v>
      </c>
      <c r="H33" s="41"/>
      <c r="I33" s="41"/>
      <c r="J33" s="1844"/>
      <c r="K33" s="1859"/>
    </row>
    <row r="34" spans="1:11" s="579" customFormat="1" ht="15.75" customHeight="1" x14ac:dyDescent="0.2">
      <c r="A34" s="1838"/>
      <c r="B34" s="1841"/>
      <c r="C34" s="50" t="s">
        <v>1330</v>
      </c>
      <c r="D34" s="50" t="s">
        <v>1331</v>
      </c>
      <c r="E34" s="41"/>
      <c r="F34" s="41" t="s">
        <v>1245</v>
      </c>
      <c r="G34" s="51" t="s">
        <v>1348</v>
      </c>
      <c r="H34" s="41"/>
      <c r="I34" s="41"/>
      <c r="J34" s="1844"/>
      <c r="K34" s="1859"/>
    </row>
    <row r="35" spans="1:11" s="579" customFormat="1" ht="15.75" customHeight="1" x14ac:dyDescent="0.2">
      <c r="A35" s="1838"/>
      <c r="B35" s="1841"/>
      <c r="C35" s="48" t="s">
        <v>1332</v>
      </c>
      <c r="D35" s="42" t="s">
        <v>1281</v>
      </c>
      <c r="E35" s="41"/>
      <c r="F35" s="42" t="s">
        <v>1349</v>
      </c>
      <c r="G35" s="60" t="s">
        <v>1350</v>
      </c>
      <c r="H35" s="41"/>
      <c r="I35" s="41"/>
      <c r="J35" s="1844"/>
      <c r="K35" s="1859"/>
    </row>
    <row r="36" spans="1:11" s="579" customFormat="1" ht="15.75" customHeight="1" x14ac:dyDescent="0.2">
      <c r="A36" s="1838"/>
      <c r="B36" s="1842"/>
      <c r="C36" s="48" t="s">
        <v>1333</v>
      </c>
      <c r="D36" s="42" t="s">
        <v>1334</v>
      </c>
      <c r="E36" s="41"/>
      <c r="F36" s="42" t="s">
        <v>1351</v>
      </c>
      <c r="G36" s="60" t="s">
        <v>1352</v>
      </c>
      <c r="H36" s="71"/>
      <c r="I36" s="71"/>
      <c r="J36" s="1845"/>
      <c r="K36" s="1859"/>
    </row>
    <row r="37" spans="1:11" s="579" customFormat="1" ht="15.75" customHeight="1" x14ac:dyDescent="0.25">
      <c r="A37" s="1838"/>
      <c r="B37" s="594">
        <v>4</v>
      </c>
      <c r="C37" s="595">
        <v>40868</v>
      </c>
      <c r="D37" s="595">
        <v>40869</v>
      </c>
      <c r="E37" s="596">
        <v>40870</v>
      </c>
      <c r="F37" s="595">
        <v>40871</v>
      </c>
      <c r="G37" s="595">
        <v>40872</v>
      </c>
      <c r="H37" s="597">
        <v>40873</v>
      </c>
      <c r="I37" s="598">
        <v>40874</v>
      </c>
      <c r="J37" s="599">
        <v>4</v>
      </c>
      <c r="K37" s="1860"/>
    </row>
    <row r="38" spans="1:11" s="579" customFormat="1" ht="15.75" customHeight="1" x14ac:dyDescent="0.2">
      <c r="A38" s="1838"/>
      <c r="B38" s="1840">
        <v>47</v>
      </c>
      <c r="C38" s="48" t="s">
        <v>1353</v>
      </c>
      <c r="D38" s="42" t="s">
        <v>1354</v>
      </c>
      <c r="E38" s="41"/>
      <c r="F38" s="43" t="s">
        <v>236</v>
      </c>
      <c r="G38" s="58" t="s">
        <v>246</v>
      </c>
      <c r="H38" s="41"/>
      <c r="I38" s="41"/>
      <c r="J38" s="1843">
        <v>47</v>
      </c>
      <c r="K38" s="1870" t="s">
        <v>1059</v>
      </c>
    </row>
    <row r="39" spans="1:11" s="579" customFormat="1" ht="15.75" customHeight="1" x14ac:dyDescent="0.2">
      <c r="A39" s="1838"/>
      <c r="B39" s="1841"/>
      <c r="C39" s="48" t="s">
        <v>1355</v>
      </c>
      <c r="D39" s="42" t="s">
        <v>1356</v>
      </c>
      <c r="E39" s="41"/>
      <c r="F39" s="42" t="s">
        <v>237</v>
      </c>
      <c r="G39" s="58" t="s">
        <v>247</v>
      </c>
      <c r="H39" s="41"/>
      <c r="I39" s="41"/>
      <c r="J39" s="1844"/>
      <c r="K39" s="1870"/>
    </row>
    <row r="40" spans="1:11" s="579" customFormat="1" ht="15.75" customHeight="1" x14ac:dyDescent="0.2">
      <c r="A40" s="1838"/>
      <c r="B40" s="1841"/>
      <c r="C40" s="48" t="s">
        <v>1357</v>
      </c>
      <c r="D40" s="42" t="s">
        <v>1358</v>
      </c>
      <c r="E40" s="41"/>
      <c r="F40" s="43" t="s">
        <v>238</v>
      </c>
      <c r="G40" s="58" t="s">
        <v>248</v>
      </c>
      <c r="H40" s="41"/>
      <c r="I40" s="41"/>
      <c r="J40" s="1844"/>
      <c r="K40" s="1870"/>
    </row>
    <row r="41" spans="1:11" s="579" customFormat="1" ht="15.75" customHeight="1" x14ac:dyDescent="0.2">
      <c r="A41" s="1838"/>
      <c r="B41" s="1841"/>
      <c r="C41" s="55" t="s">
        <v>1359</v>
      </c>
      <c r="D41" s="61" t="s">
        <v>221</v>
      </c>
      <c r="E41" s="41"/>
      <c r="F41" s="55" t="s">
        <v>239</v>
      </c>
      <c r="G41" s="55" t="s">
        <v>249</v>
      </c>
      <c r="H41" s="41"/>
      <c r="I41" s="41"/>
      <c r="J41" s="1844"/>
      <c r="K41" s="1870"/>
    </row>
    <row r="42" spans="1:11" s="579" customFormat="1" ht="15.75" customHeight="1" x14ac:dyDescent="0.2">
      <c r="A42" s="1838"/>
      <c r="B42" s="1841"/>
      <c r="C42" s="55" t="s">
        <v>222</v>
      </c>
      <c r="D42" s="62" t="s">
        <v>223</v>
      </c>
      <c r="E42" s="46"/>
      <c r="F42" s="56" t="s">
        <v>240</v>
      </c>
      <c r="G42" s="55" t="s">
        <v>250</v>
      </c>
      <c r="H42" s="46"/>
      <c r="I42" s="46"/>
      <c r="J42" s="1844"/>
      <c r="K42" s="1871">
        <v>40847</v>
      </c>
    </row>
    <row r="43" spans="1:11" s="579" customFormat="1" ht="15.75" customHeight="1" x14ac:dyDescent="0.2">
      <c r="A43" s="1838"/>
      <c r="B43" s="1841"/>
      <c r="C43" s="43" t="s">
        <v>224</v>
      </c>
      <c r="D43" s="43" t="s">
        <v>225</v>
      </c>
      <c r="E43" s="41"/>
      <c r="F43" s="48" t="s">
        <v>241</v>
      </c>
      <c r="G43" s="48" t="s">
        <v>251</v>
      </c>
      <c r="H43" s="41"/>
      <c r="I43" s="41"/>
      <c r="J43" s="1844"/>
      <c r="K43" s="1871"/>
    </row>
    <row r="44" spans="1:11" s="579" customFormat="1" ht="15.75" customHeight="1" x14ac:dyDescent="0.2">
      <c r="A44" s="1838"/>
      <c r="B44" s="1841"/>
      <c r="C44" s="43" t="s">
        <v>226</v>
      </c>
      <c r="D44" s="43" t="s">
        <v>227</v>
      </c>
      <c r="E44" s="41"/>
      <c r="F44" s="43" t="s">
        <v>242</v>
      </c>
      <c r="G44" s="48" t="s">
        <v>252</v>
      </c>
      <c r="H44" s="41"/>
      <c r="I44" s="41"/>
      <c r="J44" s="1844"/>
      <c r="K44" s="1871"/>
    </row>
    <row r="45" spans="1:11" s="582" customFormat="1" ht="15.75" customHeight="1" x14ac:dyDescent="0.2">
      <c r="A45" s="1838"/>
      <c r="B45" s="1841"/>
      <c r="C45" s="51" t="s">
        <v>228</v>
      </c>
      <c r="D45" s="41" t="s">
        <v>229</v>
      </c>
      <c r="E45" s="41"/>
      <c r="F45" s="51" t="s">
        <v>243</v>
      </c>
      <c r="G45" s="50" t="s">
        <v>253</v>
      </c>
      <c r="H45" s="41"/>
      <c r="I45" s="41"/>
      <c r="J45" s="1844"/>
      <c r="K45" s="1871"/>
    </row>
    <row r="46" spans="1:11" s="582" customFormat="1" ht="15.75" customHeight="1" x14ac:dyDescent="0.2">
      <c r="A46" s="1838"/>
      <c r="B46" s="1841"/>
      <c r="C46" s="50" t="s">
        <v>230</v>
      </c>
      <c r="D46" s="41" t="s">
        <v>231</v>
      </c>
      <c r="E46" s="41"/>
      <c r="F46" s="51" t="s">
        <v>1279</v>
      </c>
      <c r="G46" s="50" t="s">
        <v>254</v>
      </c>
      <c r="H46" s="41"/>
      <c r="I46" s="41"/>
      <c r="J46" s="1844"/>
      <c r="K46" s="1871"/>
    </row>
    <row r="47" spans="1:11" s="579" customFormat="1" ht="15.75" customHeight="1" x14ac:dyDescent="0.2">
      <c r="A47" s="1838"/>
      <c r="B47" s="1841"/>
      <c r="C47" s="42" t="s">
        <v>232</v>
      </c>
      <c r="D47" s="48" t="s">
        <v>233</v>
      </c>
      <c r="E47" s="41"/>
      <c r="F47" s="60" t="s">
        <v>244</v>
      </c>
      <c r="G47" s="42" t="s">
        <v>1312</v>
      </c>
      <c r="H47" s="41"/>
      <c r="I47" s="41"/>
      <c r="J47" s="1844"/>
      <c r="K47" s="1871"/>
    </row>
    <row r="48" spans="1:11" s="579" customFormat="1" ht="15.75" customHeight="1" x14ac:dyDescent="0.2">
      <c r="A48" s="1838"/>
      <c r="B48" s="1842"/>
      <c r="C48" s="42" t="s">
        <v>234</v>
      </c>
      <c r="D48" s="48" t="s">
        <v>235</v>
      </c>
      <c r="E48" s="41"/>
      <c r="F48" s="60" t="s">
        <v>245</v>
      </c>
      <c r="G48" s="41" t="s">
        <v>1245</v>
      </c>
      <c r="H48" s="71"/>
      <c r="I48" s="71"/>
      <c r="J48" s="1845"/>
      <c r="K48" s="1871"/>
    </row>
    <row r="49" spans="1:11" s="579" customFormat="1" ht="15.75" customHeight="1" x14ac:dyDescent="0.25">
      <c r="A49" s="1838"/>
      <c r="B49" s="594">
        <v>5</v>
      </c>
      <c r="C49" s="595">
        <v>40875</v>
      </c>
      <c r="D49" s="595">
        <v>40876</v>
      </c>
      <c r="E49" s="596">
        <v>40877</v>
      </c>
      <c r="F49" s="595">
        <v>40878</v>
      </c>
      <c r="G49" s="595">
        <v>40879</v>
      </c>
      <c r="H49" s="597">
        <v>40880</v>
      </c>
      <c r="I49" s="598">
        <v>40881</v>
      </c>
      <c r="J49" s="599">
        <v>5</v>
      </c>
      <c r="K49" s="1871"/>
    </row>
    <row r="50" spans="1:11" s="579" customFormat="1" ht="15.75" customHeight="1" x14ac:dyDescent="0.2">
      <c r="A50" s="1838"/>
      <c r="B50" s="1840">
        <v>48</v>
      </c>
      <c r="C50" s="42" t="s">
        <v>255</v>
      </c>
      <c r="D50" s="48" t="s">
        <v>256</v>
      </c>
      <c r="E50" s="41"/>
      <c r="F50" s="42" t="s">
        <v>966</v>
      </c>
      <c r="G50" s="42" t="s">
        <v>967</v>
      </c>
      <c r="H50" s="41"/>
      <c r="I50" s="41"/>
      <c r="J50" s="1843">
        <v>48</v>
      </c>
      <c r="K50" s="1871"/>
    </row>
    <row r="51" spans="1:11" s="579" customFormat="1" ht="15.75" customHeight="1" x14ac:dyDescent="0.2">
      <c r="A51" s="1838"/>
      <c r="B51" s="1841"/>
      <c r="C51" s="42" t="s">
        <v>257</v>
      </c>
      <c r="D51" s="48" t="s">
        <v>258</v>
      </c>
      <c r="E51" s="41"/>
      <c r="F51" s="42" t="s">
        <v>968</v>
      </c>
      <c r="G51" s="42" t="s">
        <v>969</v>
      </c>
      <c r="H51" s="41"/>
      <c r="I51" s="41"/>
      <c r="J51" s="1844"/>
      <c r="K51" s="1871"/>
    </row>
    <row r="52" spans="1:11" s="579" customFormat="1" ht="15.75" customHeight="1" x14ac:dyDescent="0.2">
      <c r="A52" s="1838"/>
      <c r="B52" s="1841"/>
      <c r="C52" s="63" t="s">
        <v>259</v>
      </c>
      <c r="D52" s="48" t="s">
        <v>260</v>
      </c>
      <c r="E52" s="41"/>
      <c r="F52" s="42" t="s">
        <v>1286</v>
      </c>
      <c r="G52" s="42" t="s">
        <v>970</v>
      </c>
      <c r="H52" s="41"/>
      <c r="I52" s="41"/>
      <c r="J52" s="1844"/>
      <c r="K52" s="1871"/>
    </row>
    <row r="53" spans="1:11" s="579" customFormat="1" ht="15.75" customHeight="1" x14ac:dyDescent="0.2">
      <c r="A53" s="1838"/>
      <c r="B53" s="1841"/>
      <c r="C53" s="61" t="s">
        <v>261</v>
      </c>
      <c r="D53" s="56" t="s">
        <v>262</v>
      </c>
      <c r="E53" s="41"/>
      <c r="F53" s="55" t="s">
        <v>971</v>
      </c>
      <c r="G53" s="62" t="s">
        <v>972</v>
      </c>
      <c r="H53" s="41"/>
      <c r="I53" s="41"/>
      <c r="J53" s="1844"/>
      <c r="K53" s="1871"/>
    </row>
    <row r="54" spans="1:11" s="579" customFormat="1" ht="15.75" customHeight="1" x14ac:dyDescent="0.2">
      <c r="A54" s="1838"/>
      <c r="B54" s="1841"/>
      <c r="C54" s="61" t="s">
        <v>263</v>
      </c>
      <c r="D54" s="55" t="s">
        <v>264</v>
      </c>
      <c r="E54" s="46"/>
      <c r="F54" s="56" t="s">
        <v>973</v>
      </c>
      <c r="G54" s="55" t="s">
        <v>1342</v>
      </c>
      <c r="H54" s="46"/>
      <c r="I54" s="46"/>
      <c r="J54" s="1844"/>
      <c r="K54" s="1871"/>
    </row>
    <row r="55" spans="1:11" s="579" customFormat="1" ht="15.75" customHeight="1" x14ac:dyDescent="0.2">
      <c r="A55" s="1838"/>
      <c r="B55" s="1841"/>
      <c r="C55" s="43" t="s">
        <v>265</v>
      </c>
      <c r="D55" s="43" t="s">
        <v>266</v>
      </c>
      <c r="E55" s="41"/>
      <c r="F55" s="48" t="s">
        <v>974</v>
      </c>
      <c r="G55" s="48" t="s">
        <v>975</v>
      </c>
      <c r="H55" s="41"/>
      <c r="I55" s="41"/>
      <c r="J55" s="1844"/>
      <c r="K55" s="1871"/>
    </row>
    <row r="56" spans="1:11" s="579" customFormat="1" ht="15.75" customHeight="1" x14ac:dyDescent="0.2">
      <c r="A56" s="1838"/>
      <c r="B56" s="1841"/>
      <c r="C56" s="43" t="s">
        <v>267</v>
      </c>
      <c r="D56" s="43" t="s">
        <v>268</v>
      </c>
      <c r="E56" s="41"/>
      <c r="F56" s="48" t="s">
        <v>976</v>
      </c>
      <c r="G56" s="48" t="s">
        <v>977</v>
      </c>
      <c r="H56" s="41"/>
      <c r="I56" s="41"/>
      <c r="J56" s="1844"/>
      <c r="K56" s="1871"/>
    </row>
    <row r="57" spans="1:11" s="582" customFormat="1" ht="15.75" customHeight="1" x14ac:dyDescent="0.2">
      <c r="A57" s="1838"/>
      <c r="B57" s="1841"/>
      <c r="C57" s="50" t="s">
        <v>269</v>
      </c>
      <c r="D57" s="50" t="s">
        <v>959</v>
      </c>
      <c r="E57" s="41"/>
      <c r="F57" s="41" t="s">
        <v>978</v>
      </c>
      <c r="G57" s="50" t="s">
        <v>979</v>
      </c>
      <c r="H57" s="41"/>
      <c r="I57" s="41"/>
      <c r="J57" s="1844"/>
      <c r="K57" s="1871"/>
    </row>
    <row r="58" spans="1:11" s="579" customFormat="1" ht="15.75" customHeight="1" x14ac:dyDescent="0.2">
      <c r="A58" s="1838"/>
      <c r="B58" s="1841"/>
      <c r="C58" s="50" t="s">
        <v>960</v>
      </c>
      <c r="D58" s="41" t="s">
        <v>961</v>
      </c>
      <c r="E58" s="41"/>
      <c r="F58" s="49" t="s">
        <v>891</v>
      </c>
      <c r="G58" s="43" t="s">
        <v>980</v>
      </c>
      <c r="H58" s="41"/>
      <c r="I58" s="41"/>
      <c r="J58" s="1844"/>
      <c r="K58" s="1871"/>
    </row>
    <row r="59" spans="1:11" s="579" customFormat="1" ht="15.75" customHeight="1" x14ac:dyDescent="0.2">
      <c r="A59" s="1838"/>
      <c r="B59" s="1841"/>
      <c r="C59" s="48" t="s">
        <v>962</v>
      </c>
      <c r="D59" s="42" t="s">
        <v>963</v>
      </c>
      <c r="E59" s="41"/>
      <c r="F59" s="60" t="s">
        <v>435</v>
      </c>
      <c r="G59" s="41" t="s">
        <v>436</v>
      </c>
      <c r="H59" s="41"/>
      <c r="I59" s="41"/>
      <c r="J59" s="1844"/>
      <c r="K59" s="1871"/>
    </row>
    <row r="60" spans="1:11" s="583" customFormat="1" ht="15.75" customHeight="1" x14ac:dyDescent="0.2">
      <c r="A60" s="1838"/>
      <c r="B60" s="1842"/>
      <c r="C60" s="48" t="s">
        <v>964</v>
      </c>
      <c r="D60" s="42" t="s">
        <v>965</v>
      </c>
      <c r="E60" s="41"/>
      <c r="F60" s="64" t="s">
        <v>437</v>
      </c>
      <c r="G60" s="65" t="s">
        <v>438</v>
      </c>
      <c r="H60" s="71"/>
      <c r="I60" s="71"/>
      <c r="J60" s="1845"/>
      <c r="K60" s="1871"/>
    </row>
    <row r="61" spans="1:11" s="579" customFormat="1" ht="15.75" customHeight="1" x14ac:dyDescent="0.25">
      <c r="A61" s="1838"/>
      <c r="B61" s="594">
        <v>6</v>
      </c>
      <c r="C61" s="595">
        <v>40882</v>
      </c>
      <c r="D61" s="595">
        <v>40883</v>
      </c>
      <c r="E61" s="596">
        <v>40884</v>
      </c>
      <c r="F61" s="595">
        <v>40885</v>
      </c>
      <c r="G61" s="595">
        <v>40886</v>
      </c>
      <c r="H61" s="597">
        <v>40887</v>
      </c>
      <c r="I61" s="598">
        <v>40888</v>
      </c>
      <c r="J61" s="599">
        <v>6</v>
      </c>
      <c r="K61" s="1871"/>
    </row>
    <row r="62" spans="1:11" s="579" customFormat="1" ht="15.75" customHeight="1" x14ac:dyDescent="0.2">
      <c r="A62" s="1838"/>
      <c r="B62" s="1840">
        <v>49</v>
      </c>
      <c r="C62" s="48" t="s">
        <v>439</v>
      </c>
      <c r="D62" s="66" t="s">
        <v>440</v>
      </c>
      <c r="E62" s="41"/>
      <c r="F62" s="45" t="s">
        <v>456</v>
      </c>
      <c r="G62" s="42" t="s">
        <v>457</v>
      </c>
      <c r="H62" s="41"/>
      <c r="I62" s="41"/>
      <c r="J62" s="1843">
        <v>49</v>
      </c>
      <c r="K62" s="1871"/>
    </row>
    <row r="63" spans="1:11" s="579" customFormat="1" ht="15.75" customHeight="1" x14ac:dyDescent="0.2">
      <c r="A63" s="1838"/>
      <c r="B63" s="1841"/>
      <c r="C63" s="48" t="s">
        <v>441</v>
      </c>
      <c r="D63" s="42" t="s">
        <v>442</v>
      </c>
      <c r="E63" s="41"/>
      <c r="F63" s="45" t="s">
        <v>458</v>
      </c>
      <c r="G63" s="42" t="s">
        <v>459</v>
      </c>
      <c r="H63" s="41"/>
      <c r="I63" s="41"/>
      <c r="J63" s="1844"/>
      <c r="K63" s="1871"/>
    </row>
    <row r="64" spans="1:11" s="579" customFormat="1" ht="15.75" customHeight="1" x14ac:dyDescent="0.2">
      <c r="A64" s="1838"/>
      <c r="B64" s="1841"/>
      <c r="C64" s="48" t="s">
        <v>443</v>
      </c>
      <c r="D64" s="42" t="s">
        <v>444</v>
      </c>
      <c r="E64" s="41"/>
      <c r="F64" s="45" t="s">
        <v>460</v>
      </c>
      <c r="G64" s="42" t="s">
        <v>461</v>
      </c>
      <c r="H64" s="41"/>
      <c r="I64" s="41"/>
      <c r="J64" s="1844"/>
      <c r="K64" s="1871"/>
    </row>
    <row r="65" spans="1:11" s="579" customFormat="1" ht="15.75" customHeight="1" x14ac:dyDescent="0.2">
      <c r="A65" s="1838"/>
      <c r="B65" s="1841"/>
      <c r="C65" s="61" t="s">
        <v>445</v>
      </c>
      <c r="D65" s="55" t="s">
        <v>446</v>
      </c>
      <c r="E65" s="41"/>
      <c r="F65" s="56" t="s">
        <v>462</v>
      </c>
      <c r="G65" s="55" t="s">
        <v>1019</v>
      </c>
      <c r="H65" s="41"/>
      <c r="I65" s="41"/>
      <c r="J65" s="1844"/>
      <c r="K65" s="1871"/>
    </row>
    <row r="66" spans="1:11" s="579" customFormat="1" ht="15.75" customHeight="1" x14ac:dyDescent="0.2">
      <c r="A66" s="1838"/>
      <c r="B66" s="1841"/>
      <c r="C66" s="45" t="s">
        <v>447</v>
      </c>
      <c r="D66" s="55" t="s">
        <v>448</v>
      </c>
      <c r="E66" s="46"/>
      <c r="F66" s="56" t="s">
        <v>1020</v>
      </c>
      <c r="G66" s="61" t="s">
        <v>1021</v>
      </c>
      <c r="H66" s="46"/>
      <c r="I66" s="46"/>
      <c r="J66" s="1844"/>
      <c r="K66" s="1871"/>
    </row>
    <row r="67" spans="1:11" s="579" customFormat="1" ht="15.75" customHeight="1" x14ac:dyDescent="0.2">
      <c r="A67" s="1838"/>
      <c r="B67" s="1841"/>
      <c r="C67" s="41" t="s">
        <v>1245</v>
      </c>
      <c r="D67" s="48" t="s">
        <v>890</v>
      </c>
      <c r="E67" s="41"/>
      <c r="F67" s="43" t="s">
        <v>1022</v>
      </c>
      <c r="G67" s="43" t="s">
        <v>1023</v>
      </c>
      <c r="H67" s="41"/>
      <c r="I67" s="41"/>
      <c r="J67" s="1844"/>
      <c r="K67" s="1871"/>
    </row>
    <row r="68" spans="1:11" s="579" customFormat="1" ht="15.75" customHeight="1" x14ac:dyDescent="0.2">
      <c r="A68" s="1838"/>
      <c r="B68" s="1841"/>
      <c r="C68" s="43" t="s">
        <v>449</v>
      </c>
      <c r="D68" s="48" t="s">
        <v>450</v>
      </c>
      <c r="E68" s="41"/>
      <c r="F68" s="43" t="s">
        <v>1024</v>
      </c>
      <c r="G68" s="43" t="s">
        <v>1245</v>
      </c>
      <c r="H68" s="41"/>
      <c r="I68" s="41"/>
      <c r="J68" s="1844"/>
      <c r="K68" s="1871"/>
    </row>
    <row r="69" spans="1:11" s="584" customFormat="1" ht="15.75" customHeight="1" x14ac:dyDescent="0.2">
      <c r="A69" s="1838"/>
      <c r="B69" s="1841"/>
      <c r="C69" s="49" t="s">
        <v>451</v>
      </c>
      <c r="D69" s="49" t="s">
        <v>452</v>
      </c>
      <c r="E69" s="41"/>
      <c r="F69" s="50" t="s">
        <v>1348</v>
      </c>
      <c r="G69" s="67" t="s">
        <v>1308</v>
      </c>
      <c r="H69" s="41"/>
      <c r="I69" s="41"/>
      <c r="J69" s="1844"/>
      <c r="K69" s="1868" t="s">
        <v>981</v>
      </c>
    </row>
    <row r="70" spans="1:11" s="584" customFormat="1" ht="15.75" customHeight="1" x14ac:dyDescent="0.2">
      <c r="A70" s="1838"/>
      <c r="B70" s="1841"/>
      <c r="C70" s="41" t="s">
        <v>1245</v>
      </c>
      <c r="D70" s="51" t="s">
        <v>1307</v>
      </c>
      <c r="E70" s="41"/>
      <c r="F70" s="50" t="s">
        <v>1328</v>
      </c>
      <c r="G70" s="67" t="s">
        <v>1310</v>
      </c>
      <c r="H70" s="41"/>
      <c r="I70" s="41"/>
      <c r="J70" s="1844"/>
      <c r="K70" s="1868"/>
    </row>
    <row r="71" spans="1:11" s="579" customFormat="1" ht="15.75" customHeight="1" x14ac:dyDescent="0.2">
      <c r="A71" s="1838"/>
      <c r="B71" s="1841"/>
      <c r="C71" s="42" t="s">
        <v>453</v>
      </c>
      <c r="D71" s="64" t="s">
        <v>454</v>
      </c>
      <c r="E71" s="41"/>
      <c r="F71" s="42" t="s">
        <v>1025</v>
      </c>
      <c r="G71" s="48" t="s">
        <v>1332</v>
      </c>
      <c r="H71" s="41"/>
      <c r="I71" s="41"/>
      <c r="J71" s="1844"/>
      <c r="K71" s="1868"/>
    </row>
    <row r="72" spans="1:11" s="579" customFormat="1" ht="15.75" customHeight="1" x14ac:dyDescent="0.2">
      <c r="A72" s="1838"/>
      <c r="B72" s="1842"/>
      <c r="C72" s="41" t="s">
        <v>1245</v>
      </c>
      <c r="D72" s="60" t="s">
        <v>455</v>
      </c>
      <c r="E72" s="41"/>
      <c r="F72" s="42" t="s">
        <v>1026</v>
      </c>
      <c r="G72" s="48" t="s">
        <v>1027</v>
      </c>
      <c r="H72" s="71"/>
      <c r="I72" s="71"/>
      <c r="J72" s="1845"/>
      <c r="K72" s="1868"/>
    </row>
    <row r="73" spans="1:11" s="579" customFormat="1" ht="15.75" customHeight="1" x14ac:dyDescent="0.25">
      <c r="A73" s="1838"/>
      <c r="B73" s="594">
        <v>7</v>
      </c>
      <c r="C73" s="595">
        <v>40889</v>
      </c>
      <c r="D73" s="595">
        <v>40890</v>
      </c>
      <c r="E73" s="596">
        <v>40891</v>
      </c>
      <c r="F73" s="595">
        <v>40892</v>
      </c>
      <c r="G73" s="595">
        <v>40893</v>
      </c>
      <c r="H73" s="597">
        <v>40894</v>
      </c>
      <c r="I73" s="598">
        <v>40895</v>
      </c>
      <c r="J73" s="599">
        <v>7</v>
      </c>
      <c r="K73" s="1868"/>
    </row>
    <row r="74" spans="1:11" s="579" customFormat="1" ht="15.75" customHeight="1" x14ac:dyDescent="0.2">
      <c r="A74" s="1838"/>
      <c r="B74" s="1840">
        <v>50</v>
      </c>
      <c r="C74" s="43" t="s">
        <v>1028</v>
      </c>
      <c r="D74" s="42" t="s">
        <v>1029</v>
      </c>
      <c r="E74" s="41"/>
      <c r="F74" s="41"/>
      <c r="G74" s="42" t="s">
        <v>1045</v>
      </c>
      <c r="H74" s="41"/>
      <c r="I74" s="41"/>
      <c r="J74" s="1843">
        <v>50</v>
      </c>
      <c r="K74" s="1868"/>
    </row>
    <row r="75" spans="1:11" s="579" customFormat="1" ht="15.75" customHeight="1" x14ac:dyDescent="0.2">
      <c r="A75" s="1838"/>
      <c r="B75" s="1841"/>
      <c r="C75" s="43" t="s">
        <v>1030</v>
      </c>
      <c r="D75" s="42" t="s">
        <v>1031</v>
      </c>
      <c r="E75" s="41"/>
      <c r="F75" s="41"/>
      <c r="G75" s="42" t="s">
        <v>1046</v>
      </c>
      <c r="H75" s="41"/>
      <c r="I75" s="41"/>
      <c r="J75" s="1844"/>
      <c r="K75" s="1868"/>
    </row>
    <row r="76" spans="1:11" s="579" customFormat="1" ht="15.75" customHeight="1" x14ac:dyDescent="0.2">
      <c r="A76" s="1838"/>
      <c r="B76" s="1841"/>
      <c r="C76" s="43" t="s">
        <v>1032</v>
      </c>
      <c r="D76" s="42" t="s">
        <v>1033</v>
      </c>
      <c r="E76" s="41"/>
      <c r="F76" s="41"/>
      <c r="G76" s="42" t="s">
        <v>1047</v>
      </c>
      <c r="H76" s="41"/>
      <c r="I76" s="41"/>
      <c r="J76" s="1844"/>
      <c r="K76" s="1868"/>
    </row>
    <row r="77" spans="1:11" s="579" customFormat="1" ht="15.75" customHeight="1" x14ac:dyDescent="0.2">
      <c r="A77" s="1838"/>
      <c r="B77" s="1841"/>
      <c r="C77" s="56" t="s">
        <v>1034</v>
      </c>
      <c r="D77" s="55" t="s">
        <v>1035</v>
      </c>
      <c r="E77" s="41"/>
      <c r="F77" s="41"/>
      <c r="G77" s="55" t="s">
        <v>1048</v>
      </c>
      <c r="H77" s="41"/>
      <c r="I77" s="41"/>
      <c r="J77" s="1844"/>
      <c r="K77" s="1868"/>
    </row>
    <row r="78" spans="1:11" s="579" customFormat="1" ht="15.75" customHeight="1" x14ac:dyDescent="0.2">
      <c r="A78" s="1838"/>
      <c r="B78" s="1841"/>
      <c r="C78" s="56" t="s">
        <v>1036</v>
      </c>
      <c r="D78" s="55" t="s">
        <v>1037</v>
      </c>
      <c r="E78" s="46"/>
      <c r="F78" s="46"/>
      <c r="G78" s="55" t="s">
        <v>1049</v>
      </c>
      <c r="H78" s="46"/>
      <c r="I78" s="46"/>
      <c r="J78" s="1844"/>
      <c r="K78" s="1868"/>
    </row>
    <row r="79" spans="1:11" s="579" customFormat="1" ht="15.75" customHeight="1" x14ac:dyDescent="0.2">
      <c r="A79" s="1838"/>
      <c r="B79" s="1841"/>
      <c r="C79" s="48" t="s">
        <v>1038</v>
      </c>
      <c r="D79" s="43" t="s">
        <v>1039</v>
      </c>
      <c r="E79" s="41"/>
      <c r="F79" s="41"/>
      <c r="G79" s="43" t="s">
        <v>1050</v>
      </c>
      <c r="H79" s="41"/>
      <c r="I79" s="41"/>
      <c r="J79" s="1844"/>
      <c r="K79" s="1868"/>
    </row>
    <row r="80" spans="1:11" s="579" customFormat="1" ht="15.75" customHeight="1" x14ac:dyDescent="0.2">
      <c r="A80" s="1838"/>
      <c r="B80" s="1841"/>
      <c r="C80" s="41" t="s">
        <v>1245</v>
      </c>
      <c r="D80" s="43" t="s">
        <v>1040</v>
      </c>
      <c r="E80" s="41"/>
      <c r="F80" s="41"/>
      <c r="G80" s="43" t="s">
        <v>1051</v>
      </c>
      <c r="H80" s="41"/>
      <c r="I80" s="41"/>
      <c r="J80" s="1844"/>
      <c r="K80" s="1868"/>
    </row>
    <row r="81" spans="1:11" s="582" customFormat="1" ht="15.75" customHeight="1" x14ac:dyDescent="0.2">
      <c r="A81" s="1838"/>
      <c r="B81" s="1841"/>
      <c r="C81" s="50" t="s">
        <v>1041</v>
      </c>
      <c r="D81" s="41" t="s">
        <v>1042</v>
      </c>
      <c r="E81" s="41"/>
      <c r="F81" s="41"/>
      <c r="G81" s="50" t="s">
        <v>253</v>
      </c>
      <c r="H81" s="41"/>
      <c r="I81" s="41"/>
      <c r="J81" s="1844"/>
      <c r="K81" s="1868"/>
    </row>
    <row r="82" spans="1:11" s="582" customFormat="1" ht="15.75" customHeight="1" x14ac:dyDescent="0.2">
      <c r="A82" s="1838"/>
      <c r="B82" s="1841"/>
      <c r="C82" s="43" t="s">
        <v>980</v>
      </c>
      <c r="D82" s="49" t="s">
        <v>891</v>
      </c>
      <c r="E82" s="41"/>
      <c r="F82" s="41"/>
      <c r="G82" s="50" t="s">
        <v>1052</v>
      </c>
      <c r="H82" s="41"/>
      <c r="I82" s="41"/>
      <c r="J82" s="1844"/>
      <c r="K82" s="1868"/>
    </row>
    <row r="83" spans="1:11" s="585" customFormat="1" ht="15.75" customHeight="1" x14ac:dyDescent="0.2">
      <c r="A83" s="1838"/>
      <c r="B83" s="1841"/>
      <c r="C83" s="42" t="s">
        <v>1043</v>
      </c>
      <c r="D83" s="48" t="s">
        <v>1044</v>
      </c>
      <c r="E83" s="41"/>
      <c r="F83" s="41"/>
      <c r="G83" s="68" t="s">
        <v>1053</v>
      </c>
      <c r="H83" s="41"/>
      <c r="I83" s="41"/>
      <c r="J83" s="1844"/>
      <c r="K83" s="1868"/>
    </row>
    <row r="84" spans="1:11" s="585" customFormat="1" ht="15.75" customHeight="1" x14ac:dyDescent="0.2">
      <c r="A84" s="1839"/>
      <c r="B84" s="1841"/>
      <c r="C84" s="69" t="s">
        <v>1334</v>
      </c>
      <c r="D84" s="70" t="s">
        <v>235</v>
      </c>
      <c r="E84" s="71"/>
      <c r="F84" s="71"/>
      <c r="G84" s="72" t="s">
        <v>1284</v>
      </c>
      <c r="H84" s="71"/>
      <c r="I84" s="71"/>
      <c r="J84" s="1844"/>
      <c r="K84" s="1869"/>
    </row>
    <row r="85" spans="1:11" ht="13.5" customHeight="1" x14ac:dyDescent="0.2">
      <c r="A85" s="586"/>
      <c r="B85" s="587"/>
      <c r="C85" s="624" t="s">
        <v>1006</v>
      </c>
      <c r="D85" s="588"/>
      <c r="E85" s="588"/>
      <c r="F85" s="588"/>
      <c r="G85" s="588"/>
      <c r="H85" s="588"/>
      <c r="I85" s="588"/>
      <c r="J85" s="587"/>
      <c r="K85" s="587"/>
    </row>
  </sheetData>
  <sheetProtection selectLockedCells="1"/>
  <mergeCells count="19">
    <mergeCell ref="A1:A84"/>
    <mergeCell ref="B2:B12"/>
    <mergeCell ref="B74:B84"/>
    <mergeCell ref="B62:B72"/>
    <mergeCell ref="B26:B36"/>
    <mergeCell ref="B38:B48"/>
    <mergeCell ref="B50:B60"/>
    <mergeCell ref="B14:B24"/>
    <mergeCell ref="K1:K37"/>
    <mergeCell ref="K69:K84"/>
    <mergeCell ref="K38:K41"/>
    <mergeCell ref="K42:K68"/>
    <mergeCell ref="J2:J12"/>
    <mergeCell ref="J14:J24"/>
    <mergeCell ref="J74:J84"/>
    <mergeCell ref="J26:J36"/>
    <mergeCell ref="J38:J48"/>
    <mergeCell ref="J50:J60"/>
    <mergeCell ref="J62:J72"/>
  </mergeCells>
  <phoneticPr fontId="0" type="noConversion"/>
  <printOptions horizontalCentered="1"/>
  <pageMargins left="0.39370078740157483" right="0.19685039370078741" top="0.19685039370078741" bottom="0.15748031496062992" header="0.27559055118110237" footer="0.19685039370078741"/>
  <pageSetup paperSize="9" scale="43" orientation="landscape" r:id="rId1"/>
  <headerFooter alignWithMargins="0">
    <oddFooter>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1"/>
  <dimension ref="A1:AC255"/>
  <sheetViews>
    <sheetView zoomScaleNormal="100" zoomScaleSheetLayoutView="25" workbookViewId="0">
      <selection activeCell="C7" sqref="C7:C8"/>
    </sheetView>
  </sheetViews>
  <sheetFormatPr baseColWidth="10" defaultRowHeight="15" x14ac:dyDescent="0.25"/>
  <cols>
    <col min="1" max="1" width="2.42578125" style="1436" customWidth="1"/>
    <col min="2" max="2" width="41.7109375" style="1520" customWidth="1"/>
    <col min="3" max="4" width="41.7109375" style="1436" customWidth="1"/>
    <col min="5" max="6" width="41.7109375" style="1520" customWidth="1"/>
    <col min="7" max="19" width="41.7109375" style="1436" customWidth="1"/>
    <col min="20" max="20" width="41.7109375" style="1520" customWidth="1"/>
    <col min="21" max="21" width="41.7109375" style="1436" customWidth="1"/>
    <col min="22" max="22" width="39.28515625" style="1436" customWidth="1"/>
    <col min="23" max="29" width="41.7109375" style="1436" customWidth="1"/>
    <col min="30" max="16384" width="11.42578125" style="1436"/>
  </cols>
  <sheetData>
    <row r="1" spans="2:29" s="1433" customFormat="1" x14ac:dyDescent="0.25">
      <c r="B1" s="1431"/>
      <c r="C1" s="1432"/>
      <c r="D1" s="1432"/>
      <c r="E1" s="1431"/>
      <c r="F1" s="1431"/>
      <c r="G1" s="1432"/>
      <c r="H1" s="1432"/>
      <c r="I1" s="1432"/>
      <c r="J1" s="1432"/>
      <c r="K1" s="1432"/>
      <c r="L1" s="1432"/>
      <c r="M1" s="1432"/>
      <c r="N1" s="1432"/>
      <c r="O1" s="1432"/>
      <c r="P1" s="1432"/>
      <c r="Q1" s="1432"/>
      <c r="R1" s="1432"/>
      <c r="S1" s="1432"/>
      <c r="T1" s="1431"/>
      <c r="U1" s="1432"/>
      <c r="V1" s="1432"/>
      <c r="W1" s="1432"/>
      <c r="X1" s="1432"/>
      <c r="Y1" s="1432"/>
      <c r="Z1" s="1432"/>
      <c r="AA1" s="1432"/>
      <c r="AB1" s="1432"/>
      <c r="AC1" s="1432"/>
    </row>
    <row r="2" spans="2:29" ht="17.25" customHeight="1" x14ac:dyDescent="0.25">
      <c r="B2" s="1531" t="s">
        <v>1225</v>
      </c>
      <c r="C2" s="1526" t="s">
        <v>1225</v>
      </c>
      <c r="D2" s="1540" t="s">
        <v>1225</v>
      </c>
      <c r="E2" s="1529" t="s">
        <v>1225</v>
      </c>
      <c r="F2" s="1566" t="s">
        <v>1211</v>
      </c>
      <c r="G2" s="1530" t="s">
        <v>1225</v>
      </c>
      <c r="H2" s="1539" t="s">
        <v>767</v>
      </c>
      <c r="I2" s="1875" t="s">
        <v>165</v>
      </c>
      <c r="J2" s="1434" t="s">
        <v>1229</v>
      </c>
      <c r="K2" s="1526" t="s">
        <v>1224</v>
      </c>
      <c r="L2" s="1538" t="s">
        <v>1224</v>
      </c>
      <c r="M2" s="1521" t="s">
        <v>1224</v>
      </c>
      <c r="N2" s="1428" t="s">
        <v>2139</v>
      </c>
      <c r="O2" s="1429" t="s">
        <v>788</v>
      </c>
      <c r="P2" s="1528" t="s">
        <v>1230</v>
      </c>
      <c r="Q2" s="1430" t="s">
        <v>1231</v>
      </c>
      <c r="R2" s="1429" t="s">
        <v>1223</v>
      </c>
      <c r="S2" s="1529" t="s">
        <v>1222</v>
      </c>
      <c r="T2" s="1530" t="s">
        <v>1226</v>
      </c>
      <c r="U2" s="1531" t="s">
        <v>1228</v>
      </c>
      <c r="V2" s="1573" t="s">
        <v>1221</v>
      </c>
      <c r="W2" s="1570" t="s">
        <v>1221</v>
      </c>
      <c r="X2" s="1532" t="s">
        <v>1221</v>
      </c>
      <c r="Y2" s="1533" t="s">
        <v>1220</v>
      </c>
      <c r="Z2" s="1534" t="s">
        <v>1220</v>
      </c>
      <c r="AA2" s="1535" t="s">
        <v>1220</v>
      </c>
      <c r="AB2" s="1536" t="s">
        <v>1220</v>
      </c>
      <c r="AC2" s="1429" t="s">
        <v>1227</v>
      </c>
    </row>
    <row r="3" spans="2:29" ht="63" customHeight="1" x14ac:dyDescent="0.25">
      <c r="B3" s="1543" t="s">
        <v>1852</v>
      </c>
      <c r="C3" s="1524" t="s">
        <v>1856</v>
      </c>
      <c r="D3" s="1544" t="s">
        <v>1854</v>
      </c>
      <c r="E3" s="1527" t="s">
        <v>192</v>
      </c>
      <c r="F3" s="1567" t="s">
        <v>1212</v>
      </c>
      <c r="G3" s="1545" t="s">
        <v>766</v>
      </c>
      <c r="H3" s="1546" t="s">
        <v>1893</v>
      </c>
      <c r="I3" s="1875"/>
      <c r="J3" s="1442" t="s">
        <v>212</v>
      </c>
      <c r="K3" s="1524" t="s">
        <v>1856</v>
      </c>
      <c r="L3" s="1525" t="s">
        <v>1572</v>
      </c>
      <c r="M3" s="1522" t="s">
        <v>1857</v>
      </c>
      <c r="N3" s="1444"/>
      <c r="O3" s="1444" t="s">
        <v>195</v>
      </c>
      <c r="P3" s="1445" t="s">
        <v>785</v>
      </c>
      <c r="Q3" s="1446"/>
      <c r="R3" s="1446"/>
      <c r="S3" s="1439" t="s">
        <v>783</v>
      </c>
      <c r="T3" s="1447" t="s">
        <v>1870</v>
      </c>
      <c r="U3" s="1448" t="s">
        <v>754</v>
      </c>
      <c r="V3" s="1574" t="s">
        <v>782</v>
      </c>
      <c r="W3" s="1571" t="s">
        <v>781</v>
      </c>
      <c r="X3" s="1449" t="s">
        <v>1266</v>
      </c>
      <c r="Y3" s="1450" t="s">
        <v>129</v>
      </c>
      <c r="Z3" s="1451" t="s">
        <v>1882</v>
      </c>
      <c r="AA3" s="1452" t="s">
        <v>779</v>
      </c>
      <c r="AB3" s="1453" t="s">
        <v>778</v>
      </c>
      <c r="AC3" s="1446"/>
    </row>
    <row r="4" spans="2:29" ht="54.75" customHeight="1" x14ac:dyDescent="0.25">
      <c r="B4" s="1547" t="s">
        <v>190</v>
      </c>
      <c r="C4" s="1523" t="s">
        <v>755</v>
      </c>
      <c r="D4" s="1541" t="s">
        <v>764</v>
      </c>
      <c r="E4" s="1537" t="s">
        <v>762</v>
      </c>
      <c r="F4" s="1568" t="s">
        <v>766</v>
      </c>
      <c r="G4" s="1542" t="s">
        <v>740</v>
      </c>
      <c r="H4" s="1548" t="s">
        <v>756</v>
      </c>
      <c r="I4" s="1875"/>
      <c r="J4" s="1442" t="s">
        <v>518</v>
      </c>
      <c r="K4" s="1437" t="s">
        <v>755</v>
      </c>
      <c r="L4" s="1454" t="s">
        <v>139</v>
      </c>
      <c r="M4" s="1455" t="s">
        <v>753</v>
      </c>
      <c r="N4" s="1456" t="s">
        <v>2140</v>
      </c>
      <c r="O4" s="1457"/>
      <c r="P4" s="1445" t="s">
        <v>786</v>
      </c>
      <c r="Q4" s="1446"/>
      <c r="R4" s="1446"/>
      <c r="S4" s="1439" t="s">
        <v>784</v>
      </c>
      <c r="T4" s="1440" t="s">
        <v>740</v>
      </c>
      <c r="U4" s="1448" t="s">
        <v>757</v>
      </c>
      <c r="V4" s="1574" t="s">
        <v>744</v>
      </c>
      <c r="W4" s="1571" t="s">
        <v>746</v>
      </c>
      <c r="X4" s="1449" t="s">
        <v>747</v>
      </c>
      <c r="Y4" s="1439" t="s">
        <v>750</v>
      </c>
      <c r="Z4" s="1458" t="s">
        <v>742</v>
      </c>
      <c r="AA4" s="1459" t="s">
        <v>780</v>
      </c>
      <c r="AB4" s="1453" t="s">
        <v>753</v>
      </c>
      <c r="AC4" s="1446"/>
    </row>
    <row r="5" spans="2:29" ht="31.5" x14ac:dyDescent="0.25">
      <c r="B5" s="1531" t="s">
        <v>754</v>
      </c>
      <c r="C5" s="1526"/>
      <c r="D5" s="1549" t="s">
        <v>765</v>
      </c>
      <c r="E5" s="1550" t="s">
        <v>763</v>
      </c>
      <c r="F5" s="1569" t="s">
        <v>2227</v>
      </c>
      <c r="G5" s="1551" t="s">
        <v>741</v>
      </c>
      <c r="H5" s="1552" t="s">
        <v>761</v>
      </c>
      <c r="I5" s="1553" t="s">
        <v>2324</v>
      </c>
      <c r="J5" s="1554" t="s">
        <v>519</v>
      </c>
      <c r="K5" s="1526"/>
      <c r="L5" s="1555" t="s">
        <v>2324</v>
      </c>
      <c r="M5" s="1556" t="s">
        <v>195</v>
      </c>
      <c r="N5" s="1557"/>
      <c r="O5" s="1557"/>
      <c r="P5" s="1558" t="s">
        <v>787</v>
      </c>
      <c r="Q5" s="1559"/>
      <c r="R5" s="1559"/>
      <c r="S5" s="1560" t="s">
        <v>743</v>
      </c>
      <c r="T5" s="1551" t="s">
        <v>741</v>
      </c>
      <c r="U5" s="1559"/>
      <c r="V5" s="1575" t="s">
        <v>745</v>
      </c>
      <c r="W5" s="1572" t="s">
        <v>748</v>
      </c>
      <c r="X5" s="1561" t="s">
        <v>749</v>
      </c>
      <c r="Y5" s="1550" t="s">
        <v>751</v>
      </c>
      <c r="Z5" s="1562" t="s">
        <v>743</v>
      </c>
      <c r="AA5" s="1563" t="s">
        <v>752</v>
      </c>
      <c r="AB5" s="1536" t="s">
        <v>2383</v>
      </c>
      <c r="AC5" s="1446"/>
    </row>
    <row r="6" spans="2:29" x14ac:dyDescent="0.25">
      <c r="B6" s="1448"/>
      <c r="C6" s="1437"/>
      <c r="D6" s="1460"/>
      <c r="E6" s="1461"/>
      <c r="F6" s="1472"/>
      <c r="G6" s="1462"/>
      <c r="H6" s="1463"/>
      <c r="I6" s="1473" t="s">
        <v>150</v>
      </c>
      <c r="J6" s="1465"/>
      <c r="K6" s="1437"/>
      <c r="L6" s="1474" t="s">
        <v>150</v>
      </c>
      <c r="M6" s="1467"/>
      <c r="N6" s="1457"/>
      <c r="O6" s="1457"/>
      <c r="P6" s="1468"/>
      <c r="Q6" s="1446"/>
      <c r="R6" s="1446"/>
      <c r="S6" s="1469"/>
      <c r="T6" s="1462"/>
      <c r="U6" s="1446"/>
      <c r="V6" s="1475"/>
      <c r="W6" s="1476"/>
      <c r="X6" s="1470"/>
      <c r="Y6" s="1461"/>
      <c r="Z6" s="1461"/>
      <c r="AA6" s="1471"/>
      <c r="AB6" s="1453"/>
      <c r="AC6" s="1446"/>
    </row>
    <row r="7" spans="2:29" s="1433" customFormat="1" x14ac:dyDescent="0.25">
      <c r="B7" s="1427" t="s">
        <v>3057</v>
      </c>
      <c r="C7" s="1427" t="s">
        <v>3057</v>
      </c>
      <c r="D7" s="1427" t="s">
        <v>3057</v>
      </c>
      <c r="E7" s="1427" t="s">
        <v>3057</v>
      </c>
      <c r="F7" s="1427" t="s">
        <v>3057</v>
      </c>
      <c r="G7" s="1427" t="s">
        <v>3057</v>
      </c>
      <c r="H7" s="1427" t="s">
        <v>3057</v>
      </c>
      <c r="I7" s="1427" t="s">
        <v>3057</v>
      </c>
      <c r="J7" s="1427" t="s">
        <v>3057</v>
      </c>
      <c r="K7" s="1427" t="s">
        <v>3057</v>
      </c>
      <c r="L7" s="1427" t="s">
        <v>3057</v>
      </c>
      <c r="M7" s="1427" t="s">
        <v>3057</v>
      </c>
      <c r="N7" s="1427" t="s">
        <v>3057</v>
      </c>
      <c r="O7" s="1427" t="s">
        <v>3057</v>
      </c>
      <c r="P7" s="1427" t="s">
        <v>3057</v>
      </c>
      <c r="Q7" s="1427" t="s">
        <v>3057</v>
      </c>
      <c r="R7" s="1427" t="s">
        <v>3057</v>
      </c>
      <c r="S7" s="1427" t="s">
        <v>3057</v>
      </c>
      <c r="T7" s="1427" t="s">
        <v>3057</v>
      </c>
      <c r="U7" s="1427" t="s">
        <v>3057</v>
      </c>
      <c r="V7" s="1427" t="s">
        <v>3057</v>
      </c>
      <c r="W7" s="1427" t="s">
        <v>3057</v>
      </c>
      <c r="X7" s="1427" t="s">
        <v>3057</v>
      </c>
      <c r="Y7" s="1427" t="s">
        <v>3057</v>
      </c>
      <c r="Z7" s="1427" t="s">
        <v>3057</v>
      </c>
      <c r="AA7" s="1427" t="s">
        <v>3057</v>
      </c>
      <c r="AB7" s="1427" t="s">
        <v>3057</v>
      </c>
      <c r="AC7" s="1427" t="s">
        <v>3057</v>
      </c>
    </row>
    <row r="8" spans="2:29" s="1433" customFormat="1" x14ac:dyDescent="0.25">
      <c r="B8" s="1427" t="s">
        <v>3065</v>
      </c>
      <c r="C8" s="1427" t="s">
        <v>3065</v>
      </c>
      <c r="D8" s="1427" t="s">
        <v>3065</v>
      </c>
      <c r="E8" s="1427" t="s">
        <v>3065</v>
      </c>
      <c r="F8" s="1427" t="s">
        <v>3065</v>
      </c>
      <c r="G8" s="1427" t="s">
        <v>3065</v>
      </c>
      <c r="H8" s="1427" t="s">
        <v>3065</v>
      </c>
      <c r="I8" s="1427" t="s">
        <v>3065</v>
      </c>
      <c r="J8" s="1427" t="s">
        <v>3065</v>
      </c>
      <c r="K8" s="1427" t="s">
        <v>3065</v>
      </c>
      <c r="L8" s="1427" t="s">
        <v>3065</v>
      </c>
      <c r="M8" s="1427" t="s">
        <v>3065</v>
      </c>
      <c r="N8" s="1427" t="s">
        <v>3065</v>
      </c>
      <c r="O8" s="1427" t="s">
        <v>3065</v>
      </c>
      <c r="P8" s="1427" t="s">
        <v>3065</v>
      </c>
      <c r="Q8" s="1427" t="s">
        <v>3065</v>
      </c>
      <c r="R8" s="1427" t="s">
        <v>3065</v>
      </c>
      <c r="S8" s="1427" t="s">
        <v>3065</v>
      </c>
      <c r="T8" s="1427" t="s">
        <v>3065</v>
      </c>
      <c r="U8" s="1427" t="s">
        <v>3065</v>
      </c>
      <c r="V8" s="1427" t="s">
        <v>3065</v>
      </c>
      <c r="W8" s="1427" t="s">
        <v>3065</v>
      </c>
      <c r="X8" s="1427" t="s">
        <v>3065</v>
      </c>
      <c r="Y8" s="1427" t="s">
        <v>3065</v>
      </c>
      <c r="Z8" s="1427" t="s">
        <v>3065</v>
      </c>
      <c r="AA8" s="1427" t="s">
        <v>3065</v>
      </c>
      <c r="AB8" s="1427" t="s">
        <v>3065</v>
      </c>
      <c r="AC8" s="1427" t="s">
        <v>3065</v>
      </c>
    </row>
    <row r="9" spans="2:29" s="1433" customFormat="1" ht="30" x14ac:dyDescent="0.25">
      <c r="B9" s="1564" t="s">
        <v>390</v>
      </c>
      <c r="C9" s="1564" t="s">
        <v>2197</v>
      </c>
      <c r="D9" s="1564" t="s">
        <v>389</v>
      </c>
      <c r="E9" s="1564" t="s">
        <v>391</v>
      </c>
      <c r="F9" s="1564" t="s">
        <v>1211</v>
      </c>
      <c r="G9" s="1564" t="s">
        <v>2198</v>
      </c>
      <c r="H9" s="1564" t="s">
        <v>2201</v>
      </c>
      <c r="I9" s="1564" t="s">
        <v>2202</v>
      </c>
      <c r="J9" s="1564" t="s">
        <v>2203</v>
      </c>
      <c r="K9" s="1564" t="s">
        <v>2204</v>
      </c>
      <c r="L9" s="1564" t="s">
        <v>2202</v>
      </c>
      <c r="M9" s="1564" t="s">
        <v>2205</v>
      </c>
      <c r="N9" s="1564" t="s">
        <v>2139</v>
      </c>
      <c r="O9" s="1564" t="s">
        <v>788</v>
      </c>
      <c r="P9" s="1564" t="s">
        <v>2206</v>
      </c>
      <c r="Q9" s="1564" t="s">
        <v>1231</v>
      </c>
      <c r="R9" s="1564" t="s">
        <v>1223</v>
      </c>
      <c r="S9" s="1564" t="s">
        <v>2207</v>
      </c>
      <c r="T9" s="1564" t="s">
        <v>1226</v>
      </c>
      <c r="U9" s="1564" t="s">
        <v>1228</v>
      </c>
      <c r="V9" s="1564" t="s">
        <v>2208</v>
      </c>
      <c r="W9" s="1564" t="s">
        <v>2209</v>
      </c>
      <c r="X9" s="1564" t="s">
        <v>2210</v>
      </c>
      <c r="Y9" s="1564" t="s">
        <v>2211</v>
      </c>
      <c r="Z9" s="1564" t="s">
        <v>2212</v>
      </c>
      <c r="AA9" s="1564" t="s">
        <v>2213</v>
      </c>
      <c r="AB9" s="1564" t="s">
        <v>2214</v>
      </c>
      <c r="AC9" s="1565"/>
    </row>
    <row r="10" spans="2:29" ht="12.75" customHeight="1" x14ac:dyDescent="0.25">
      <c r="B10" s="1477" t="s">
        <v>1703</v>
      </c>
      <c r="C10" s="1478" t="s">
        <v>1709</v>
      </c>
      <c r="D10" s="1438" t="s">
        <v>8</v>
      </c>
      <c r="E10" s="1479" t="s">
        <v>8</v>
      </c>
      <c r="F10" s="1480" t="s">
        <v>1122</v>
      </c>
      <c r="G10" s="1440" t="s">
        <v>1935</v>
      </c>
      <c r="H10" s="1441" t="s">
        <v>2535</v>
      </c>
      <c r="I10" s="1481" t="s">
        <v>2520</v>
      </c>
      <c r="J10" s="1482" t="s">
        <v>2174</v>
      </c>
      <c r="K10" s="1483" t="s">
        <v>1185</v>
      </c>
      <c r="L10" s="1435" t="s">
        <v>261</v>
      </c>
      <c r="M10" s="1443" t="s">
        <v>1711</v>
      </c>
      <c r="N10" s="1456" t="s">
        <v>2141</v>
      </c>
      <c r="O10" s="1484" t="s">
        <v>2165</v>
      </c>
      <c r="P10" s="1485" t="s">
        <v>264</v>
      </c>
      <c r="Q10" s="1486" t="s">
        <v>1928</v>
      </c>
      <c r="R10" s="1487" t="s">
        <v>3058</v>
      </c>
      <c r="S10" s="1488" t="s">
        <v>251</v>
      </c>
      <c r="T10" s="1489" t="s">
        <v>2492</v>
      </c>
      <c r="U10" s="1490" t="s">
        <v>1305</v>
      </c>
      <c r="V10" s="1491" t="s">
        <v>1264</v>
      </c>
      <c r="W10" s="1492" t="s">
        <v>1262</v>
      </c>
      <c r="X10" s="1493" t="s">
        <v>565</v>
      </c>
      <c r="Y10" s="1494" t="s">
        <v>235</v>
      </c>
      <c r="Z10" s="1495" t="s">
        <v>1025</v>
      </c>
      <c r="AA10" s="1496" t="s">
        <v>437</v>
      </c>
      <c r="AB10" s="1497" t="s">
        <v>245</v>
      </c>
      <c r="AC10" s="1487" t="s">
        <v>2190</v>
      </c>
    </row>
    <row r="11" spans="2:29" ht="15" customHeight="1" x14ac:dyDescent="0.25">
      <c r="B11" s="1498" t="s">
        <v>2122</v>
      </c>
      <c r="C11" s="1478" t="s">
        <v>1704</v>
      </c>
      <c r="D11" s="1438" t="s">
        <v>1188</v>
      </c>
      <c r="E11" s="1479" t="s">
        <v>11</v>
      </c>
      <c r="F11" s="1480" t="s">
        <v>1123</v>
      </c>
      <c r="G11" s="1440" t="s">
        <v>1937</v>
      </c>
      <c r="H11" s="1441" t="s">
        <v>2130</v>
      </c>
      <c r="I11" s="1464" t="s">
        <v>2515</v>
      </c>
      <c r="J11" s="1482" t="s">
        <v>1321</v>
      </c>
      <c r="K11" s="1499" t="s">
        <v>1716</v>
      </c>
      <c r="L11" s="1466" t="s">
        <v>263</v>
      </c>
      <c r="M11" s="1443" t="s">
        <v>884</v>
      </c>
      <c r="N11" s="1456" t="s">
        <v>2142</v>
      </c>
      <c r="O11" s="1484" t="s">
        <v>884</v>
      </c>
      <c r="P11" s="1485" t="s">
        <v>1019</v>
      </c>
      <c r="Q11" s="1486" t="s">
        <v>1928</v>
      </c>
      <c r="R11" s="1500" t="s">
        <v>3059</v>
      </c>
      <c r="S11" s="1488" t="s">
        <v>1325</v>
      </c>
      <c r="T11" s="1501" t="s">
        <v>888</v>
      </c>
      <c r="U11" s="1490" t="s">
        <v>1928</v>
      </c>
      <c r="V11" s="1491" t="s">
        <v>546</v>
      </c>
      <c r="W11" s="1502" t="s">
        <v>543</v>
      </c>
      <c r="X11" s="1503" t="s">
        <v>1629</v>
      </c>
      <c r="Y11" s="1494" t="s">
        <v>1315</v>
      </c>
      <c r="Z11" s="1495" t="s">
        <v>1026</v>
      </c>
      <c r="AA11" s="1496" t="s">
        <v>1719</v>
      </c>
      <c r="AB11" s="1497" t="s">
        <v>2668</v>
      </c>
      <c r="AC11" s="1487" t="s">
        <v>1928</v>
      </c>
    </row>
    <row r="12" spans="2:29" ht="15" customHeight="1" x14ac:dyDescent="0.25">
      <c r="B12" s="1498" t="s">
        <v>1700</v>
      </c>
      <c r="C12" s="1499" t="s">
        <v>1318</v>
      </c>
      <c r="D12" s="1438" t="s">
        <v>1320</v>
      </c>
      <c r="E12" s="1479" t="s">
        <v>958</v>
      </c>
      <c r="F12" s="1480" t="s">
        <v>1124</v>
      </c>
      <c r="G12" s="1440" t="s">
        <v>16</v>
      </c>
      <c r="H12" s="1441" t="s">
        <v>768</v>
      </c>
      <c r="I12" s="1464" t="s">
        <v>2517</v>
      </c>
      <c r="J12" s="1482" t="s">
        <v>1258</v>
      </c>
      <c r="K12" s="1499" t="s">
        <v>1186</v>
      </c>
      <c r="L12" s="1466" t="s">
        <v>445</v>
      </c>
      <c r="M12" s="1443" t="s">
        <v>972</v>
      </c>
      <c r="N12" s="1456" t="s">
        <v>2143</v>
      </c>
      <c r="O12" s="1484" t="s">
        <v>2134</v>
      </c>
      <c r="P12" s="1485" t="s">
        <v>2531</v>
      </c>
      <c r="Q12" s="1486" t="s">
        <v>1928</v>
      </c>
      <c r="R12" s="1504" t="s">
        <v>3060</v>
      </c>
      <c r="S12" s="1488" t="s">
        <v>258</v>
      </c>
      <c r="T12" s="1501" t="s">
        <v>1327</v>
      </c>
      <c r="U12" s="1490" t="s">
        <v>1928</v>
      </c>
      <c r="V12" s="1491" t="s">
        <v>1263</v>
      </c>
      <c r="W12" s="1502" t="s">
        <v>542</v>
      </c>
      <c r="X12" s="1503" t="s">
        <v>1267</v>
      </c>
      <c r="Y12" s="1494" t="s">
        <v>964</v>
      </c>
      <c r="Z12" s="1495" t="s">
        <v>1312</v>
      </c>
      <c r="AA12" s="1496" t="s">
        <v>2220</v>
      </c>
      <c r="AB12" s="1497" t="s">
        <v>2498</v>
      </c>
      <c r="AC12" s="1487" t="s">
        <v>1928</v>
      </c>
    </row>
    <row r="13" spans="2:29" ht="15" customHeight="1" x14ac:dyDescent="0.25">
      <c r="B13" s="1490" t="s">
        <v>2647</v>
      </c>
      <c r="C13" s="1499" t="s">
        <v>248</v>
      </c>
      <c r="D13" s="1438" t="s">
        <v>968</v>
      </c>
      <c r="E13" s="1479" t="s">
        <v>439</v>
      </c>
      <c r="F13" s="1480" t="s">
        <v>1125</v>
      </c>
      <c r="G13" s="1440" t="s">
        <v>25</v>
      </c>
      <c r="H13" s="1441" t="s">
        <v>768</v>
      </c>
      <c r="I13" s="1464" t="s">
        <v>2526</v>
      </c>
      <c r="J13" s="1482" t="s">
        <v>2181</v>
      </c>
      <c r="K13" s="1499" t="s">
        <v>1344</v>
      </c>
      <c r="L13" s="1466" t="s">
        <v>221</v>
      </c>
      <c r="M13" s="1443" t="s">
        <v>2650</v>
      </c>
      <c r="N13" s="1456" t="s">
        <v>2144</v>
      </c>
      <c r="O13" s="1484" t="s">
        <v>1021</v>
      </c>
      <c r="P13" s="1485" t="s">
        <v>1690</v>
      </c>
      <c r="Q13" s="1486" t="s">
        <v>1928</v>
      </c>
      <c r="R13" s="1487" t="s">
        <v>3061</v>
      </c>
      <c r="S13" s="1488" t="s">
        <v>1326</v>
      </c>
      <c r="T13" s="1501" t="s">
        <v>267</v>
      </c>
      <c r="U13" s="1490" t="s">
        <v>1928</v>
      </c>
      <c r="V13" s="1491" t="s">
        <v>544</v>
      </c>
      <c r="W13" s="1502" t="s">
        <v>541</v>
      </c>
      <c r="X13" s="1503" t="s">
        <v>564</v>
      </c>
      <c r="Y13" s="1494" t="s">
        <v>1044</v>
      </c>
      <c r="Z13" s="1495" t="s">
        <v>453</v>
      </c>
      <c r="AA13" s="1496" t="s">
        <v>2655</v>
      </c>
      <c r="AB13" s="1497" t="s">
        <v>2503</v>
      </c>
      <c r="AC13" s="1487" t="s">
        <v>1928</v>
      </c>
    </row>
    <row r="14" spans="2:29" ht="15" customHeight="1" x14ac:dyDescent="0.25">
      <c r="B14" s="1490" t="s">
        <v>1701</v>
      </c>
      <c r="C14" s="1499" t="s">
        <v>1316</v>
      </c>
      <c r="D14" s="1460" t="s">
        <v>1009</v>
      </c>
      <c r="E14" s="1505" t="s">
        <v>1320</v>
      </c>
      <c r="F14" s="1472" t="s">
        <v>1126</v>
      </c>
      <c r="G14" s="1487" t="s">
        <v>1938</v>
      </c>
      <c r="H14" s="1506" t="s">
        <v>1253</v>
      </c>
      <c r="I14" s="1507" t="s">
        <v>2527</v>
      </c>
      <c r="J14" s="1486" t="s">
        <v>2182</v>
      </c>
      <c r="K14" s="1499" t="s">
        <v>223</v>
      </c>
      <c r="L14" s="1508" t="s">
        <v>1021</v>
      </c>
      <c r="M14" s="1443" t="s">
        <v>1715</v>
      </c>
      <c r="N14" s="1456" t="s">
        <v>2145</v>
      </c>
      <c r="O14" s="1487" t="s">
        <v>1322</v>
      </c>
      <c r="P14" s="1509" t="s">
        <v>1691</v>
      </c>
      <c r="Q14" s="1486" t="s">
        <v>1928</v>
      </c>
      <c r="R14" s="1500" t="s">
        <v>3062</v>
      </c>
      <c r="S14" s="1504" t="s">
        <v>890</v>
      </c>
      <c r="T14" s="1487" t="s">
        <v>225</v>
      </c>
      <c r="U14" s="1490" t="s">
        <v>1928</v>
      </c>
      <c r="V14" s="1510" t="s">
        <v>545</v>
      </c>
      <c r="W14" s="1502" t="s">
        <v>538</v>
      </c>
      <c r="X14" s="1511" t="s">
        <v>561</v>
      </c>
      <c r="Y14" s="1504" t="s">
        <v>1332</v>
      </c>
      <c r="Z14" s="1512" t="s">
        <v>2661</v>
      </c>
      <c r="AA14" s="1496" t="s">
        <v>1723</v>
      </c>
      <c r="AB14" s="1497" t="s">
        <v>2501</v>
      </c>
      <c r="AC14" s="1487" t="s">
        <v>1928</v>
      </c>
    </row>
    <row r="15" spans="2:29" x14ac:dyDescent="0.25">
      <c r="B15" s="1490" t="s">
        <v>2646</v>
      </c>
      <c r="C15" s="1499" t="s">
        <v>246</v>
      </c>
      <c r="D15" s="1460" t="s">
        <v>1293</v>
      </c>
      <c r="E15" s="1505" t="s">
        <v>968</v>
      </c>
      <c r="F15" s="1472" t="s">
        <v>1127</v>
      </c>
      <c r="G15" s="1487" t="s">
        <v>48</v>
      </c>
      <c r="H15" s="1506" t="s">
        <v>249</v>
      </c>
      <c r="I15" s="1507" t="s">
        <v>2513</v>
      </c>
      <c r="J15" s="1486" t="s">
        <v>1162</v>
      </c>
      <c r="K15" s="1499" t="s">
        <v>1187</v>
      </c>
      <c r="L15" s="1508" t="s">
        <v>884</v>
      </c>
      <c r="M15" s="1443" t="s">
        <v>1178</v>
      </c>
      <c r="N15" s="1456" t="s">
        <v>2146</v>
      </c>
      <c r="O15" s="1487" t="s">
        <v>2166</v>
      </c>
      <c r="P15" s="1509" t="s">
        <v>1692</v>
      </c>
      <c r="Q15" s="1486" t="s">
        <v>1928</v>
      </c>
      <c r="R15" s="1487" t="s">
        <v>3063</v>
      </c>
      <c r="S15" s="1504" t="s">
        <v>1345</v>
      </c>
      <c r="T15" s="1487" t="s">
        <v>2665</v>
      </c>
      <c r="U15" s="1490" t="s">
        <v>1928</v>
      </c>
      <c r="V15" s="1510" t="s">
        <v>552</v>
      </c>
      <c r="W15" s="1502" t="s">
        <v>536</v>
      </c>
      <c r="X15" s="1513" t="s">
        <v>438</v>
      </c>
      <c r="Y15" s="1504" t="s">
        <v>233</v>
      </c>
      <c r="Z15" s="1512" t="s">
        <v>1334</v>
      </c>
      <c r="AA15" s="1496" t="s">
        <v>2656</v>
      </c>
      <c r="AB15" s="1497" t="s">
        <v>455</v>
      </c>
      <c r="AC15" s="1487" t="s">
        <v>1928</v>
      </c>
    </row>
    <row r="16" spans="2:29" x14ac:dyDescent="0.25">
      <c r="B16" s="1477" t="s">
        <v>2648</v>
      </c>
      <c r="C16" s="1478" t="s">
        <v>1707</v>
      </c>
      <c r="D16" s="1460" t="s">
        <v>1953</v>
      </c>
      <c r="E16" s="1504" t="s">
        <v>1009</v>
      </c>
      <c r="F16" s="1472" t="s">
        <v>1128</v>
      </c>
      <c r="G16" s="1487" t="s">
        <v>61</v>
      </c>
      <c r="H16" s="1506" t="s">
        <v>1254</v>
      </c>
      <c r="I16" s="1507" t="s">
        <v>1020</v>
      </c>
      <c r="J16" s="1486" t="s">
        <v>1163</v>
      </c>
      <c r="K16" s="1499" t="s">
        <v>1182</v>
      </c>
      <c r="L16" s="1508" t="s">
        <v>886</v>
      </c>
      <c r="M16" s="1443" t="s">
        <v>447</v>
      </c>
      <c r="N16" s="1456" t="s">
        <v>2147</v>
      </c>
      <c r="O16" s="1487" t="s">
        <v>1170</v>
      </c>
      <c r="P16" s="1509" t="s">
        <v>1342</v>
      </c>
      <c r="Q16" s="1486" t="s">
        <v>1928</v>
      </c>
      <c r="R16" s="1487" t="s">
        <v>1928</v>
      </c>
      <c r="S16" s="1504" t="s">
        <v>241</v>
      </c>
      <c r="T16" s="1487" t="s">
        <v>2490</v>
      </c>
      <c r="U16" s="1490" t="s">
        <v>1928</v>
      </c>
      <c r="V16" s="1510" t="s">
        <v>1053</v>
      </c>
      <c r="W16" s="1502" t="s">
        <v>540</v>
      </c>
      <c r="X16" s="1513" t="s">
        <v>2510</v>
      </c>
      <c r="Y16" s="1504" t="s">
        <v>1313</v>
      </c>
      <c r="Z16" s="1512" t="s">
        <v>2664</v>
      </c>
      <c r="AA16" s="1496" t="s">
        <v>2657</v>
      </c>
      <c r="AB16" s="1497" t="s">
        <v>2504</v>
      </c>
      <c r="AC16" s="1487" t="s">
        <v>1928</v>
      </c>
    </row>
    <row r="17" spans="2:29" ht="30" x14ac:dyDescent="0.25">
      <c r="B17" s="1498" t="s">
        <v>1750</v>
      </c>
      <c r="C17" s="1514" t="s">
        <v>1705</v>
      </c>
      <c r="D17" s="1460" t="s">
        <v>1189</v>
      </c>
      <c r="E17" s="1505" t="s">
        <v>443</v>
      </c>
      <c r="F17" s="1472" t="s">
        <v>1129</v>
      </c>
      <c r="G17" s="1487" t="s">
        <v>1988</v>
      </c>
      <c r="H17" s="1506" t="s">
        <v>1254</v>
      </c>
      <c r="I17" s="1507" t="s">
        <v>240</v>
      </c>
      <c r="J17" s="1486" t="s">
        <v>1164</v>
      </c>
      <c r="K17" s="1499" t="s">
        <v>1183</v>
      </c>
      <c r="L17" s="1508" t="s">
        <v>261</v>
      </c>
      <c r="M17" s="1443" t="s">
        <v>1179</v>
      </c>
      <c r="N17" s="1456" t="s">
        <v>2148</v>
      </c>
      <c r="O17" s="1487" t="s">
        <v>2167</v>
      </c>
      <c r="P17" s="1509" t="s">
        <v>2133</v>
      </c>
      <c r="Q17" s="1486" t="s">
        <v>1928</v>
      </c>
      <c r="R17" s="1487" t="s">
        <v>1928</v>
      </c>
      <c r="S17" s="1504" t="s">
        <v>252</v>
      </c>
      <c r="T17" s="1487" t="s">
        <v>2497</v>
      </c>
      <c r="U17" s="1490" t="s">
        <v>1928</v>
      </c>
      <c r="V17" s="1510" t="s">
        <v>1265</v>
      </c>
      <c r="W17" s="1515" t="s">
        <v>1261</v>
      </c>
      <c r="X17" s="1511" t="s">
        <v>560</v>
      </c>
      <c r="Y17" s="1504" t="s">
        <v>962</v>
      </c>
      <c r="Z17" s="1512" t="s">
        <v>1043</v>
      </c>
      <c r="AA17" s="1496" t="s">
        <v>2653</v>
      </c>
      <c r="AB17" s="1497" t="s">
        <v>244</v>
      </c>
      <c r="AC17" s="1487" t="s">
        <v>1928</v>
      </c>
    </row>
    <row r="18" spans="2:29" ht="20.25" x14ac:dyDescent="0.25">
      <c r="B18" s="1498" t="s">
        <v>2123</v>
      </c>
      <c r="C18" s="1514" t="s">
        <v>1706</v>
      </c>
      <c r="D18" s="1460" t="s">
        <v>1190</v>
      </c>
      <c r="E18" s="1505" t="s">
        <v>441</v>
      </c>
      <c r="F18" s="1472" t="s">
        <v>1130</v>
      </c>
      <c r="G18" s="1487" t="s">
        <v>2002</v>
      </c>
      <c r="H18" s="1506" t="s">
        <v>1255</v>
      </c>
      <c r="I18" s="1507" t="s">
        <v>1034</v>
      </c>
      <c r="J18" s="1486" t="s">
        <v>1165</v>
      </c>
      <c r="K18" s="1499" t="s">
        <v>1928</v>
      </c>
      <c r="L18" s="1508" t="s">
        <v>263</v>
      </c>
      <c r="M18" s="1443" t="s">
        <v>1180</v>
      </c>
      <c r="N18" s="1456" t="s">
        <v>2149</v>
      </c>
      <c r="O18" s="1487" t="s">
        <v>445</v>
      </c>
      <c r="P18" s="1509" t="s">
        <v>2135</v>
      </c>
      <c r="Q18" s="1486" t="s">
        <v>1928</v>
      </c>
      <c r="R18" s="1487" t="s">
        <v>1928</v>
      </c>
      <c r="S18" s="1504" t="s">
        <v>2660</v>
      </c>
      <c r="T18" s="1487" t="s">
        <v>226</v>
      </c>
      <c r="U18" s="1490" t="s">
        <v>1928</v>
      </c>
      <c r="V18" s="1510" t="s">
        <v>547</v>
      </c>
      <c r="W18" s="1502" t="s">
        <v>537</v>
      </c>
      <c r="X18" s="1511" t="s">
        <v>562</v>
      </c>
      <c r="Y18" s="1504" t="s">
        <v>1027</v>
      </c>
      <c r="Z18" s="1512" t="s">
        <v>1351</v>
      </c>
      <c r="AA18" s="1496" t="s">
        <v>2221</v>
      </c>
      <c r="AB18" s="1497" t="s">
        <v>1352</v>
      </c>
      <c r="AC18" s="1487" t="s">
        <v>1928</v>
      </c>
    </row>
    <row r="19" spans="2:29" ht="30" x14ac:dyDescent="0.25">
      <c r="B19" s="1477" t="s">
        <v>2649</v>
      </c>
      <c r="C19" s="1514" t="s">
        <v>1708</v>
      </c>
      <c r="D19" s="1460" t="s">
        <v>1191</v>
      </c>
      <c r="E19" s="1504" t="s">
        <v>1953</v>
      </c>
      <c r="F19" s="1472" t="s">
        <v>1131</v>
      </c>
      <c r="G19" s="1487" t="s">
        <v>1939</v>
      </c>
      <c r="H19" s="1506" t="s">
        <v>1255</v>
      </c>
      <c r="I19" s="1507" t="s">
        <v>2521</v>
      </c>
      <c r="J19" s="1486" t="s">
        <v>250</v>
      </c>
      <c r="K19" s="1499" t="s">
        <v>1928</v>
      </c>
      <c r="L19" s="1508" t="s">
        <v>445</v>
      </c>
      <c r="M19" s="1443" t="s">
        <v>2652</v>
      </c>
      <c r="N19" s="1456" t="s">
        <v>2150</v>
      </c>
      <c r="O19" s="1487" t="s">
        <v>1710</v>
      </c>
      <c r="P19" s="1509" t="s">
        <v>2136</v>
      </c>
      <c r="Q19" s="1486" t="s">
        <v>1928</v>
      </c>
      <c r="R19" s="1487" t="s">
        <v>1928</v>
      </c>
      <c r="S19" s="1504" t="s">
        <v>1038</v>
      </c>
      <c r="T19" s="1487" t="s">
        <v>2493</v>
      </c>
      <c r="U19" s="1490" t="s">
        <v>1928</v>
      </c>
      <c r="V19" s="1510" t="s">
        <v>553</v>
      </c>
      <c r="W19" s="1515" t="s">
        <v>1259</v>
      </c>
      <c r="X19" s="1511" t="s">
        <v>563</v>
      </c>
      <c r="Y19" s="1504" t="s">
        <v>1333</v>
      </c>
      <c r="Z19" s="1512" t="s">
        <v>2662</v>
      </c>
      <c r="AA19" s="1496" t="s">
        <v>1721</v>
      </c>
      <c r="AB19" s="1497" t="s">
        <v>2500</v>
      </c>
      <c r="AC19" s="1487" t="s">
        <v>1928</v>
      </c>
    </row>
    <row r="20" spans="2:29" x14ac:dyDescent="0.25">
      <c r="B20" s="1498" t="s">
        <v>2124</v>
      </c>
      <c r="C20" s="1516" t="s">
        <v>1319</v>
      </c>
      <c r="D20" s="1460" t="s">
        <v>1192</v>
      </c>
      <c r="E20" s="1504" t="s">
        <v>1949</v>
      </c>
      <c r="F20" s="1472" t="s">
        <v>1132</v>
      </c>
      <c r="G20" s="1487" t="s">
        <v>1252</v>
      </c>
      <c r="H20" s="1506" t="s">
        <v>1295</v>
      </c>
      <c r="I20" s="1507" t="s">
        <v>2519</v>
      </c>
      <c r="J20" s="1486" t="s">
        <v>2183</v>
      </c>
      <c r="K20" s="1499" t="s">
        <v>1928</v>
      </c>
      <c r="L20" s="1508" t="s">
        <v>221</v>
      </c>
      <c r="M20" s="1443" t="s">
        <v>885</v>
      </c>
      <c r="N20" s="1456" t="s">
        <v>2152</v>
      </c>
      <c r="O20" s="1487" t="s">
        <v>2169</v>
      </c>
      <c r="P20" s="1509" t="s">
        <v>2137</v>
      </c>
      <c r="Q20" s="1486" t="s">
        <v>1928</v>
      </c>
      <c r="R20" s="1487" t="s">
        <v>1928</v>
      </c>
      <c r="S20" s="1504" t="s">
        <v>1346</v>
      </c>
      <c r="T20" s="1487" t="s">
        <v>449</v>
      </c>
      <c r="U20" s="1490" t="s">
        <v>1928</v>
      </c>
      <c r="V20" s="1510" t="s">
        <v>1284</v>
      </c>
      <c r="W20" s="1502" t="s">
        <v>520</v>
      </c>
      <c r="X20" s="1511" t="s">
        <v>229</v>
      </c>
      <c r="Y20" s="1504" t="s">
        <v>1928</v>
      </c>
      <c r="Z20" s="1512" t="s">
        <v>2663</v>
      </c>
      <c r="AA20" s="1496" t="s">
        <v>1722</v>
      </c>
      <c r="AB20" s="1497" t="s">
        <v>1284</v>
      </c>
      <c r="AC20" s="1487" t="s">
        <v>1928</v>
      </c>
    </row>
    <row r="21" spans="2:29" x14ac:dyDescent="0.25">
      <c r="B21" s="1498" t="s">
        <v>2125</v>
      </c>
      <c r="C21" s="1516" t="s">
        <v>247</v>
      </c>
      <c r="D21" s="1460" t="s">
        <v>1193</v>
      </c>
      <c r="E21" s="1504" t="s">
        <v>1936</v>
      </c>
      <c r="F21" s="1472" t="s">
        <v>1133</v>
      </c>
      <c r="G21" s="1487" t="s">
        <v>1950</v>
      </c>
      <c r="H21" s="1506" t="s">
        <v>1048</v>
      </c>
      <c r="I21" s="1507" t="s">
        <v>1341</v>
      </c>
      <c r="J21" s="1486" t="s">
        <v>2184</v>
      </c>
      <c r="K21" s="1499" t="s">
        <v>1928</v>
      </c>
      <c r="L21" s="1508" t="s">
        <v>1928</v>
      </c>
      <c r="M21" s="1443" t="s">
        <v>223</v>
      </c>
      <c r="N21" s="1456" t="s">
        <v>2153</v>
      </c>
      <c r="O21" s="1487" t="s">
        <v>2170</v>
      </c>
      <c r="P21" s="1509" t="s">
        <v>2138</v>
      </c>
      <c r="Q21" s="1486" t="s">
        <v>1928</v>
      </c>
      <c r="R21" s="1487" t="s">
        <v>1928</v>
      </c>
      <c r="S21" s="1504" t="s">
        <v>976</v>
      </c>
      <c r="T21" s="1487" t="s">
        <v>2494</v>
      </c>
      <c r="U21" s="1490" t="s">
        <v>1928</v>
      </c>
      <c r="V21" s="1510" t="s">
        <v>551</v>
      </c>
      <c r="W21" s="1502" t="s">
        <v>521</v>
      </c>
      <c r="X21" s="1513" t="s">
        <v>2509</v>
      </c>
      <c r="Y21" s="1504" t="s">
        <v>1928</v>
      </c>
      <c r="Z21" s="1512" t="s">
        <v>232</v>
      </c>
      <c r="AA21" s="1496" t="s">
        <v>2219</v>
      </c>
      <c r="AB21" s="1497" t="s">
        <v>1350</v>
      </c>
      <c r="AC21" s="1487" t="s">
        <v>1928</v>
      </c>
    </row>
    <row r="22" spans="2:29" ht="12.75" customHeight="1" x14ac:dyDescent="0.25">
      <c r="B22" s="1498" t="s">
        <v>456</v>
      </c>
      <c r="C22" s="1514" t="s">
        <v>2196</v>
      </c>
      <c r="D22" s="1460" t="s">
        <v>1194</v>
      </c>
      <c r="E22" s="1504" t="s">
        <v>1010</v>
      </c>
      <c r="F22" s="1472" t="s">
        <v>1134</v>
      </c>
      <c r="G22" s="1487" t="s">
        <v>1941</v>
      </c>
      <c r="H22" s="1506" t="s">
        <v>1323</v>
      </c>
      <c r="I22" s="1507" t="s">
        <v>1300</v>
      </c>
      <c r="J22" s="1486" t="s">
        <v>2185</v>
      </c>
      <c r="K22" s="1499" t="s">
        <v>1928</v>
      </c>
      <c r="L22" s="1508" t="s">
        <v>1928</v>
      </c>
      <c r="M22" s="1443" t="s">
        <v>1710</v>
      </c>
      <c r="N22" s="1456" t="s">
        <v>1802</v>
      </c>
      <c r="O22" s="1487" t="s">
        <v>2171</v>
      </c>
      <c r="P22" s="1509" t="s">
        <v>1928</v>
      </c>
      <c r="Q22" s="1486" t="s">
        <v>1928</v>
      </c>
      <c r="R22" s="1487" t="s">
        <v>1928</v>
      </c>
      <c r="S22" s="1504" t="s">
        <v>450</v>
      </c>
      <c r="T22" s="1487" t="s">
        <v>2495</v>
      </c>
      <c r="U22" s="1490" t="s">
        <v>1928</v>
      </c>
      <c r="V22" s="1510" t="s">
        <v>549</v>
      </c>
      <c r="W22" s="1502" t="s">
        <v>521</v>
      </c>
      <c r="X22" s="1511" t="s">
        <v>1925</v>
      </c>
      <c r="Y22" s="1504" t="s">
        <v>1928</v>
      </c>
      <c r="Z22" s="1512" t="s">
        <v>1281</v>
      </c>
      <c r="AA22" s="1496" t="s">
        <v>1720</v>
      </c>
      <c r="AB22" s="1497" t="s">
        <v>2499</v>
      </c>
      <c r="AC22" s="1487" t="s">
        <v>1928</v>
      </c>
    </row>
    <row r="23" spans="2:29" ht="12.75" customHeight="1" x14ac:dyDescent="0.25">
      <c r="B23" s="1498" t="s">
        <v>2645</v>
      </c>
      <c r="C23" s="1514" t="s">
        <v>2196</v>
      </c>
      <c r="D23" s="1460" t="s">
        <v>1195</v>
      </c>
      <c r="E23" s="1504" t="s">
        <v>1987</v>
      </c>
      <c r="F23" s="1472" t="s">
        <v>1135</v>
      </c>
      <c r="G23" s="1487" t="s">
        <v>1943</v>
      </c>
      <c r="H23" s="1506" t="s">
        <v>448</v>
      </c>
      <c r="I23" s="1507" t="s">
        <v>2525</v>
      </c>
      <c r="J23" s="1486" t="s">
        <v>2186</v>
      </c>
      <c r="K23" s="1499" t="s">
        <v>1928</v>
      </c>
      <c r="L23" s="1508" t="s">
        <v>1928</v>
      </c>
      <c r="M23" s="1443" t="s">
        <v>1181</v>
      </c>
      <c r="N23" s="1456" t="s">
        <v>2151</v>
      </c>
      <c r="O23" s="1487" t="s">
        <v>2180</v>
      </c>
      <c r="P23" s="1509" t="s">
        <v>1928</v>
      </c>
      <c r="Q23" s="1486" t="s">
        <v>1928</v>
      </c>
      <c r="R23" s="1487" t="s">
        <v>1928</v>
      </c>
      <c r="S23" s="1504" t="s">
        <v>1304</v>
      </c>
      <c r="T23" s="1487" t="s">
        <v>266</v>
      </c>
      <c r="U23" s="1490" t="s">
        <v>1928</v>
      </c>
      <c r="V23" s="1510" t="s">
        <v>548</v>
      </c>
      <c r="W23" s="1502" t="s">
        <v>960</v>
      </c>
      <c r="X23" s="1513" t="s">
        <v>436</v>
      </c>
      <c r="Y23" s="1504" t="s">
        <v>1928</v>
      </c>
      <c r="Z23" s="1512" t="s">
        <v>965</v>
      </c>
      <c r="AA23" s="1496" t="s">
        <v>2485</v>
      </c>
      <c r="AB23" s="1497" t="s">
        <v>1314</v>
      </c>
      <c r="AC23" s="1487" t="s">
        <v>1928</v>
      </c>
    </row>
    <row r="24" spans="2:29" ht="12.75" customHeight="1" x14ac:dyDescent="0.25">
      <c r="B24" s="1498" t="s">
        <v>1288</v>
      </c>
      <c r="C24" s="1514" t="s">
        <v>2196</v>
      </c>
      <c r="D24" s="1460" t="s">
        <v>1246</v>
      </c>
      <c r="E24" s="1504" t="s">
        <v>1337</v>
      </c>
      <c r="F24" s="1472" t="s">
        <v>1136</v>
      </c>
      <c r="G24" s="1487" t="s">
        <v>1944</v>
      </c>
      <c r="H24" s="1506" t="s">
        <v>1324</v>
      </c>
      <c r="I24" s="1507" t="s">
        <v>2524</v>
      </c>
      <c r="J24" s="1486" t="s">
        <v>2187</v>
      </c>
      <c r="K24" s="1499" t="s">
        <v>1928</v>
      </c>
      <c r="L24" s="1508" t="s">
        <v>1928</v>
      </c>
      <c r="M24" s="1443" t="s">
        <v>1713</v>
      </c>
      <c r="N24" s="1456" t="s">
        <v>2154</v>
      </c>
      <c r="O24" s="1487" t="s">
        <v>1036</v>
      </c>
      <c r="P24" s="1509" t="s">
        <v>1928</v>
      </c>
      <c r="Q24" s="1486" t="s">
        <v>1928</v>
      </c>
      <c r="R24" s="1487" t="s">
        <v>1928</v>
      </c>
      <c r="S24" s="1504" t="s">
        <v>260</v>
      </c>
      <c r="T24" s="1487" t="s">
        <v>1636</v>
      </c>
      <c r="U24" s="1490" t="s">
        <v>1928</v>
      </c>
      <c r="V24" s="1510" t="s">
        <v>550</v>
      </c>
      <c r="W24" s="1502" t="s">
        <v>522</v>
      </c>
      <c r="X24" s="1511" t="s">
        <v>1630</v>
      </c>
      <c r="Y24" s="1504" t="s">
        <v>1928</v>
      </c>
      <c r="Z24" s="1512" t="s">
        <v>963</v>
      </c>
      <c r="AA24" s="1496" t="s">
        <v>2654</v>
      </c>
      <c r="AB24" s="1497" t="s">
        <v>2505</v>
      </c>
      <c r="AC24" s="1487" t="s">
        <v>1928</v>
      </c>
    </row>
    <row r="25" spans="2:29" ht="12.75" customHeight="1" x14ac:dyDescent="0.25">
      <c r="B25" s="1498" t="s">
        <v>1702</v>
      </c>
      <c r="C25" s="1514" t="s">
        <v>2196</v>
      </c>
      <c r="D25" s="1460" t="s">
        <v>1196</v>
      </c>
      <c r="E25" s="1504" t="s">
        <v>2001</v>
      </c>
      <c r="F25" s="1472" t="s">
        <v>1137</v>
      </c>
      <c r="G25" s="1487" t="s">
        <v>1946</v>
      </c>
      <c r="H25" s="1506" t="s">
        <v>1256</v>
      </c>
      <c r="I25" s="1507" t="s">
        <v>2516</v>
      </c>
      <c r="J25" s="1486" t="s">
        <v>1166</v>
      </c>
      <c r="K25" s="1499" t="s">
        <v>1928</v>
      </c>
      <c r="L25" s="1508" t="s">
        <v>1928</v>
      </c>
      <c r="M25" s="1443" t="s">
        <v>1712</v>
      </c>
      <c r="N25" s="1456" t="s">
        <v>2155</v>
      </c>
      <c r="O25" s="1487" t="s">
        <v>2514</v>
      </c>
      <c r="P25" s="1509" t="s">
        <v>1928</v>
      </c>
      <c r="Q25" s="1486" t="s">
        <v>1928</v>
      </c>
      <c r="R25" s="1487" t="s">
        <v>1928</v>
      </c>
      <c r="S25" s="1504" t="s">
        <v>2189</v>
      </c>
      <c r="T25" s="1487" t="s">
        <v>1632</v>
      </c>
      <c r="U25" s="1490" t="s">
        <v>1928</v>
      </c>
      <c r="V25" s="1510" t="s">
        <v>554</v>
      </c>
      <c r="W25" s="1515" t="s">
        <v>1260</v>
      </c>
      <c r="X25" s="1511" t="s">
        <v>1042</v>
      </c>
      <c r="Y25" s="1504" t="s">
        <v>1928</v>
      </c>
      <c r="Z25" s="1512" t="s">
        <v>234</v>
      </c>
      <c r="AA25" s="1496" t="s">
        <v>2486</v>
      </c>
      <c r="AB25" s="1497" t="s">
        <v>2506</v>
      </c>
      <c r="AC25" s="1487" t="s">
        <v>1928</v>
      </c>
    </row>
    <row r="26" spans="2:29" ht="12.75" customHeight="1" x14ac:dyDescent="0.25">
      <c r="B26" s="1498" t="s">
        <v>2644</v>
      </c>
      <c r="C26" s="1514" t="s">
        <v>2196</v>
      </c>
      <c r="D26" s="1500" t="s">
        <v>1949</v>
      </c>
      <c r="E26" s="1505" t="s">
        <v>1197</v>
      </c>
      <c r="F26" s="1472" t="s">
        <v>1138</v>
      </c>
      <c r="G26" s="1487" t="s">
        <v>224</v>
      </c>
      <c r="H26" s="1506" t="s">
        <v>1256</v>
      </c>
      <c r="I26" s="1507" t="s">
        <v>1536</v>
      </c>
      <c r="J26" s="1486" t="s">
        <v>1167</v>
      </c>
      <c r="K26" s="1499" t="s">
        <v>1928</v>
      </c>
      <c r="L26" s="1508" t="s">
        <v>1928</v>
      </c>
      <c r="M26" s="1443" t="s">
        <v>2651</v>
      </c>
      <c r="N26" s="1456" t="s">
        <v>1928</v>
      </c>
      <c r="O26" s="1487" t="s">
        <v>886</v>
      </c>
      <c r="P26" s="1509" t="s">
        <v>1928</v>
      </c>
      <c r="Q26" s="1486" t="s">
        <v>1928</v>
      </c>
      <c r="R26" s="1487" t="s">
        <v>1928</v>
      </c>
      <c r="S26" s="1504" t="s">
        <v>974</v>
      </c>
      <c r="T26" s="1487" t="s">
        <v>2666</v>
      </c>
      <c r="U26" s="1490" t="s">
        <v>1928</v>
      </c>
      <c r="V26" s="1510" t="s">
        <v>1261</v>
      </c>
      <c r="W26" s="1502" t="s">
        <v>1328</v>
      </c>
      <c r="X26" s="1511" t="s">
        <v>978</v>
      </c>
      <c r="Y26" s="1504" t="s">
        <v>1928</v>
      </c>
      <c r="Z26" s="1512" t="s">
        <v>1283</v>
      </c>
      <c r="AA26" s="1496" t="s">
        <v>2658</v>
      </c>
      <c r="AB26" s="1497" t="s">
        <v>2502</v>
      </c>
      <c r="AC26" s="1487" t="s">
        <v>1928</v>
      </c>
    </row>
    <row r="27" spans="2:29" ht="12.75" customHeight="1" x14ac:dyDescent="0.25">
      <c r="B27" s="1498" t="s">
        <v>1753</v>
      </c>
      <c r="C27" s="1514" t="s">
        <v>2196</v>
      </c>
      <c r="D27" s="1500" t="s">
        <v>1936</v>
      </c>
      <c r="E27" s="1504" t="s">
        <v>2015</v>
      </c>
      <c r="F27" s="1472" t="s">
        <v>1139</v>
      </c>
      <c r="G27" s="1487" t="s">
        <v>1023</v>
      </c>
      <c r="H27" s="1506" t="s">
        <v>2131</v>
      </c>
      <c r="I27" s="1507" t="s">
        <v>1298</v>
      </c>
      <c r="J27" s="1486" t="s">
        <v>1359</v>
      </c>
      <c r="K27" s="1499" t="s">
        <v>1928</v>
      </c>
      <c r="L27" s="1508" t="s">
        <v>1928</v>
      </c>
      <c r="M27" s="1443" t="s">
        <v>886</v>
      </c>
      <c r="N27" s="1517" t="s">
        <v>1467</v>
      </c>
      <c r="O27" s="1487" t="s">
        <v>3064</v>
      </c>
      <c r="P27" s="1509" t="s">
        <v>1928</v>
      </c>
      <c r="Q27" s="1486" t="s">
        <v>1928</v>
      </c>
      <c r="R27" s="1487" t="s">
        <v>1928</v>
      </c>
      <c r="S27" s="1504" t="s">
        <v>256</v>
      </c>
      <c r="T27" s="1487" t="s">
        <v>1633</v>
      </c>
      <c r="U27" s="1490" t="s">
        <v>1928</v>
      </c>
      <c r="V27" s="1510" t="s">
        <v>555</v>
      </c>
      <c r="W27" s="1502" t="s">
        <v>529</v>
      </c>
      <c r="X27" s="1513" t="s">
        <v>2511</v>
      </c>
      <c r="Y27" s="1504" t="s">
        <v>1928</v>
      </c>
      <c r="Z27" s="1512" t="s">
        <v>1349</v>
      </c>
      <c r="AA27" s="1496" t="s">
        <v>1282</v>
      </c>
      <c r="AB27" s="1497" t="s">
        <v>435</v>
      </c>
      <c r="AC27" s="1487" t="s">
        <v>1928</v>
      </c>
    </row>
    <row r="28" spans="2:29" ht="15.75" customHeight="1" x14ac:dyDescent="0.25">
      <c r="B28" s="1498" t="s">
        <v>1285</v>
      </c>
      <c r="C28" s="1514" t="s">
        <v>2196</v>
      </c>
      <c r="D28" s="1460" t="s">
        <v>1045</v>
      </c>
      <c r="E28" s="1504" t="s">
        <v>2037</v>
      </c>
      <c r="F28" s="1472" t="s">
        <v>2100</v>
      </c>
      <c r="G28" s="1487" t="s">
        <v>1948</v>
      </c>
      <c r="H28" s="1506" t="s">
        <v>2534</v>
      </c>
      <c r="I28" s="1507" t="s">
        <v>434</v>
      </c>
      <c r="J28" s="1486" t="s">
        <v>1168</v>
      </c>
      <c r="K28" s="1499" t="s">
        <v>1928</v>
      </c>
      <c r="L28" s="1508" t="s">
        <v>1928</v>
      </c>
      <c r="M28" s="1443" t="s">
        <v>1184</v>
      </c>
      <c r="N28" s="1456" t="s">
        <v>2156</v>
      </c>
      <c r="O28" s="1487" t="s">
        <v>261</v>
      </c>
      <c r="P28" s="1509" t="s">
        <v>1928</v>
      </c>
      <c r="Q28" s="1486" t="s">
        <v>1928</v>
      </c>
      <c r="R28" s="1487" t="s">
        <v>1928</v>
      </c>
      <c r="S28" s="1504" t="s">
        <v>2659</v>
      </c>
      <c r="T28" s="1487" t="s">
        <v>2488</v>
      </c>
      <c r="U28" s="1490" t="s">
        <v>1928</v>
      </c>
      <c r="V28" s="1510" t="s">
        <v>1928</v>
      </c>
      <c r="W28" s="1502" t="s">
        <v>527</v>
      </c>
      <c r="X28" s="1511" t="s">
        <v>1628</v>
      </c>
      <c r="Y28" s="1504" t="s">
        <v>1928</v>
      </c>
      <c r="Z28" s="1512" t="s">
        <v>1928</v>
      </c>
      <c r="AA28" s="1496" t="s">
        <v>454</v>
      </c>
      <c r="AB28" s="1497" t="s">
        <v>1928</v>
      </c>
      <c r="AC28" s="1487" t="s">
        <v>1928</v>
      </c>
    </row>
    <row r="29" spans="2:29" ht="12.75" customHeight="1" x14ac:dyDescent="0.25">
      <c r="B29" s="1498" t="s">
        <v>2126</v>
      </c>
      <c r="C29" s="1514" t="s">
        <v>2196</v>
      </c>
      <c r="D29" s="1500" t="s">
        <v>1010</v>
      </c>
      <c r="E29" s="1504" t="s">
        <v>2028</v>
      </c>
      <c r="F29" s="1472" t="s">
        <v>2101</v>
      </c>
      <c r="G29" s="1487" t="s">
        <v>236</v>
      </c>
      <c r="H29" s="1506" t="s">
        <v>1257</v>
      </c>
      <c r="I29" s="1507" t="s">
        <v>262</v>
      </c>
      <c r="J29" s="1486" t="s">
        <v>239</v>
      </c>
      <c r="K29" s="1499" t="s">
        <v>1928</v>
      </c>
      <c r="L29" s="1508" t="s">
        <v>1928</v>
      </c>
      <c r="M29" s="1443" t="s">
        <v>1714</v>
      </c>
      <c r="N29" s="1456" t="s">
        <v>2158</v>
      </c>
      <c r="O29" s="1487" t="s">
        <v>1928</v>
      </c>
      <c r="P29" s="1509" t="s">
        <v>1928</v>
      </c>
      <c r="Q29" s="1486" t="s">
        <v>1928</v>
      </c>
      <c r="R29" s="1487" t="s">
        <v>1928</v>
      </c>
      <c r="S29" s="1504" t="s">
        <v>1928</v>
      </c>
      <c r="T29" s="1487" t="s">
        <v>2491</v>
      </c>
      <c r="U29" s="1490" t="s">
        <v>1928</v>
      </c>
      <c r="V29" s="1510" t="s">
        <v>1928</v>
      </c>
      <c r="W29" s="1502" t="s">
        <v>229</v>
      </c>
      <c r="X29" s="1511" t="s">
        <v>231</v>
      </c>
      <c r="Y29" s="1504" t="s">
        <v>1928</v>
      </c>
      <c r="Z29" s="1512" t="s">
        <v>1928</v>
      </c>
      <c r="AA29" s="1496" t="s">
        <v>2218</v>
      </c>
      <c r="AB29" s="1497" t="s">
        <v>1928</v>
      </c>
      <c r="AC29" s="1487" t="s">
        <v>1928</v>
      </c>
    </row>
    <row r="30" spans="2:29" ht="12.75" customHeight="1" x14ac:dyDescent="0.25">
      <c r="B30" s="1498" t="s">
        <v>2127</v>
      </c>
      <c r="C30" s="1514" t="s">
        <v>2196</v>
      </c>
      <c r="D30" s="1500" t="s">
        <v>1987</v>
      </c>
      <c r="E30" s="1504" t="s">
        <v>828</v>
      </c>
      <c r="F30" s="1472" t="s">
        <v>2102</v>
      </c>
      <c r="G30" s="1487" t="s">
        <v>265</v>
      </c>
      <c r="H30" s="1506" t="s">
        <v>1257</v>
      </c>
      <c r="I30" s="1507" t="s">
        <v>2512</v>
      </c>
      <c r="J30" s="1486" t="s">
        <v>1169</v>
      </c>
      <c r="K30" s="1499" t="s">
        <v>1928</v>
      </c>
      <c r="L30" s="1508" t="s">
        <v>1928</v>
      </c>
      <c r="M30" s="1443" t="s">
        <v>1717</v>
      </c>
      <c r="N30" s="1456" t="s">
        <v>2157</v>
      </c>
      <c r="O30" s="1487" t="s">
        <v>1928</v>
      </c>
      <c r="P30" s="1509" t="s">
        <v>1928</v>
      </c>
      <c r="Q30" s="1486" t="s">
        <v>1928</v>
      </c>
      <c r="R30" s="1487" t="s">
        <v>1928</v>
      </c>
      <c r="S30" s="1504" t="s">
        <v>1928</v>
      </c>
      <c r="T30" s="1487" t="s">
        <v>1306</v>
      </c>
      <c r="U30" s="1490" t="s">
        <v>1928</v>
      </c>
      <c r="V30" s="1510" t="s">
        <v>1928</v>
      </c>
      <c r="W30" s="1502" t="s">
        <v>525</v>
      </c>
      <c r="X30" s="1513" t="s">
        <v>1689</v>
      </c>
      <c r="Y30" s="1504" t="s">
        <v>1928</v>
      </c>
      <c r="Z30" s="1512" t="s">
        <v>1928</v>
      </c>
      <c r="AA30" s="1496" t="s">
        <v>2487</v>
      </c>
      <c r="AB30" s="1497" t="s">
        <v>1928</v>
      </c>
      <c r="AC30" s="1487" t="s">
        <v>1928</v>
      </c>
    </row>
    <row r="31" spans="2:29" ht="12.75" customHeight="1" x14ac:dyDescent="0.25">
      <c r="B31" s="1498" t="s">
        <v>2128</v>
      </c>
      <c r="C31" s="1514" t="s">
        <v>2196</v>
      </c>
      <c r="D31" s="1460" t="s">
        <v>1290</v>
      </c>
      <c r="E31" s="1504" t="s">
        <v>1942</v>
      </c>
      <c r="F31" s="1472" t="s">
        <v>2103</v>
      </c>
      <c r="G31" s="1487" t="s">
        <v>1469</v>
      </c>
      <c r="H31" s="1506" t="s">
        <v>2530</v>
      </c>
      <c r="I31" s="1507" t="s">
        <v>2528</v>
      </c>
      <c r="J31" s="1486" t="s">
        <v>1322</v>
      </c>
      <c r="K31" s="1499" t="s">
        <v>1928</v>
      </c>
      <c r="L31" s="1508" t="s">
        <v>1928</v>
      </c>
      <c r="M31" s="1443" t="s">
        <v>1718</v>
      </c>
      <c r="N31" s="1456" t="s">
        <v>2159</v>
      </c>
      <c r="O31" s="1487" t="s">
        <v>1928</v>
      </c>
      <c r="P31" s="1509" t="s">
        <v>1928</v>
      </c>
      <c r="Q31" s="1486" t="s">
        <v>1928</v>
      </c>
      <c r="R31" s="1487" t="s">
        <v>1928</v>
      </c>
      <c r="S31" s="1504" t="s">
        <v>1928</v>
      </c>
      <c r="T31" s="1487" t="s">
        <v>2496</v>
      </c>
      <c r="U31" s="1490" t="s">
        <v>1928</v>
      </c>
      <c r="V31" s="1510" t="s">
        <v>1928</v>
      </c>
      <c r="W31" s="1502" t="s">
        <v>534</v>
      </c>
      <c r="X31" s="1511" t="s">
        <v>557</v>
      </c>
      <c r="Y31" s="1504" t="s">
        <v>1928</v>
      </c>
      <c r="Z31" s="1512" t="s">
        <v>1928</v>
      </c>
      <c r="AA31" s="1496" t="s">
        <v>883</v>
      </c>
      <c r="AB31" s="1497" t="s">
        <v>1928</v>
      </c>
      <c r="AC31" s="1487" t="s">
        <v>1928</v>
      </c>
    </row>
    <row r="32" spans="2:29" ht="12.75" customHeight="1" x14ac:dyDescent="0.25">
      <c r="B32" s="1498" t="s">
        <v>2129</v>
      </c>
      <c r="C32" s="1514" t="s">
        <v>2196</v>
      </c>
      <c r="D32" s="1500" t="s">
        <v>2001</v>
      </c>
      <c r="E32" s="1504" t="s">
        <v>818</v>
      </c>
      <c r="F32" s="1472" t="s">
        <v>1358</v>
      </c>
      <c r="G32" s="1487" t="s">
        <v>1928</v>
      </c>
      <c r="H32" s="1506" t="s">
        <v>1037</v>
      </c>
      <c r="I32" s="1507" t="s">
        <v>1036</v>
      </c>
      <c r="J32" s="1486" t="s">
        <v>1170</v>
      </c>
      <c r="K32" s="1499" t="s">
        <v>1928</v>
      </c>
      <c r="L32" s="1508" t="s">
        <v>1928</v>
      </c>
      <c r="M32" s="1443" t="s">
        <v>1928</v>
      </c>
      <c r="N32" s="1456" t="s">
        <v>2160</v>
      </c>
      <c r="O32" s="1487" t="s">
        <v>1928</v>
      </c>
      <c r="P32" s="1509" t="s">
        <v>1928</v>
      </c>
      <c r="Q32" s="1486" t="s">
        <v>1928</v>
      </c>
      <c r="R32" s="1487" t="s">
        <v>1928</v>
      </c>
      <c r="S32" s="1504" t="s">
        <v>1928</v>
      </c>
      <c r="T32" s="1487" t="s">
        <v>1631</v>
      </c>
      <c r="U32" s="1490" t="s">
        <v>1928</v>
      </c>
      <c r="V32" s="1510" t="s">
        <v>1928</v>
      </c>
      <c r="W32" s="1502" t="s">
        <v>532</v>
      </c>
      <c r="X32" s="1511" t="s">
        <v>1926</v>
      </c>
      <c r="Y32" s="1504" t="s">
        <v>1928</v>
      </c>
      <c r="Z32" s="1512" t="s">
        <v>1928</v>
      </c>
      <c r="AA32" s="1496" t="s">
        <v>1928</v>
      </c>
      <c r="AB32" s="1497" t="s">
        <v>1928</v>
      </c>
      <c r="AC32" s="1487" t="s">
        <v>1928</v>
      </c>
    </row>
    <row r="33" spans="2:29" ht="12.75" customHeight="1" x14ac:dyDescent="0.25">
      <c r="B33" s="1498" t="s">
        <v>460</v>
      </c>
      <c r="C33" s="1514" t="s">
        <v>2196</v>
      </c>
      <c r="D33" s="1460" t="s">
        <v>259</v>
      </c>
      <c r="E33" s="1504" t="s">
        <v>856</v>
      </c>
      <c r="F33" s="1472" t="s">
        <v>2104</v>
      </c>
      <c r="G33" s="1487" t="s">
        <v>1928</v>
      </c>
      <c r="H33" s="1506" t="s">
        <v>1693</v>
      </c>
      <c r="I33" s="1507" t="s">
        <v>2522</v>
      </c>
      <c r="J33" s="1486" t="s">
        <v>1171</v>
      </c>
      <c r="K33" s="1499" t="s">
        <v>1928</v>
      </c>
      <c r="L33" s="1508" t="s">
        <v>1928</v>
      </c>
      <c r="M33" s="1443" t="s">
        <v>1928</v>
      </c>
      <c r="N33" s="1456" t="s">
        <v>2161</v>
      </c>
      <c r="O33" s="1487" t="s">
        <v>1928</v>
      </c>
      <c r="P33" s="1509" t="s">
        <v>1928</v>
      </c>
      <c r="Q33" s="1486" t="s">
        <v>1928</v>
      </c>
      <c r="R33" s="1487" t="s">
        <v>1928</v>
      </c>
      <c r="S33" s="1504" t="s">
        <v>1928</v>
      </c>
      <c r="T33" s="1487" t="s">
        <v>224</v>
      </c>
      <c r="U33" s="1490" t="s">
        <v>1928</v>
      </c>
      <c r="V33" s="1510" t="s">
        <v>1928</v>
      </c>
      <c r="W33" s="1515" t="s">
        <v>1260</v>
      </c>
      <c r="X33" s="1513" t="s">
        <v>452</v>
      </c>
      <c r="Y33" s="1504" t="s">
        <v>1928</v>
      </c>
      <c r="Z33" s="1512" t="s">
        <v>1928</v>
      </c>
      <c r="AA33" s="1496" t="s">
        <v>1928</v>
      </c>
      <c r="AB33" s="1497" t="s">
        <v>1928</v>
      </c>
      <c r="AC33" s="1487" t="s">
        <v>1928</v>
      </c>
    </row>
    <row r="34" spans="2:29" ht="12.75" customHeight="1" x14ac:dyDescent="0.25">
      <c r="B34" s="1498" t="s">
        <v>458</v>
      </c>
      <c r="C34" s="1514" t="s">
        <v>2196</v>
      </c>
      <c r="D34" s="1500" t="s">
        <v>2028</v>
      </c>
      <c r="E34" s="1504" t="s">
        <v>213</v>
      </c>
      <c r="F34" s="1472" t="s">
        <v>2105</v>
      </c>
      <c r="G34" s="1487" t="s">
        <v>1928</v>
      </c>
      <c r="H34" s="1506" t="s">
        <v>2132</v>
      </c>
      <c r="I34" s="1507" t="s">
        <v>2523</v>
      </c>
      <c r="J34" s="1486" t="s">
        <v>1294</v>
      </c>
      <c r="K34" s="1499" t="s">
        <v>1928</v>
      </c>
      <c r="L34" s="1508" t="s">
        <v>1928</v>
      </c>
      <c r="M34" s="1443" t="s">
        <v>1928</v>
      </c>
      <c r="N34" s="1456" t="s">
        <v>2162</v>
      </c>
      <c r="O34" s="1487" t="s">
        <v>1928</v>
      </c>
      <c r="P34" s="1509" t="s">
        <v>1928</v>
      </c>
      <c r="Q34" s="1486" t="s">
        <v>1928</v>
      </c>
      <c r="R34" s="1487" t="s">
        <v>1928</v>
      </c>
      <c r="S34" s="1504" t="s">
        <v>1928</v>
      </c>
      <c r="T34" s="1487" t="s">
        <v>268</v>
      </c>
      <c r="U34" s="1490" t="s">
        <v>1928</v>
      </c>
      <c r="V34" s="1510" t="s">
        <v>1928</v>
      </c>
      <c r="W34" s="1502" t="s">
        <v>526</v>
      </c>
      <c r="X34" s="1511" t="s">
        <v>558</v>
      </c>
      <c r="Y34" s="1504" t="s">
        <v>1928</v>
      </c>
      <c r="Z34" s="1512" t="s">
        <v>1928</v>
      </c>
      <c r="AA34" s="1496" t="s">
        <v>1928</v>
      </c>
      <c r="AB34" s="1497" t="s">
        <v>1928</v>
      </c>
      <c r="AC34" s="1487" t="s">
        <v>1928</v>
      </c>
    </row>
    <row r="35" spans="2:29" ht="12.75" customHeight="1" x14ac:dyDescent="0.25">
      <c r="B35" s="1498" t="s">
        <v>1291</v>
      </c>
      <c r="C35" s="1514" t="s">
        <v>2196</v>
      </c>
      <c r="D35" s="1500" t="s">
        <v>1942</v>
      </c>
      <c r="E35" s="1504" t="s">
        <v>1458</v>
      </c>
      <c r="F35" s="1472" t="s">
        <v>2106</v>
      </c>
      <c r="G35" s="1487" t="s">
        <v>1928</v>
      </c>
      <c r="H35" s="1506" t="s">
        <v>1695</v>
      </c>
      <c r="I35" s="1507" t="s">
        <v>2529</v>
      </c>
      <c r="J35" s="1486" t="s">
        <v>1172</v>
      </c>
      <c r="K35" s="1499" t="s">
        <v>1928</v>
      </c>
      <c r="L35" s="1508" t="s">
        <v>1928</v>
      </c>
      <c r="M35" s="1443" t="s">
        <v>1928</v>
      </c>
      <c r="N35" s="1456" t="s">
        <v>2163</v>
      </c>
      <c r="O35" s="1487" t="s">
        <v>1928</v>
      </c>
      <c r="P35" s="1509" t="s">
        <v>1928</v>
      </c>
      <c r="Q35" s="1486" t="s">
        <v>1928</v>
      </c>
      <c r="R35" s="1487" t="s">
        <v>1928</v>
      </c>
      <c r="S35" s="1504" t="s">
        <v>1928</v>
      </c>
      <c r="T35" s="1487" t="s">
        <v>1706</v>
      </c>
      <c r="U35" s="1490" t="s">
        <v>1928</v>
      </c>
      <c r="V35" s="1510" t="s">
        <v>1928</v>
      </c>
      <c r="W35" s="1502" t="s">
        <v>535</v>
      </c>
      <c r="X35" s="1513" t="s">
        <v>556</v>
      </c>
      <c r="Y35" s="1504" t="s">
        <v>1928</v>
      </c>
      <c r="Z35" s="1512" t="s">
        <v>1928</v>
      </c>
      <c r="AA35" s="1496" t="s">
        <v>1928</v>
      </c>
      <c r="AB35" s="1497" t="s">
        <v>1928</v>
      </c>
      <c r="AC35" s="1487" t="s">
        <v>1928</v>
      </c>
    </row>
    <row r="36" spans="2:29" ht="12.75" customHeight="1" x14ac:dyDescent="0.25">
      <c r="B36" s="1498" t="s">
        <v>1928</v>
      </c>
      <c r="C36" s="1514" t="s">
        <v>2196</v>
      </c>
      <c r="D36" s="1500" t="s">
        <v>818</v>
      </c>
      <c r="E36" s="1504" t="s">
        <v>1</v>
      </c>
      <c r="F36" s="1472" t="s">
        <v>2107</v>
      </c>
      <c r="G36" s="1487" t="s">
        <v>1928</v>
      </c>
      <c r="H36" s="1506" t="s">
        <v>1694</v>
      </c>
      <c r="I36" s="1507" t="s">
        <v>2514</v>
      </c>
      <c r="J36" s="1486" t="s">
        <v>2175</v>
      </c>
      <c r="K36" s="1499" t="s">
        <v>1928</v>
      </c>
      <c r="L36" s="1508" t="s">
        <v>1928</v>
      </c>
      <c r="M36" s="1443" t="s">
        <v>1928</v>
      </c>
      <c r="N36" s="1456" t="s">
        <v>1928</v>
      </c>
      <c r="O36" s="1487" t="s">
        <v>1928</v>
      </c>
      <c r="P36" s="1509" t="s">
        <v>1928</v>
      </c>
      <c r="Q36" s="1486" t="s">
        <v>1928</v>
      </c>
      <c r="R36" s="1487" t="s">
        <v>1928</v>
      </c>
      <c r="S36" s="1504" t="s">
        <v>1928</v>
      </c>
      <c r="T36" s="1487" t="s">
        <v>1930</v>
      </c>
      <c r="U36" s="1490" t="s">
        <v>1928</v>
      </c>
      <c r="V36" s="1510" t="s">
        <v>1928</v>
      </c>
      <c r="W36" s="1502" t="s">
        <v>524</v>
      </c>
      <c r="X36" s="1511" t="s">
        <v>559</v>
      </c>
      <c r="Y36" s="1504" t="s">
        <v>1928</v>
      </c>
      <c r="Z36" s="1512" t="s">
        <v>1928</v>
      </c>
      <c r="AA36" s="1496" t="s">
        <v>1928</v>
      </c>
      <c r="AB36" s="1497" t="s">
        <v>1928</v>
      </c>
      <c r="AC36" s="1487" t="s">
        <v>1928</v>
      </c>
    </row>
    <row r="37" spans="2:29" ht="12.75" customHeight="1" x14ac:dyDescent="0.25">
      <c r="B37" s="1498" t="s">
        <v>1928</v>
      </c>
      <c r="C37" s="1514" t="s">
        <v>2196</v>
      </c>
      <c r="D37" s="1460" t="s">
        <v>1046</v>
      </c>
      <c r="E37" s="1504" t="s">
        <v>1479</v>
      </c>
      <c r="F37" s="1472" t="s">
        <v>2108</v>
      </c>
      <c r="G37" s="1487" t="s">
        <v>1928</v>
      </c>
      <c r="H37" s="1506" t="s">
        <v>2533</v>
      </c>
      <c r="I37" s="1507" t="s">
        <v>2518</v>
      </c>
      <c r="J37" s="1486" t="s">
        <v>1173</v>
      </c>
      <c r="K37" s="1499" t="s">
        <v>1928</v>
      </c>
      <c r="L37" s="1508" t="s">
        <v>1928</v>
      </c>
      <c r="M37" s="1443" t="s">
        <v>1928</v>
      </c>
      <c r="N37" s="1517" t="s">
        <v>2164</v>
      </c>
      <c r="O37" s="1487" t="s">
        <v>1928</v>
      </c>
      <c r="P37" s="1509" t="s">
        <v>1928</v>
      </c>
      <c r="Q37" s="1486" t="s">
        <v>1928</v>
      </c>
      <c r="R37" s="1487" t="s">
        <v>1928</v>
      </c>
      <c r="S37" s="1504" t="s">
        <v>1928</v>
      </c>
      <c r="T37" s="1487" t="s">
        <v>227</v>
      </c>
      <c r="U37" s="1490" t="s">
        <v>1928</v>
      </c>
      <c r="V37" s="1510" t="s">
        <v>1928</v>
      </c>
      <c r="W37" s="1502" t="s">
        <v>528</v>
      </c>
      <c r="X37" s="1513" t="s">
        <v>2508</v>
      </c>
      <c r="Y37" s="1504" t="s">
        <v>1928</v>
      </c>
      <c r="Z37" s="1512" t="s">
        <v>1928</v>
      </c>
      <c r="AA37" s="1496" t="s">
        <v>1928</v>
      </c>
      <c r="AB37" s="1497" t="s">
        <v>1928</v>
      </c>
      <c r="AC37" s="1487" t="s">
        <v>1928</v>
      </c>
    </row>
    <row r="38" spans="2:29" ht="12.75" customHeight="1" x14ac:dyDescent="0.25">
      <c r="B38" s="1498" t="s">
        <v>1928</v>
      </c>
      <c r="C38" s="1514" t="s">
        <v>2196</v>
      </c>
      <c r="D38" s="1460" t="s">
        <v>1336</v>
      </c>
      <c r="E38" s="1504" t="s">
        <v>1940</v>
      </c>
      <c r="F38" s="1472" t="s">
        <v>2109</v>
      </c>
      <c r="G38" s="1487" t="s">
        <v>1928</v>
      </c>
      <c r="H38" s="1506" t="s">
        <v>2532</v>
      </c>
      <c r="I38" s="1507" t="s">
        <v>1928</v>
      </c>
      <c r="J38" s="1486" t="s">
        <v>2176</v>
      </c>
      <c r="K38" s="1499" t="s">
        <v>1928</v>
      </c>
      <c r="L38" s="1508" t="s">
        <v>1928</v>
      </c>
      <c r="M38" s="1443" t="s">
        <v>1928</v>
      </c>
      <c r="N38" s="1456" t="s">
        <v>2165</v>
      </c>
      <c r="O38" s="1487" t="s">
        <v>1928</v>
      </c>
      <c r="P38" s="1509" t="s">
        <v>1928</v>
      </c>
      <c r="Q38" s="1486" t="s">
        <v>1928</v>
      </c>
      <c r="R38" s="1487" t="s">
        <v>1928</v>
      </c>
      <c r="S38" s="1504" t="s">
        <v>1928</v>
      </c>
      <c r="T38" s="1487" t="s">
        <v>1022</v>
      </c>
      <c r="U38" s="1490" t="s">
        <v>1928</v>
      </c>
      <c r="V38" s="1510" t="s">
        <v>1928</v>
      </c>
      <c r="W38" s="1502" t="s">
        <v>531</v>
      </c>
      <c r="X38" s="1513" t="s">
        <v>891</v>
      </c>
      <c r="Y38" s="1504" t="s">
        <v>1928</v>
      </c>
      <c r="Z38" s="1512" t="s">
        <v>1928</v>
      </c>
      <c r="AA38" s="1496" t="s">
        <v>1928</v>
      </c>
      <c r="AB38" s="1497" t="s">
        <v>1928</v>
      </c>
      <c r="AC38" s="1487" t="s">
        <v>1928</v>
      </c>
    </row>
    <row r="39" spans="2:29" ht="12.75" customHeight="1" x14ac:dyDescent="0.25">
      <c r="B39" s="1498" t="s">
        <v>1928</v>
      </c>
      <c r="C39" s="1514" t="s">
        <v>2196</v>
      </c>
      <c r="D39" s="1500" t="s">
        <v>213</v>
      </c>
      <c r="E39" s="1504" t="s">
        <v>1951</v>
      </c>
      <c r="F39" s="1472" t="s">
        <v>2110</v>
      </c>
      <c r="G39" s="1487" t="s">
        <v>1928</v>
      </c>
      <c r="H39" s="1506" t="s">
        <v>1696</v>
      </c>
      <c r="I39" s="1507" t="s">
        <v>1928</v>
      </c>
      <c r="J39" s="1486" t="s">
        <v>1296</v>
      </c>
      <c r="K39" s="1499" t="s">
        <v>1928</v>
      </c>
      <c r="L39" s="1508" t="s">
        <v>1928</v>
      </c>
      <c r="M39" s="1443" t="s">
        <v>1928</v>
      </c>
      <c r="N39" s="1456" t="s">
        <v>2166</v>
      </c>
      <c r="O39" s="1487" t="s">
        <v>1928</v>
      </c>
      <c r="P39" s="1509" t="s">
        <v>1928</v>
      </c>
      <c r="Q39" s="1486" t="s">
        <v>1928</v>
      </c>
      <c r="R39" s="1487" t="s">
        <v>1928</v>
      </c>
      <c r="S39" s="1504" t="s">
        <v>1928</v>
      </c>
      <c r="T39" s="1487" t="s">
        <v>1302</v>
      </c>
      <c r="U39" s="1490" t="s">
        <v>1928</v>
      </c>
      <c r="V39" s="1510" t="s">
        <v>1928</v>
      </c>
      <c r="W39" s="1502" t="s">
        <v>533</v>
      </c>
      <c r="X39" s="1511" t="s">
        <v>1927</v>
      </c>
      <c r="Y39" s="1504" t="s">
        <v>1928</v>
      </c>
      <c r="Z39" s="1512" t="s">
        <v>1928</v>
      </c>
      <c r="AA39" s="1496" t="s">
        <v>1928</v>
      </c>
      <c r="AB39" s="1497" t="s">
        <v>1928</v>
      </c>
      <c r="AC39" s="1487" t="s">
        <v>1928</v>
      </c>
    </row>
    <row r="40" spans="2:29" ht="12.75" customHeight="1" x14ac:dyDescent="0.25">
      <c r="B40" s="1498" t="s">
        <v>1928</v>
      </c>
      <c r="C40" s="1514" t="s">
        <v>2196</v>
      </c>
      <c r="D40" s="1460" t="s">
        <v>1292</v>
      </c>
      <c r="E40" s="1504" t="s">
        <v>953</v>
      </c>
      <c r="F40" s="1472" t="s">
        <v>2111</v>
      </c>
      <c r="G40" s="1487" t="s">
        <v>1928</v>
      </c>
      <c r="H40" s="1506" t="s">
        <v>1928</v>
      </c>
      <c r="I40" s="1507" t="s">
        <v>1928</v>
      </c>
      <c r="J40" s="1486" t="s">
        <v>2177</v>
      </c>
      <c r="K40" s="1499" t="s">
        <v>1928</v>
      </c>
      <c r="L40" s="1508" t="s">
        <v>1928</v>
      </c>
      <c r="M40" s="1443" t="s">
        <v>1928</v>
      </c>
      <c r="N40" s="1456" t="s">
        <v>2167</v>
      </c>
      <c r="O40" s="1487" t="s">
        <v>1928</v>
      </c>
      <c r="P40" s="1509" t="s">
        <v>1928</v>
      </c>
      <c r="Q40" s="1486" t="s">
        <v>1928</v>
      </c>
      <c r="R40" s="1487" t="s">
        <v>1928</v>
      </c>
      <c r="S40" s="1504" t="s">
        <v>1928</v>
      </c>
      <c r="T40" s="1487" t="s">
        <v>2667</v>
      </c>
      <c r="U40" s="1490" t="s">
        <v>1928</v>
      </c>
      <c r="V40" s="1510" t="s">
        <v>1928</v>
      </c>
      <c r="W40" s="1515" t="s">
        <v>523</v>
      </c>
      <c r="X40" s="1513" t="s">
        <v>1928</v>
      </c>
      <c r="Y40" s="1504" t="s">
        <v>1928</v>
      </c>
      <c r="Z40" s="1512" t="s">
        <v>1928</v>
      </c>
      <c r="AA40" s="1496" t="s">
        <v>1928</v>
      </c>
      <c r="AB40" s="1497" t="s">
        <v>1928</v>
      </c>
      <c r="AC40" s="1487" t="s">
        <v>1928</v>
      </c>
    </row>
    <row r="41" spans="2:29" ht="12.75" customHeight="1" x14ac:dyDescent="0.25">
      <c r="B41" s="1498" t="s">
        <v>1928</v>
      </c>
      <c r="C41" s="1514" t="s">
        <v>2196</v>
      </c>
      <c r="D41" s="1460" t="s">
        <v>444</v>
      </c>
      <c r="E41" s="1505" t="s">
        <v>1317</v>
      </c>
      <c r="F41" s="1472" t="s">
        <v>2112</v>
      </c>
      <c r="G41" s="1487" t="s">
        <v>1928</v>
      </c>
      <c r="H41" s="1506" t="s">
        <v>1928</v>
      </c>
      <c r="I41" s="1507" t="s">
        <v>1928</v>
      </c>
      <c r="J41" s="1486" t="s">
        <v>2178</v>
      </c>
      <c r="K41" s="1499" t="s">
        <v>1928</v>
      </c>
      <c r="L41" s="1508" t="s">
        <v>1928</v>
      </c>
      <c r="M41" s="1443" t="s">
        <v>1928</v>
      </c>
      <c r="N41" s="1456" t="s">
        <v>2168</v>
      </c>
      <c r="O41" s="1487" t="s">
        <v>1928</v>
      </c>
      <c r="P41" s="1509" t="s">
        <v>1928</v>
      </c>
      <c r="Q41" s="1486" t="s">
        <v>1928</v>
      </c>
      <c r="R41" s="1487" t="s">
        <v>1928</v>
      </c>
      <c r="S41" s="1504" t="s">
        <v>1928</v>
      </c>
      <c r="T41" s="1487" t="s">
        <v>1051</v>
      </c>
      <c r="U41" s="1490" t="s">
        <v>1928</v>
      </c>
      <c r="V41" s="1510" t="s">
        <v>1928</v>
      </c>
      <c r="W41" s="1502" t="s">
        <v>539</v>
      </c>
      <c r="X41" s="1513" t="s">
        <v>1928</v>
      </c>
      <c r="Y41" s="1504" t="s">
        <v>1928</v>
      </c>
      <c r="Z41" s="1512" t="s">
        <v>1928</v>
      </c>
      <c r="AA41" s="1496" t="s">
        <v>1928</v>
      </c>
      <c r="AB41" s="1497" t="s">
        <v>1928</v>
      </c>
      <c r="AC41" s="1487" t="s">
        <v>1928</v>
      </c>
    </row>
    <row r="42" spans="2:29" ht="12.75" customHeight="1" x14ac:dyDescent="0.25">
      <c r="B42" s="1498" t="s">
        <v>1928</v>
      </c>
      <c r="C42" s="1514" t="s">
        <v>2196</v>
      </c>
      <c r="D42" s="1500" t="s">
        <v>1</v>
      </c>
      <c r="E42" s="1505" t="s">
        <v>442</v>
      </c>
      <c r="F42" s="1472" t="s">
        <v>2113</v>
      </c>
      <c r="G42" s="1487" t="s">
        <v>1928</v>
      </c>
      <c r="H42" s="1506" t="s">
        <v>1928</v>
      </c>
      <c r="I42" s="1507" t="s">
        <v>1928</v>
      </c>
      <c r="J42" s="1486" t="s">
        <v>2179</v>
      </c>
      <c r="K42" s="1499" t="s">
        <v>1928</v>
      </c>
      <c r="L42" s="1508" t="s">
        <v>1928</v>
      </c>
      <c r="M42" s="1443" t="s">
        <v>1928</v>
      </c>
      <c r="N42" s="1456" t="s">
        <v>2169</v>
      </c>
      <c r="O42" s="1487" t="s">
        <v>1928</v>
      </c>
      <c r="P42" s="1509" t="s">
        <v>1928</v>
      </c>
      <c r="Q42" s="1486" t="s">
        <v>1928</v>
      </c>
      <c r="R42" s="1487" t="s">
        <v>1928</v>
      </c>
      <c r="S42" s="1504" t="s">
        <v>1928</v>
      </c>
      <c r="T42" s="1487" t="s">
        <v>1303</v>
      </c>
      <c r="U42" s="1490" t="s">
        <v>1928</v>
      </c>
      <c r="V42" s="1510" t="s">
        <v>1928</v>
      </c>
      <c r="W42" s="1502" t="s">
        <v>1280</v>
      </c>
      <c r="X42" s="1513" t="s">
        <v>1928</v>
      </c>
      <c r="Y42" s="1504" t="s">
        <v>1928</v>
      </c>
      <c r="Z42" s="1512" t="s">
        <v>1928</v>
      </c>
      <c r="AA42" s="1496" t="s">
        <v>1928</v>
      </c>
      <c r="AB42" s="1497" t="s">
        <v>1928</v>
      </c>
      <c r="AC42" s="1487" t="s">
        <v>1928</v>
      </c>
    </row>
    <row r="43" spans="2:29" ht="12.75" customHeight="1" x14ac:dyDescent="0.25">
      <c r="B43" s="1498" t="s">
        <v>1928</v>
      </c>
      <c r="C43" s="1514" t="s">
        <v>2196</v>
      </c>
      <c r="D43" s="1500" t="s">
        <v>1940</v>
      </c>
      <c r="E43" s="1505" t="s">
        <v>970</v>
      </c>
      <c r="F43" s="1472" t="s">
        <v>2114</v>
      </c>
      <c r="G43" s="1487" t="s">
        <v>1928</v>
      </c>
      <c r="H43" s="1506" t="s">
        <v>1928</v>
      </c>
      <c r="I43" s="1507" t="s">
        <v>1928</v>
      </c>
      <c r="J43" s="1486" t="s">
        <v>1174</v>
      </c>
      <c r="K43" s="1499" t="s">
        <v>1928</v>
      </c>
      <c r="L43" s="1508" t="s">
        <v>1928</v>
      </c>
      <c r="M43" s="1443" t="s">
        <v>1928</v>
      </c>
      <c r="N43" s="1456" t="s">
        <v>2170</v>
      </c>
      <c r="O43" s="1487" t="s">
        <v>1928</v>
      </c>
      <c r="P43" s="1509" t="s">
        <v>1928</v>
      </c>
      <c r="Q43" s="1486" t="s">
        <v>1928</v>
      </c>
      <c r="R43" s="1487" t="s">
        <v>1928</v>
      </c>
      <c r="S43" s="1504" t="s">
        <v>1928</v>
      </c>
      <c r="T43" s="1487" t="s">
        <v>1634</v>
      </c>
      <c r="U43" s="1490" t="s">
        <v>1928</v>
      </c>
      <c r="V43" s="1510" t="s">
        <v>1928</v>
      </c>
      <c r="W43" s="1502" t="s">
        <v>2507</v>
      </c>
      <c r="X43" s="1513" t="s">
        <v>1928</v>
      </c>
      <c r="Y43" s="1504" t="s">
        <v>1928</v>
      </c>
      <c r="Z43" s="1512" t="s">
        <v>1928</v>
      </c>
      <c r="AA43" s="1496" t="s">
        <v>1928</v>
      </c>
      <c r="AB43" s="1497" t="s">
        <v>1928</v>
      </c>
      <c r="AC43" s="1487" t="s">
        <v>1928</v>
      </c>
    </row>
    <row r="44" spans="2:29" ht="12.75" customHeight="1" x14ac:dyDescent="0.25">
      <c r="B44" s="1498" t="s">
        <v>1928</v>
      </c>
      <c r="C44" s="1514" t="s">
        <v>2196</v>
      </c>
      <c r="D44" s="1460" t="s">
        <v>966</v>
      </c>
      <c r="E44" s="1504" t="s">
        <v>1945</v>
      </c>
      <c r="F44" s="1472" t="s">
        <v>2115</v>
      </c>
      <c r="G44" s="1487" t="s">
        <v>1928</v>
      </c>
      <c r="H44" s="1506" t="s">
        <v>1928</v>
      </c>
      <c r="I44" s="1507" t="s">
        <v>1928</v>
      </c>
      <c r="J44" s="1486" t="s">
        <v>1697</v>
      </c>
      <c r="K44" s="1499" t="s">
        <v>1928</v>
      </c>
      <c r="L44" s="1508" t="s">
        <v>1928</v>
      </c>
      <c r="M44" s="1443" t="s">
        <v>1928</v>
      </c>
      <c r="N44" s="1456" t="s">
        <v>2171</v>
      </c>
      <c r="O44" s="1487" t="s">
        <v>1928</v>
      </c>
      <c r="P44" s="1509" t="s">
        <v>1928</v>
      </c>
      <c r="Q44" s="1486" t="s">
        <v>1928</v>
      </c>
      <c r="R44" s="1487" t="s">
        <v>1928</v>
      </c>
      <c r="S44" s="1504" t="s">
        <v>1928</v>
      </c>
      <c r="T44" s="1487" t="s">
        <v>242</v>
      </c>
      <c r="U44" s="1490" t="s">
        <v>1928</v>
      </c>
      <c r="V44" s="1510" t="s">
        <v>1928</v>
      </c>
      <c r="W44" s="1502" t="s">
        <v>230</v>
      </c>
      <c r="X44" s="1513" t="s">
        <v>1928</v>
      </c>
      <c r="Y44" s="1504" t="s">
        <v>1928</v>
      </c>
      <c r="Z44" s="1512" t="s">
        <v>1928</v>
      </c>
      <c r="AA44" s="1496" t="s">
        <v>1928</v>
      </c>
      <c r="AB44" s="1497" t="s">
        <v>1928</v>
      </c>
      <c r="AC44" s="1487" t="s">
        <v>1928</v>
      </c>
    </row>
    <row r="45" spans="2:29" ht="12.75" customHeight="1" x14ac:dyDescent="0.25">
      <c r="B45" s="1498" t="s">
        <v>1928</v>
      </c>
      <c r="C45" s="1514" t="s">
        <v>2196</v>
      </c>
      <c r="D45" s="1460" t="s">
        <v>1198</v>
      </c>
      <c r="E45" s="1504" t="s">
        <v>1468</v>
      </c>
      <c r="F45" s="1472" t="s">
        <v>2116</v>
      </c>
      <c r="G45" s="1487" t="s">
        <v>1928</v>
      </c>
      <c r="H45" s="1506" t="s">
        <v>1928</v>
      </c>
      <c r="I45" s="1507" t="s">
        <v>1928</v>
      </c>
      <c r="J45" s="1486" t="s">
        <v>1699</v>
      </c>
      <c r="K45" s="1499" t="s">
        <v>1928</v>
      </c>
      <c r="L45" s="1508" t="s">
        <v>1928</v>
      </c>
      <c r="M45" s="1443" t="s">
        <v>1928</v>
      </c>
      <c r="N45" s="1456"/>
      <c r="O45" s="1487" t="s">
        <v>1928</v>
      </c>
      <c r="P45" s="1509" t="s">
        <v>1928</v>
      </c>
      <c r="Q45" s="1486" t="s">
        <v>1928</v>
      </c>
      <c r="R45" s="1487" t="s">
        <v>1928</v>
      </c>
      <c r="S45" s="1504" t="s">
        <v>1928</v>
      </c>
      <c r="T45" s="1487" t="s">
        <v>265</v>
      </c>
      <c r="U45" s="1490" t="s">
        <v>1928</v>
      </c>
      <c r="V45" s="1510" t="s">
        <v>1928</v>
      </c>
      <c r="W45" s="1502" t="s">
        <v>1331</v>
      </c>
      <c r="X45" s="1513" t="s">
        <v>1928</v>
      </c>
      <c r="Y45" s="1504" t="s">
        <v>1928</v>
      </c>
      <c r="Z45" s="1512" t="s">
        <v>1928</v>
      </c>
      <c r="AA45" s="1496" t="s">
        <v>1928</v>
      </c>
      <c r="AB45" s="1497" t="s">
        <v>1928</v>
      </c>
      <c r="AC45" s="1487" t="s">
        <v>1928</v>
      </c>
    </row>
    <row r="46" spans="2:29" ht="12.75" customHeight="1" x14ac:dyDescent="0.25">
      <c r="B46" s="1498" t="s">
        <v>1928</v>
      </c>
      <c r="C46" s="1514" t="s">
        <v>2196</v>
      </c>
      <c r="D46" s="1460" t="s">
        <v>1287</v>
      </c>
      <c r="E46" s="1505" t="s">
        <v>1033</v>
      </c>
      <c r="F46" s="1472" t="s">
        <v>2117</v>
      </c>
      <c r="G46" s="1487" t="s">
        <v>1928</v>
      </c>
      <c r="H46" s="1506" t="s">
        <v>1928</v>
      </c>
      <c r="I46" s="1507" t="s">
        <v>1928</v>
      </c>
      <c r="J46" s="1486" t="s">
        <v>1698</v>
      </c>
      <c r="K46" s="1499" t="s">
        <v>1928</v>
      </c>
      <c r="L46" s="1508" t="s">
        <v>1928</v>
      </c>
      <c r="M46" s="1443" t="s">
        <v>1928</v>
      </c>
      <c r="N46" s="1517" t="s">
        <v>2172</v>
      </c>
      <c r="O46" s="1487" t="s">
        <v>1928</v>
      </c>
      <c r="P46" s="1509" t="s">
        <v>1928</v>
      </c>
      <c r="Q46" s="1486" t="s">
        <v>1928</v>
      </c>
      <c r="R46" s="1487" t="s">
        <v>1928</v>
      </c>
      <c r="S46" s="1504" t="s">
        <v>1928</v>
      </c>
      <c r="T46" s="1487" t="s">
        <v>1929</v>
      </c>
      <c r="U46" s="1490" t="s">
        <v>1928</v>
      </c>
      <c r="V46" s="1510" t="s">
        <v>1928</v>
      </c>
      <c r="W46" s="1502" t="s">
        <v>979</v>
      </c>
      <c r="X46" s="1513" t="s">
        <v>1928</v>
      </c>
      <c r="Y46" s="1504" t="s">
        <v>1928</v>
      </c>
      <c r="Z46" s="1512" t="s">
        <v>1928</v>
      </c>
      <c r="AA46" s="1496" t="s">
        <v>1928</v>
      </c>
      <c r="AB46" s="1497" t="s">
        <v>1928</v>
      </c>
      <c r="AC46" s="1487" t="s">
        <v>1928</v>
      </c>
    </row>
    <row r="47" spans="2:29" ht="12.75" customHeight="1" x14ac:dyDescent="0.25">
      <c r="B47" s="1498" t="s">
        <v>1928</v>
      </c>
      <c r="C47" s="1514" t="s">
        <v>2196</v>
      </c>
      <c r="D47" s="1500" t="s">
        <v>1951</v>
      </c>
      <c r="E47" s="1505" t="s">
        <v>1355</v>
      </c>
      <c r="F47" s="1472" t="s">
        <v>2118</v>
      </c>
      <c r="G47" s="1487" t="s">
        <v>1928</v>
      </c>
      <c r="H47" s="1506" t="s">
        <v>1928</v>
      </c>
      <c r="I47" s="1507" t="s">
        <v>1928</v>
      </c>
      <c r="J47" s="1486" t="s">
        <v>1049</v>
      </c>
      <c r="K47" s="1499" t="s">
        <v>1928</v>
      </c>
      <c r="L47" s="1508" t="s">
        <v>1928</v>
      </c>
      <c r="M47" s="1443" t="s">
        <v>1928</v>
      </c>
      <c r="N47" s="1456" t="s">
        <v>2173</v>
      </c>
      <c r="O47" s="1487" t="s">
        <v>1928</v>
      </c>
      <c r="P47" s="1509" t="s">
        <v>1928</v>
      </c>
      <c r="Q47" s="1486" t="s">
        <v>1928</v>
      </c>
      <c r="R47" s="1487" t="s">
        <v>1928</v>
      </c>
      <c r="S47" s="1504" t="s">
        <v>1928</v>
      </c>
      <c r="T47" s="1487" t="s">
        <v>1635</v>
      </c>
      <c r="U47" s="1490" t="s">
        <v>1928</v>
      </c>
      <c r="V47" s="1510" t="s">
        <v>1928</v>
      </c>
      <c r="W47" s="1502" t="s">
        <v>1329</v>
      </c>
      <c r="X47" s="1513" t="s">
        <v>1928</v>
      </c>
      <c r="Y47" s="1504" t="s">
        <v>1928</v>
      </c>
      <c r="Z47" s="1512" t="s">
        <v>1928</v>
      </c>
      <c r="AA47" s="1496" t="s">
        <v>1928</v>
      </c>
      <c r="AB47" s="1497" t="s">
        <v>1928</v>
      </c>
      <c r="AC47" s="1487" t="s">
        <v>1928</v>
      </c>
    </row>
    <row r="48" spans="2:29" ht="12.75" customHeight="1" x14ac:dyDescent="0.25">
      <c r="B48" s="1498" t="s">
        <v>1928</v>
      </c>
      <c r="C48" s="1514" t="s">
        <v>2196</v>
      </c>
      <c r="D48" s="1500" t="s">
        <v>953</v>
      </c>
      <c r="E48" s="1504" t="s">
        <v>285</v>
      </c>
      <c r="F48" s="1472" t="s">
        <v>2119</v>
      </c>
      <c r="G48" s="1487" t="s">
        <v>1928</v>
      </c>
      <c r="H48" s="1506" t="s">
        <v>1928</v>
      </c>
      <c r="I48" s="1507" t="s">
        <v>1928</v>
      </c>
      <c r="J48" s="1486" t="s">
        <v>2180</v>
      </c>
      <c r="K48" s="1499" t="s">
        <v>1928</v>
      </c>
      <c r="L48" s="1508" t="s">
        <v>1928</v>
      </c>
      <c r="M48" s="1443" t="s">
        <v>1928</v>
      </c>
      <c r="N48" s="1456" t="s">
        <v>1928</v>
      </c>
      <c r="O48" s="1487" t="s">
        <v>1928</v>
      </c>
      <c r="P48" s="1509" t="s">
        <v>1928</v>
      </c>
      <c r="Q48" s="1486" t="s">
        <v>1928</v>
      </c>
      <c r="R48" s="1487" t="s">
        <v>1928</v>
      </c>
      <c r="S48" s="1504" t="s">
        <v>1928</v>
      </c>
      <c r="T48" s="1487" t="s">
        <v>2489</v>
      </c>
      <c r="U48" s="1490" t="s">
        <v>1928</v>
      </c>
      <c r="V48" s="1510" t="s">
        <v>1928</v>
      </c>
      <c r="W48" s="1502" t="s">
        <v>1308</v>
      </c>
      <c r="X48" s="1513" t="s">
        <v>1928</v>
      </c>
      <c r="Y48" s="1504" t="s">
        <v>1928</v>
      </c>
      <c r="Z48" s="1512" t="s">
        <v>1928</v>
      </c>
      <c r="AA48" s="1496" t="s">
        <v>1928</v>
      </c>
      <c r="AB48" s="1497" t="s">
        <v>1928</v>
      </c>
      <c r="AC48" s="1487" t="s">
        <v>1928</v>
      </c>
    </row>
    <row r="49" spans="2:29" ht="12.75" customHeight="1" x14ac:dyDescent="0.25">
      <c r="B49" s="1498" t="s">
        <v>1928</v>
      </c>
      <c r="C49" s="1514" t="s">
        <v>2196</v>
      </c>
      <c r="D49" s="1460" t="s">
        <v>1248</v>
      </c>
      <c r="E49" s="1504" t="s">
        <v>1480</v>
      </c>
      <c r="F49" s="1472" t="s">
        <v>2120</v>
      </c>
      <c r="G49" s="1487" t="s">
        <v>1928</v>
      </c>
      <c r="H49" s="1506" t="s">
        <v>1928</v>
      </c>
      <c r="I49" s="1507" t="s">
        <v>1928</v>
      </c>
      <c r="J49" s="1486" t="s">
        <v>971</v>
      </c>
      <c r="K49" s="1499" t="s">
        <v>1928</v>
      </c>
      <c r="L49" s="1508" t="s">
        <v>1928</v>
      </c>
      <c r="M49" s="1443" t="s">
        <v>1928</v>
      </c>
      <c r="N49" s="1456" t="s">
        <v>1928</v>
      </c>
      <c r="O49" s="1487" t="s">
        <v>1928</v>
      </c>
      <c r="P49" s="1509" t="s">
        <v>1928</v>
      </c>
      <c r="Q49" s="1486" t="s">
        <v>1928</v>
      </c>
      <c r="R49" s="1487" t="s">
        <v>1928</v>
      </c>
      <c r="S49" s="1504" t="s">
        <v>1928</v>
      </c>
      <c r="T49" s="1487" t="s">
        <v>1634</v>
      </c>
      <c r="U49" s="1490" t="s">
        <v>1928</v>
      </c>
      <c r="V49" s="1510" t="s">
        <v>1928</v>
      </c>
      <c r="W49" s="1502" t="s">
        <v>254</v>
      </c>
      <c r="X49" s="1513" t="s">
        <v>1928</v>
      </c>
      <c r="Y49" s="1504" t="s">
        <v>1928</v>
      </c>
      <c r="Z49" s="1512" t="s">
        <v>1928</v>
      </c>
      <c r="AA49" s="1496" t="s">
        <v>1928</v>
      </c>
      <c r="AB49" s="1497" t="s">
        <v>1928</v>
      </c>
      <c r="AC49" s="1487" t="s">
        <v>1928</v>
      </c>
    </row>
    <row r="50" spans="2:29" ht="12.75" customHeight="1" x14ac:dyDescent="0.25">
      <c r="B50" s="1498" t="s">
        <v>1928</v>
      </c>
      <c r="C50" s="1514" t="s">
        <v>2196</v>
      </c>
      <c r="D50" s="1460" t="s">
        <v>1200</v>
      </c>
      <c r="E50" s="1504" t="s">
        <v>1491</v>
      </c>
      <c r="F50" s="1472" t="s">
        <v>2121</v>
      </c>
      <c r="G50" s="1487" t="s">
        <v>1928</v>
      </c>
      <c r="H50" s="1506" t="s">
        <v>1928</v>
      </c>
      <c r="I50" s="1507" t="s">
        <v>1928</v>
      </c>
      <c r="J50" s="1486" t="s">
        <v>446</v>
      </c>
      <c r="K50" s="1499" t="s">
        <v>1928</v>
      </c>
      <c r="L50" s="1508" t="s">
        <v>1928</v>
      </c>
      <c r="M50" s="1443" t="s">
        <v>1928</v>
      </c>
      <c r="N50" s="1456" t="s">
        <v>1928</v>
      </c>
      <c r="O50" s="1487" t="s">
        <v>1928</v>
      </c>
      <c r="P50" s="1509" t="s">
        <v>1928</v>
      </c>
      <c r="Q50" s="1486" t="s">
        <v>1928</v>
      </c>
      <c r="R50" s="1487" t="s">
        <v>1928</v>
      </c>
      <c r="S50" s="1504" t="s">
        <v>1928</v>
      </c>
      <c r="T50" s="1487" t="s">
        <v>242</v>
      </c>
      <c r="U50" s="1490" t="s">
        <v>1928</v>
      </c>
      <c r="V50" s="1510" t="s">
        <v>1928</v>
      </c>
      <c r="W50" s="1502" t="s">
        <v>959</v>
      </c>
      <c r="X50" s="1513" t="s">
        <v>1928</v>
      </c>
      <c r="Y50" s="1504" t="s">
        <v>1928</v>
      </c>
      <c r="Z50" s="1512" t="s">
        <v>1928</v>
      </c>
      <c r="AA50" s="1496" t="s">
        <v>1928</v>
      </c>
      <c r="AB50" s="1497" t="s">
        <v>1928</v>
      </c>
      <c r="AC50" s="1487" t="s">
        <v>1928</v>
      </c>
    </row>
    <row r="51" spans="2:29" ht="12.75" customHeight="1" x14ac:dyDescent="0.25">
      <c r="B51" s="1498" t="s">
        <v>1928</v>
      </c>
      <c r="C51" s="1514" t="s">
        <v>2196</v>
      </c>
      <c r="D51" s="1460" t="s">
        <v>1199</v>
      </c>
      <c r="E51" s="1504" t="s">
        <v>1501</v>
      </c>
      <c r="F51" s="1472" t="s">
        <v>1080</v>
      </c>
      <c r="G51" s="1487" t="s">
        <v>1928</v>
      </c>
      <c r="H51" s="1506" t="s">
        <v>1928</v>
      </c>
      <c r="I51" s="1507" t="s">
        <v>1928</v>
      </c>
      <c r="J51" s="1486" t="s">
        <v>1175</v>
      </c>
      <c r="K51" s="1499" t="s">
        <v>1928</v>
      </c>
      <c r="L51" s="1508" t="s">
        <v>1928</v>
      </c>
      <c r="M51" s="1443" t="s">
        <v>1928</v>
      </c>
      <c r="N51" s="1456" t="s">
        <v>1928</v>
      </c>
      <c r="O51" s="1487" t="s">
        <v>1928</v>
      </c>
      <c r="P51" s="1509" t="s">
        <v>1928</v>
      </c>
      <c r="Q51" s="1486" t="s">
        <v>1928</v>
      </c>
      <c r="R51" s="1487" t="s">
        <v>1928</v>
      </c>
      <c r="S51" s="1504" t="s">
        <v>1928</v>
      </c>
      <c r="T51" s="1487" t="s">
        <v>265</v>
      </c>
      <c r="U51" s="1490" t="s">
        <v>1928</v>
      </c>
      <c r="V51" s="1510" t="s">
        <v>1928</v>
      </c>
      <c r="W51" s="1502" t="s">
        <v>1310</v>
      </c>
      <c r="X51" s="1513" t="s">
        <v>1928</v>
      </c>
      <c r="Y51" s="1504" t="s">
        <v>1928</v>
      </c>
      <c r="Z51" s="1512" t="s">
        <v>1928</v>
      </c>
      <c r="AA51" s="1496" t="s">
        <v>1928</v>
      </c>
      <c r="AB51" s="1497" t="s">
        <v>1928</v>
      </c>
      <c r="AC51" s="1487" t="s">
        <v>1928</v>
      </c>
    </row>
    <row r="52" spans="2:29" ht="12.75" customHeight="1" x14ac:dyDescent="0.25">
      <c r="B52" s="1498" t="s">
        <v>1928</v>
      </c>
      <c r="C52" s="1514" t="s">
        <v>2196</v>
      </c>
      <c r="D52" s="1460" t="s">
        <v>1201</v>
      </c>
      <c r="E52" s="1504" t="s">
        <v>3</v>
      </c>
      <c r="F52" s="1472" t="s">
        <v>1081</v>
      </c>
      <c r="G52" s="1487" t="s">
        <v>1928</v>
      </c>
      <c r="H52" s="1506" t="s">
        <v>1928</v>
      </c>
      <c r="I52" s="1507" t="s">
        <v>1928</v>
      </c>
      <c r="J52" s="1486" t="s">
        <v>1035</v>
      </c>
      <c r="K52" s="1499" t="s">
        <v>1928</v>
      </c>
      <c r="L52" s="1508" t="s">
        <v>1928</v>
      </c>
      <c r="M52" s="1443" t="s">
        <v>1928</v>
      </c>
      <c r="N52" s="1456" t="s">
        <v>1928</v>
      </c>
      <c r="O52" s="1487" t="s">
        <v>1928</v>
      </c>
      <c r="P52" s="1509" t="s">
        <v>1928</v>
      </c>
      <c r="Q52" s="1486" t="s">
        <v>1928</v>
      </c>
      <c r="R52" s="1487" t="s">
        <v>1928</v>
      </c>
      <c r="S52" s="1504" t="s">
        <v>1928</v>
      </c>
      <c r="T52" s="1487" t="s">
        <v>1929</v>
      </c>
      <c r="U52" s="1490" t="s">
        <v>1928</v>
      </c>
      <c r="V52" s="1510" t="s">
        <v>1928</v>
      </c>
      <c r="W52" s="1502" t="s">
        <v>1041</v>
      </c>
      <c r="X52" s="1513" t="s">
        <v>1928</v>
      </c>
      <c r="Y52" s="1504" t="s">
        <v>1928</v>
      </c>
      <c r="Z52" s="1512" t="s">
        <v>1928</v>
      </c>
      <c r="AA52" s="1496" t="s">
        <v>1928</v>
      </c>
      <c r="AB52" s="1497" t="s">
        <v>1928</v>
      </c>
      <c r="AC52" s="1487" t="s">
        <v>1928</v>
      </c>
    </row>
    <row r="53" spans="2:29" ht="12.75" customHeight="1" x14ac:dyDescent="0.25">
      <c r="B53" s="1498" t="s">
        <v>1928</v>
      </c>
      <c r="C53" s="1514" t="s">
        <v>2196</v>
      </c>
      <c r="D53" s="1460" t="s">
        <v>1202</v>
      </c>
      <c r="E53" s="1504" t="s">
        <v>308</v>
      </c>
      <c r="F53" s="1472" t="s">
        <v>1082</v>
      </c>
      <c r="G53" s="1487" t="s">
        <v>1928</v>
      </c>
      <c r="H53" s="1506" t="s">
        <v>1928</v>
      </c>
      <c r="I53" s="1507" t="s">
        <v>1928</v>
      </c>
      <c r="J53" s="1486" t="s">
        <v>2188</v>
      </c>
      <c r="K53" s="1499" t="s">
        <v>1928</v>
      </c>
      <c r="L53" s="1508" t="s">
        <v>1928</v>
      </c>
      <c r="M53" s="1443" t="s">
        <v>1928</v>
      </c>
      <c r="N53" s="1456" t="s">
        <v>1928</v>
      </c>
      <c r="O53" s="1487" t="s">
        <v>1928</v>
      </c>
      <c r="P53" s="1509" t="s">
        <v>1928</v>
      </c>
      <c r="Q53" s="1486" t="s">
        <v>1928</v>
      </c>
      <c r="R53" s="1487" t="s">
        <v>1928</v>
      </c>
      <c r="S53" s="1504" t="s">
        <v>1928</v>
      </c>
      <c r="T53" s="1487" t="s">
        <v>1635</v>
      </c>
      <c r="U53" s="1490" t="s">
        <v>1928</v>
      </c>
      <c r="V53" s="1510" t="s">
        <v>1928</v>
      </c>
      <c r="W53" s="1502" t="s">
        <v>530</v>
      </c>
      <c r="X53" s="1513" t="s">
        <v>1928</v>
      </c>
      <c r="Y53" s="1504" t="s">
        <v>1928</v>
      </c>
      <c r="Z53" s="1512" t="s">
        <v>1928</v>
      </c>
      <c r="AA53" s="1496" t="s">
        <v>1928</v>
      </c>
      <c r="AB53" s="1497" t="s">
        <v>1928</v>
      </c>
      <c r="AC53" s="1487" t="s">
        <v>1928</v>
      </c>
    </row>
    <row r="54" spans="2:29" ht="12.75" customHeight="1" x14ac:dyDescent="0.25">
      <c r="B54" s="1498" t="s">
        <v>1928</v>
      </c>
      <c r="C54" s="1514" t="s">
        <v>2196</v>
      </c>
      <c r="D54" s="1500" t="s">
        <v>1945</v>
      </c>
      <c r="E54" s="1504" t="s">
        <v>1947</v>
      </c>
      <c r="F54" s="1472" t="s">
        <v>1083</v>
      </c>
      <c r="G54" s="1487" t="s">
        <v>1928</v>
      </c>
      <c r="H54" s="1506" t="s">
        <v>1928</v>
      </c>
      <c r="I54" s="1507" t="s">
        <v>1928</v>
      </c>
      <c r="J54" s="1486" t="s">
        <v>222</v>
      </c>
      <c r="K54" s="1499" t="s">
        <v>1928</v>
      </c>
      <c r="L54" s="1508" t="s">
        <v>1928</v>
      </c>
      <c r="M54" s="1443" t="s">
        <v>1928</v>
      </c>
      <c r="N54" s="1456" t="s">
        <v>1928</v>
      </c>
      <c r="O54" s="1487" t="s">
        <v>1928</v>
      </c>
      <c r="P54" s="1509" t="s">
        <v>1928</v>
      </c>
      <c r="Q54" s="1486" t="s">
        <v>1928</v>
      </c>
      <c r="R54" s="1487" t="s">
        <v>1928</v>
      </c>
      <c r="S54" s="1504" t="s">
        <v>1928</v>
      </c>
      <c r="T54" s="1487" t="s">
        <v>2489</v>
      </c>
      <c r="U54" s="1490" t="s">
        <v>1928</v>
      </c>
      <c r="V54" s="1510" t="s">
        <v>1928</v>
      </c>
      <c r="W54" s="1502" t="s">
        <v>269</v>
      </c>
      <c r="X54" s="1513" t="s">
        <v>1928</v>
      </c>
      <c r="Y54" s="1504" t="s">
        <v>1928</v>
      </c>
      <c r="Z54" s="1512" t="s">
        <v>1928</v>
      </c>
      <c r="AA54" s="1496" t="s">
        <v>1928</v>
      </c>
      <c r="AB54" s="1497" t="s">
        <v>1928</v>
      </c>
      <c r="AC54" s="1487" t="s">
        <v>1928</v>
      </c>
    </row>
    <row r="55" spans="2:29" ht="12.75" customHeight="1" x14ac:dyDescent="0.25">
      <c r="B55" s="1498" t="s">
        <v>1928</v>
      </c>
      <c r="C55" s="1514" t="s">
        <v>2196</v>
      </c>
      <c r="D55" s="1500" t="s">
        <v>1468</v>
      </c>
      <c r="E55" s="1504" t="s">
        <v>1517</v>
      </c>
      <c r="F55" s="1472" t="s">
        <v>1084</v>
      </c>
      <c r="G55" s="1487" t="s">
        <v>1928</v>
      </c>
      <c r="H55" s="1506" t="s">
        <v>1928</v>
      </c>
      <c r="I55" s="1507" t="s">
        <v>1928</v>
      </c>
      <c r="J55" s="1486" t="s">
        <v>1176</v>
      </c>
      <c r="K55" s="1499" t="s">
        <v>1928</v>
      </c>
      <c r="L55" s="1508" t="s">
        <v>1928</v>
      </c>
      <c r="M55" s="1443" t="s">
        <v>1928</v>
      </c>
      <c r="N55" s="1456" t="s">
        <v>1928</v>
      </c>
      <c r="O55" s="1487" t="s">
        <v>1928</v>
      </c>
      <c r="P55" s="1509" t="s">
        <v>1928</v>
      </c>
      <c r="Q55" s="1486" t="s">
        <v>1928</v>
      </c>
      <c r="R55" s="1487" t="s">
        <v>1928</v>
      </c>
      <c r="S55" s="1504" t="s">
        <v>1928</v>
      </c>
      <c r="T55" s="1487" t="s">
        <v>1928</v>
      </c>
      <c r="U55" s="1490" t="s">
        <v>1928</v>
      </c>
      <c r="V55" s="1510" t="s">
        <v>1928</v>
      </c>
      <c r="W55" s="1502" t="s">
        <v>253</v>
      </c>
      <c r="X55" s="1513" t="s">
        <v>1928</v>
      </c>
      <c r="Y55" s="1504" t="s">
        <v>1928</v>
      </c>
      <c r="Z55" s="1512" t="s">
        <v>1928</v>
      </c>
      <c r="AA55" s="1496" t="s">
        <v>1928</v>
      </c>
      <c r="AB55" s="1497" t="s">
        <v>1928</v>
      </c>
      <c r="AC55" s="1487" t="s">
        <v>1928</v>
      </c>
    </row>
    <row r="56" spans="2:29" ht="12.75" customHeight="1" x14ac:dyDescent="0.25">
      <c r="B56" s="1498" t="s">
        <v>1928</v>
      </c>
      <c r="C56" s="1514" t="s">
        <v>2196</v>
      </c>
      <c r="D56" s="1460" t="s">
        <v>1203</v>
      </c>
      <c r="E56" s="1504" t="s">
        <v>1952</v>
      </c>
      <c r="F56" s="1472" t="s">
        <v>1085</v>
      </c>
      <c r="G56" s="1487" t="s">
        <v>1928</v>
      </c>
      <c r="H56" s="1506" t="s">
        <v>1928</v>
      </c>
      <c r="I56" s="1507" t="s">
        <v>1928</v>
      </c>
      <c r="J56" s="1486" t="s">
        <v>1177</v>
      </c>
      <c r="K56" s="1499" t="s">
        <v>1928</v>
      </c>
      <c r="L56" s="1508" t="s">
        <v>1928</v>
      </c>
      <c r="M56" s="1443" t="s">
        <v>1928</v>
      </c>
      <c r="N56" s="1456" t="s">
        <v>1928</v>
      </c>
      <c r="O56" s="1487" t="s">
        <v>1928</v>
      </c>
      <c r="P56" s="1509" t="s">
        <v>1928</v>
      </c>
      <c r="Q56" s="1486" t="s">
        <v>1928</v>
      </c>
      <c r="R56" s="1487" t="s">
        <v>1928</v>
      </c>
      <c r="S56" s="1504" t="s">
        <v>1928</v>
      </c>
      <c r="T56" s="1487" t="s">
        <v>1928</v>
      </c>
      <c r="U56" s="1490" t="s">
        <v>1928</v>
      </c>
      <c r="V56" s="1510" t="s">
        <v>1928</v>
      </c>
      <c r="W56" s="1502" t="s">
        <v>1928</v>
      </c>
      <c r="X56" s="1513" t="s">
        <v>1928</v>
      </c>
      <c r="Y56" s="1504" t="s">
        <v>1928</v>
      </c>
      <c r="Z56" s="1512" t="s">
        <v>1928</v>
      </c>
      <c r="AA56" s="1496" t="s">
        <v>1928</v>
      </c>
      <c r="AB56" s="1497" t="s">
        <v>1928</v>
      </c>
      <c r="AC56" s="1487" t="s">
        <v>1928</v>
      </c>
    </row>
    <row r="57" spans="2:29" ht="12.75" customHeight="1" x14ac:dyDescent="0.25">
      <c r="B57" s="1498" t="s">
        <v>1928</v>
      </c>
      <c r="C57" s="1514" t="s">
        <v>2196</v>
      </c>
      <c r="D57" s="1500" t="s">
        <v>1480</v>
      </c>
      <c r="E57" s="1504" t="s">
        <v>2</v>
      </c>
      <c r="F57" s="1472" t="s">
        <v>1086</v>
      </c>
      <c r="G57" s="1487" t="s">
        <v>1928</v>
      </c>
      <c r="H57" s="1506" t="s">
        <v>1928</v>
      </c>
      <c r="I57" s="1507" t="s">
        <v>1928</v>
      </c>
      <c r="J57" s="1486" t="s">
        <v>1928</v>
      </c>
      <c r="K57" s="1499" t="s">
        <v>1928</v>
      </c>
      <c r="L57" s="1508" t="s">
        <v>1928</v>
      </c>
      <c r="M57" s="1443" t="s">
        <v>1928</v>
      </c>
      <c r="N57" s="1456" t="s">
        <v>1928</v>
      </c>
      <c r="O57" s="1487" t="s">
        <v>1928</v>
      </c>
      <c r="P57" s="1509" t="s">
        <v>1928</v>
      </c>
      <c r="Q57" s="1486" t="s">
        <v>1928</v>
      </c>
      <c r="R57" s="1487" t="s">
        <v>1928</v>
      </c>
      <c r="S57" s="1504" t="s">
        <v>1928</v>
      </c>
      <c r="T57" s="1487" t="s">
        <v>1928</v>
      </c>
      <c r="U57" s="1490" t="s">
        <v>1928</v>
      </c>
      <c r="V57" s="1510" t="s">
        <v>1928</v>
      </c>
      <c r="W57" s="1502" t="s">
        <v>1928</v>
      </c>
      <c r="X57" s="1513" t="s">
        <v>1928</v>
      </c>
      <c r="Y57" s="1504" t="s">
        <v>1928</v>
      </c>
      <c r="Z57" s="1512" t="s">
        <v>1928</v>
      </c>
      <c r="AA57" s="1496" t="s">
        <v>1928</v>
      </c>
      <c r="AB57" s="1497" t="s">
        <v>1928</v>
      </c>
      <c r="AC57" s="1487" t="s">
        <v>1928</v>
      </c>
    </row>
    <row r="58" spans="2:29" ht="12.75" customHeight="1" x14ac:dyDescent="0.25">
      <c r="B58" s="1498" t="s">
        <v>1928</v>
      </c>
      <c r="C58" s="1514" t="s">
        <v>2196</v>
      </c>
      <c r="D58" s="1500" t="s">
        <v>1491</v>
      </c>
      <c r="E58" s="1504" t="s">
        <v>331</v>
      </c>
      <c r="F58" s="1472" t="s">
        <v>1087</v>
      </c>
      <c r="G58" s="1487" t="s">
        <v>1928</v>
      </c>
      <c r="H58" s="1506" t="s">
        <v>1928</v>
      </c>
      <c r="I58" s="1507" t="s">
        <v>1928</v>
      </c>
      <c r="J58" s="1486" t="s">
        <v>1928</v>
      </c>
      <c r="K58" s="1499" t="s">
        <v>1928</v>
      </c>
      <c r="L58" s="1508" t="s">
        <v>1928</v>
      </c>
      <c r="M58" s="1443" t="s">
        <v>1928</v>
      </c>
      <c r="N58" s="1456" t="s">
        <v>1928</v>
      </c>
      <c r="O58" s="1487" t="s">
        <v>1928</v>
      </c>
      <c r="P58" s="1509" t="s">
        <v>1928</v>
      </c>
      <c r="Q58" s="1486" t="s">
        <v>1928</v>
      </c>
      <c r="R58" s="1487" t="s">
        <v>1928</v>
      </c>
      <c r="S58" s="1504" t="s">
        <v>1928</v>
      </c>
      <c r="T58" s="1487" t="s">
        <v>1928</v>
      </c>
      <c r="U58" s="1490" t="s">
        <v>1928</v>
      </c>
      <c r="V58" s="1510" t="s">
        <v>1928</v>
      </c>
      <c r="W58" s="1502" t="s">
        <v>1928</v>
      </c>
      <c r="X58" s="1513" t="s">
        <v>1928</v>
      </c>
      <c r="Y58" s="1504" t="s">
        <v>1928</v>
      </c>
      <c r="Z58" s="1512" t="s">
        <v>1928</v>
      </c>
      <c r="AA58" s="1496" t="s">
        <v>1928</v>
      </c>
      <c r="AB58" s="1497" t="s">
        <v>1928</v>
      </c>
      <c r="AC58" s="1487" t="s">
        <v>1928</v>
      </c>
    </row>
    <row r="59" spans="2:29" ht="12.75" customHeight="1" x14ac:dyDescent="0.25">
      <c r="B59" s="1498" t="s">
        <v>1928</v>
      </c>
      <c r="C59" s="1514" t="s">
        <v>2196</v>
      </c>
      <c r="D59" s="1500" t="s">
        <v>1501</v>
      </c>
      <c r="E59" s="1504" t="s">
        <v>337</v>
      </c>
      <c r="F59" s="1472" t="s">
        <v>1088</v>
      </c>
      <c r="G59" s="1487" t="s">
        <v>1928</v>
      </c>
      <c r="H59" s="1506" t="s">
        <v>1928</v>
      </c>
      <c r="I59" s="1507" t="s">
        <v>1928</v>
      </c>
      <c r="J59" s="1486" t="s">
        <v>1928</v>
      </c>
      <c r="K59" s="1499" t="s">
        <v>1928</v>
      </c>
      <c r="L59" s="1508" t="s">
        <v>1928</v>
      </c>
      <c r="M59" s="1443" t="s">
        <v>1928</v>
      </c>
      <c r="N59" s="1456" t="s">
        <v>1928</v>
      </c>
      <c r="O59" s="1487" t="s">
        <v>1928</v>
      </c>
      <c r="P59" s="1509" t="s">
        <v>1928</v>
      </c>
      <c r="Q59" s="1486" t="s">
        <v>1928</v>
      </c>
      <c r="R59" s="1487" t="s">
        <v>1928</v>
      </c>
      <c r="S59" s="1504" t="s">
        <v>1928</v>
      </c>
      <c r="T59" s="1487" t="s">
        <v>1928</v>
      </c>
      <c r="U59" s="1490" t="s">
        <v>1928</v>
      </c>
      <c r="V59" s="1510" t="s">
        <v>1928</v>
      </c>
      <c r="W59" s="1502" t="s">
        <v>1928</v>
      </c>
      <c r="X59" s="1513" t="s">
        <v>1928</v>
      </c>
      <c r="Y59" s="1504" t="s">
        <v>1928</v>
      </c>
      <c r="Z59" s="1512" t="s">
        <v>1928</v>
      </c>
      <c r="AA59" s="1496" t="s">
        <v>1928</v>
      </c>
      <c r="AB59" s="1497" t="s">
        <v>1928</v>
      </c>
      <c r="AC59" s="1487" t="s">
        <v>1928</v>
      </c>
    </row>
    <row r="60" spans="2:29" ht="12.75" customHeight="1" x14ac:dyDescent="0.25">
      <c r="B60" s="1498" t="s">
        <v>1928</v>
      </c>
      <c r="C60" s="1514" t="s">
        <v>2196</v>
      </c>
      <c r="D60" s="1460" t="s">
        <v>1251</v>
      </c>
      <c r="E60" s="1504" t="s">
        <v>342</v>
      </c>
      <c r="F60" s="1472" t="s">
        <v>1089</v>
      </c>
      <c r="G60" s="1487" t="s">
        <v>1928</v>
      </c>
      <c r="H60" s="1506" t="s">
        <v>1928</v>
      </c>
      <c r="I60" s="1507" t="s">
        <v>1928</v>
      </c>
      <c r="J60" s="1486" t="s">
        <v>1928</v>
      </c>
      <c r="K60" s="1499" t="s">
        <v>1928</v>
      </c>
      <c r="L60" s="1508" t="s">
        <v>1928</v>
      </c>
      <c r="M60" s="1443" t="s">
        <v>1928</v>
      </c>
      <c r="N60" s="1456" t="s">
        <v>1928</v>
      </c>
      <c r="O60" s="1487" t="s">
        <v>1928</v>
      </c>
      <c r="P60" s="1509" t="s">
        <v>1928</v>
      </c>
      <c r="Q60" s="1486" t="s">
        <v>1928</v>
      </c>
      <c r="R60" s="1487" t="s">
        <v>1928</v>
      </c>
      <c r="S60" s="1504" t="s">
        <v>1928</v>
      </c>
      <c r="T60" s="1487" t="s">
        <v>1928</v>
      </c>
      <c r="U60" s="1490" t="s">
        <v>1928</v>
      </c>
      <c r="V60" s="1510" t="s">
        <v>1928</v>
      </c>
      <c r="W60" s="1502" t="s">
        <v>1928</v>
      </c>
      <c r="X60" s="1513" t="s">
        <v>1928</v>
      </c>
      <c r="Y60" s="1504" t="s">
        <v>1928</v>
      </c>
      <c r="Z60" s="1512" t="s">
        <v>1928</v>
      </c>
      <c r="AA60" s="1496" t="s">
        <v>1928</v>
      </c>
      <c r="AB60" s="1497" t="s">
        <v>1928</v>
      </c>
      <c r="AC60" s="1487" t="s">
        <v>1928</v>
      </c>
    </row>
    <row r="61" spans="2:29" ht="12.75" customHeight="1" x14ac:dyDescent="0.25">
      <c r="B61" s="1498" t="s">
        <v>1928</v>
      </c>
      <c r="C61" s="1514" t="s">
        <v>2196</v>
      </c>
      <c r="D61" s="1460" t="s">
        <v>1204</v>
      </c>
      <c r="E61" s="1504" t="s">
        <v>347</v>
      </c>
      <c r="F61" s="1472" t="s">
        <v>1090</v>
      </c>
      <c r="G61" s="1487" t="s">
        <v>1928</v>
      </c>
      <c r="H61" s="1506" t="s">
        <v>1928</v>
      </c>
      <c r="I61" s="1507" t="s">
        <v>1928</v>
      </c>
      <c r="J61" s="1486" t="s">
        <v>1928</v>
      </c>
      <c r="K61" s="1499" t="s">
        <v>1928</v>
      </c>
      <c r="L61" s="1508" t="s">
        <v>1928</v>
      </c>
      <c r="M61" s="1443" t="s">
        <v>1928</v>
      </c>
      <c r="N61" s="1456" t="s">
        <v>1928</v>
      </c>
      <c r="O61" s="1487" t="s">
        <v>1928</v>
      </c>
      <c r="P61" s="1509" t="s">
        <v>1928</v>
      </c>
      <c r="Q61" s="1486" t="s">
        <v>1928</v>
      </c>
      <c r="R61" s="1487" t="s">
        <v>1928</v>
      </c>
      <c r="S61" s="1504" t="s">
        <v>1928</v>
      </c>
      <c r="T61" s="1487" t="s">
        <v>1928</v>
      </c>
      <c r="U61" s="1490" t="s">
        <v>1928</v>
      </c>
      <c r="V61" s="1510" t="s">
        <v>1928</v>
      </c>
      <c r="W61" s="1502" t="s">
        <v>1928</v>
      </c>
      <c r="X61" s="1513" t="s">
        <v>1928</v>
      </c>
      <c r="Y61" s="1504" t="s">
        <v>1928</v>
      </c>
      <c r="Z61" s="1512" t="s">
        <v>1928</v>
      </c>
      <c r="AA61" s="1496" t="s">
        <v>1928</v>
      </c>
      <c r="AB61" s="1497" t="s">
        <v>1928</v>
      </c>
      <c r="AC61" s="1487" t="s">
        <v>1928</v>
      </c>
    </row>
    <row r="62" spans="2:29" ht="12.75" customHeight="1" x14ac:dyDescent="0.25">
      <c r="B62" s="1498" t="s">
        <v>1928</v>
      </c>
      <c r="C62" s="1514" t="s">
        <v>2196</v>
      </c>
      <c r="D62" s="1460" t="s">
        <v>1205</v>
      </c>
      <c r="E62" s="1504" t="s">
        <v>352</v>
      </c>
      <c r="F62" s="1472" t="s">
        <v>1091</v>
      </c>
      <c r="G62" s="1487" t="s">
        <v>1928</v>
      </c>
      <c r="H62" s="1506" t="s">
        <v>1928</v>
      </c>
      <c r="I62" s="1507" t="s">
        <v>1928</v>
      </c>
      <c r="J62" s="1486" t="s">
        <v>1928</v>
      </c>
      <c r="K62" s="1499" t="s">
        <v>1928</v>
      </c>
      <c r="L62" s="1508" t="s">
        <v>1928</v>
      </c>
      <c r="M62" s="1443" t="s">
        <v>1928</v>
      </c>
      <c r="N62" s="1456" t="s">
        <v>1928</v>
      </c>
      <c r="O62" s="1487" t="s">
        <v>1928</v>
      </c>
      <c r="P62" s="1509" t="s">
        <v>1928</v>
      </c>
      <c r="Q62" s="1486" t="s">
        <v>1928</v>
      </c>
      <c r="R62" s="1487" t="s">
        <v>1928</v>
      </c>
      <c r="S62" s="1504" t="s">
        <v>1928</v>
      </c>
      <c r="T62" s="1487" t="s">
        <v>1928</v>
      </c>
      <c r="U62" s="1490" t="s">
        <v>1928</v>
      </c>
      <c r="V62" s="1510" t="s">
        <v>1928</v>
      </c>
      <c r="W62" s="1502" t="s">
        <v>1928</v>
      </c>
      <c r="X62" s="1513" t="s">
        <v>1928</v>
      </c>
      <c r="Y62" s="1504" t="s">
        <v>1928</v>
      </c>
      <c r="Z62" s="1512" t="s">
        <v>1928</v>
      </c>
      <c r="AA62" s="1496" t="s">
        <v>1928</v>
      </c>
      <c r="AB62" s="1497" t="s">
        <v>1928</v>
      </c>
      <c r="AC62" s="1487" t="s">
        <v>1928</v>
      </c>
    </row>
    <row r="63" spans="2:29" ht="12.75" customHeight="1" x14ac:dyDescent="0.25">
      <c r="B63" s="1498" t="s">
        <v>1928</v>
      </c>
      <c r="C63" s="1514" t="s">
        <v>2196</v>
      </c>
      <c r="D63" s="1500" t="s">
        <v>1517</v>
      </c>
      <c r="E63" s="1505" t="s">
        <v>1289</v>
      </c>
      <c r="F63" s="1472" t="s">
        <v>1092</v>
      </c>
      <c r="G63" s="1487" t="s">
        <v>1928</v>
      </c>
      <c r="H63" s="1506" t="s">
        <v>1928</v>
      </c>
      <c r="I63" s="1507" t="s">
        <v>1928</v>
      </c>
      <c r="J63" s="1486" t="s">
        <v>1928</v>
      </c>
      <c r="K63" s="1499" t="s">
        <v>1928</v>
      </c>
      <c r="L63" s="1508" t="s">
        <v>1928</v>
      </c>
      <c r="M63" s="1443" t="s">
        <v>1928</v>
      </c>
      <c r="N63" s="1456" t="s">
        <v>1928</v>
      </c>
      <c r="O63" s="1487" t="s">
        <v>1928</v>
      </c>
      <c r="P63" s="1509" t="s">
        <v>1928</v>
      </c>
      <c r="Q63" s="1486" t="s">
        <v>1928</v>
      </c>
      <c r="R63" s="1487" t="s">
        <v>1928</v>
      </c>
      <c r="S63" s="1504" t="s">
        <v>1928</v>
      </c>
      <c r="T63" s="1487" t="s">
        <v>1928</v>
      </c>
      <c r="U63" s="1490" t="s">
        <v>1928</v>
      </c>
      <c r="V63" s="1510" t="s">
        <v>1928</v>
      </c>
      <c r="W63" s="1502" t="s">
        <v>1928</v>
      </c>
      <c r="X63" s="1513" t="s">
        <v>1928</v>
      </c>
      <c r="Y63" s="1504" t="s">
        <v>1928</v>
      </c>
      <c r="Z63" s="1512" t="s">
        <v>1928</v>
      </c>
      <c r="AA63" s="1496" t="s">
        <v>1928</v>
      </c>
      <c r="AB63" s="1497" t="s">
        <v>1928</v>
      </c>
      <c r="AC63" s="1487" t="s">
        <v>1928</v>
      </c>
    </row>
    <row r="64" spans="2:29" ht="12.75" customHeight="1" x14ac:dyDescent="0.25">
      <c r="B64" s="1498" t="s">
        <v>1928</v>
      </c>
      <c r="C64" s="1514" t="s">
        <v>2196</v>
      </c>
      <c r="D64" s="1460" t="s">
        <v>237</v>
      </c>
      <c r="E64" s="1504" t="s">
        <v>347</v>
      </c>
      <c r="F64" s="1472" t="s">
        <v>1093</v>
      </c>
      <c r="G64" s="1487" t="s">
        <v>1928</v>
      </c>
      <c r="H64" s="1506" t="s">
        <v>1928</v>
      </c>
      <c r="I64" s="1507" t="s">
        <v>1928</v>
      </c>
      <c r="J64" s="1486" t="s">
        <v>1928</v>
      </c>
      <c r="K64" s="1499" t="s">
        <v>1928</v>
      </c>
      <c r="L64" s="1508" t="s">
        <v>1928</v>
      </c>
      <c r="M64" s="1443" t="s">
        <v>1928</v>
      </c>
      <c r="N64" s="1456" t="s">
        <v>1928</v>
      </c>
      <c r="O64" s="1487" t="s">
        <v>1928</v>
      </c>
      <c r="P64" s="1509" t="s">
        <v>1928</v>
      </c>
      <c r="Q64" s="1486" t="s">
        <v>1928</v>
      </c>
      <c r="R64" s="1487" t="s">
        <v>1928</v>
      </c>
      <c r="S64" s="1504" t="s">
        <v>1928</v>
      </c>
      <c r="T64" s="1487" t="s">
        <v>1928</v>
      </c>
      <c r="U64" s="1490" t="s">
        <v>1928</v>
      </c>
      <c r="V64" s="1510" t="s">
        <v>1928</v>
      </c>
      <c r="W64" s="1502" t="s">
        <v>1928</v>
      </c>
      <c r="X64" s="1513" t="s">
        <v>1928</v>
      </c>
      <c r="Y64" s="1504" t="s">
        <v>1928</v>
      </c>
      <c r="Z64" s="1512" t="s">
        <v>1928</v>
      </c>
      <c r="AA64" s="1496" t="s">
        <v>1928</v>
      </c>
      <c r="AB64" s="1497" t="s">
        <v>1928</v>
      </c>
      <c r="AC64" s="1487" t="s">
        <v>1928</v>
      </c>
    </row>
    <row r="65" spans="2:29" ht="12.75" customHeight="1" x14ac:dyDescent="0.25">
      <c r="B65" s="1498" t="s">
        <v>1928</v>
      </c>
      <c r="C65" s="1514" t="s">
        <v>2196</v>
      </c>
      <c r="D65" s="1500" t="s">
        <v>1523</v>
      </c>
      <c r="E65" s="1504" t="s">
        <v>352</v>
      </c>
      <c r="F65" s="1472" t="s">
        <v>1094</v>
      </c>
      <c r="G65" s="1487" t="s">
        <v>1928</v>
      </c>
      <c r="H65" s="1506" t="s">
        <v>1928</v>
      </c>
      <c r="I65" s="1507" t="s">
        <v>1928</v>
      </c>
      <c r="J65" s="1486" t="s">
        <v>1928</v>
      </c>
      <c r="K65" s="1499" t="s">
        <v>1928</v>
      </c>
      <c r="L65" s="1508" t="s">
        <v>1928</v>
      </c>
      <c r="M65" s="1443" t="s">
        <v>1928</v>
      </c>
      <c r="N65" s="1456" t="s">
        <v>1928</v>
      </c>
      <c r="O65" s="1487" t="s">
        <v>1928</v>
      </c>
      <c r="P65" s="1509" t="s">
        <v>1928</v>
      </c>
      <c r="Q65" s="1486" t="s">
        <v>1928</v>
      </c>
      <c r="R65" s="1487" t="s">
        <v>1928</v>
      </c>
      <c r="S65" s="1504" t="s">
        <v>1928</v>
      </c>
      <c r="T65" s="1487" t="s">
        <v>1928</v>
      </c>
      <c r="U65" s="1490" t="s">
        <v>1928</v>
      </c>
      <c r="V65" s="1510" t="s">
        <v>1928</v>
      </c>
      <c r="W65" s="1502" t="s">
        <v>1928</v>
      </c>
      <c r="X65" s="1513" t="s">
        <v>1928</v>
      </c>
      <c r="Y65" s="1504" t="s">
        <v>1928</v>
      </c>
      <c r="Z65" s="1512" t="s">
        <v>1928</v>
      </c>
      <c r="AA65" s="1496" t="s">
        <v>1928</v>
      </c>
      <c r="AB65" s="1497" t="s">
        <v>1928</v>
      </c>
      <c r="AC65" s="1487" t="s">
        <v>1928</v>
      </c>
    </row>
    <row r="66" spans="2:29" ht="12.75" customHeight="1" x14ac:dyDescent="0.25">
      <c r="B66" s="1498" t="s">
        <v>1928</v>
      </c>
      <c r="C66" s="1514" t="s">
        <v>2196</v>
      </c>
      <c r="D66" s="1500" t="s">
        <v>286</v>
      </c>
      <c r="E66" s="1504" t="s">
        <v>1928</v>
      </c>
      <c r="F66" s="1472" t="s">
        <v>1095</v>
      </c>
      <c r="G66" s="1487" t="s">
        <v>1928</v>
      </c>
      <c r="H66" s="1506" t="s">
        <v>1928</v>
      </c>
      <c r="I66" s="1507" t="s">
        <v>1928</v>
      </c>
      <c r="J66" s="1486" t="s">
        <v>1928</v>
      </c>
      <c r="K66" s="1499" t="s">
        <v>1928</v>
      </c>
      <c r="L66" s="1508" t="s">
        <v>1928</v>
      </c>
      <c r="M66" s="1443" t="s">
        <v>1928</v>
      </c>
      <c r="N66" s="1456" t="s">
        <v>1928</v>
      </c>
      <c r="O66" s="1487" t="s">
        <v>1928</v>
      </c>
      <c r="P66" s="1509" t="s">
        <v>1928</v>
      </c>
      <c r="Q66" s="1486" t="s">
        <v>1928</v>
      </c>
      <c r="R66" s="1487" t="s">
        <v>1928</v>
      </c>
      <c r="S66" s="1504" t="s">
        <v>1928</v>
      </c>
      <c r="T66" s="1487" t="s">
        <v>1928</v>
      </c>
      <c r="U66" s="1490" t="s">
        <v>1928</v>
      </c>
      <c r="V66" s="1510" t="s">
        <v>1928</v>
      </c>
      <c r="W66" s="1502" t="s">
        <v>1928</v>
      </c>
      <c r="X66" s="1513" t="s">
        <v>1928</v>
      </c>
      <c r="Y66" s="1504" t="s">
        <v>1928</v>
      </c>
      <c r="Z66" s="1512" t="s">
        <v>1928</v>
      </c>
      <c r="AA66" s="1496" t="s">
        <v>1928</v>
      </c>
      <c r="AB66" s="1497" t="s">
        <v>1928</v>
      </c>
      <c r="AC66" s="1487" t="s">
        <v>1928</v>
      </c>
    </row>
    <row r="67" spans="2:29" ht="12.75" customHeight="1" x14ac:dyDescent="0.25">
      <c r="B67" s="1498" t="s">
        <v>1928</v>
      </c>
      <c r="C67" s="1514" t="s">
        <v>2196</v>
      </c>
      <c r="D67" s="1500" t="s">
        <v>290</v>
      </c>
      <c r="E67" s="1504" t="s">
        <v>1928</v>
      </c>
      <c r="F67" s="1472" t="s">
        <v>1096</v>
      </c>
      <c r="G67" s="1487" t="s">
        <v>1928</v>
      </c>
      <c r="H67" s="1506" t="s">
        <v>1928</v>
      </c>
      <c r="I67" s="1507" t="s">
        <v>1928</v>
      </c>
      <c r="J67" s="1486" t="s">
        <v>1928</v>
      </c>
      <c r="K67" s="1499" t="s">
        <v>1928</v>
      </c>
      <c r="L67" s="1508" t="s">
        <v>1928</v>
      </c>
      <c r="M67" s="1443" t="s">
        <v>1928</v>
      </c>
      <c r="N67" s="1456" t="s">
        <v>1928</v>
      </c>
      <c r="O67" s="1487" t="s">
        <v>1928</v>
      </c>
      <c r="P67" s="1509" t="s">
        <v>1928</v>
      </c>
      <c r="Q67" s="1486" t="s">
        <v>1928</v>
      </c>
      <c r="R67" s="1487" t="s">
        <v>1928</v>
      </c>
      <c r="S67" s="1504" t="s">
        <v>1928</v>
      </c>
      <c r="T67" s="1487" t="s">
        <v>1928</v>
      </c>
      <c r="U67" s="1490" t="s">
        <v>1928</v>
      </c>
      <c r="V67" s="1510" t="s">
        <v>1928</v>
      </c>
      <c r="W67" s="1502" t="s">
        <v>1928</v>
      </c>
      <c r="X67" s="1513" t="s">
        <v>1928</v>
      </c>
      <c r="Y67" s="1504" t="s">
        <v>1928</v>
      </c>
      <c r="Z67" s="1512" t="s">
        <v>1928</v>
      </c>
      <c r="AA67" s="1496" t="s">
        <v>1928</v>
      </c>
      <c r="AB67" s="1497" t="s">
        <v>1928</v>
      </c>
      <c r="AC67" s="1487" t="s">
        <v>1928</v>
      </c>
    </row>
    <row r="68" spans="2:29" ht="12.75" customHeight="1" x14ac:dyDescent="0.25">
      <c r="B68" s="1498" t="s">
        <v>1928</v>
      </c>
      <c r="C68" s="1514" t="s">
        <v>2196</v>
      </c>
      <c r="D68" s="1500" t="s">
        <v>296</v>
      </c>
      <c r="E68" s="1504" t="s">
        <v>1928</v>
      </c>
      <c r="F68" s="1472" t="s">
        <v>1028</v>
      </c>
      <c r="G68" s="1487" t="s">
        <v>1928</v>
      </c>
      <c r="H68" s="1506" t="s">
        <v>1928</v>
      </c>
      <c r="I68" s="1507" t="s">
        <v>1928</v>
      </c>
      <c r="J68" s="1486" t="s">
        <v>1928</v>
      </c>
      <c r="K68" s="1499" t="s">
        <v>1928</v>
      </c>
      <c r="L68" s="1508" t="s">
        <v>1928</v>
      </c>
      <c r="M68" s="1443" t="s">
        <v>1928</v>
      </c>
      <c r="N68" s="1456" t="s">
        <v>1928</v>
      </c>
      <c r="O68" s="1487" t="s">
        <v>1928</v>
      </c>
      <c r="P68" s="1509" t="s">
        <v>1928</v>
      </c>
      <c r="Q68" s="1486" t="s">
        <v>1928</v>
      </c>
      <c r="R68" s="1487" t="s">
        <v>1928</v>
      </c>
      <c r="S68" s="1504" t="s">
        <v>1928</v>
      </c>
      <c r="T68" s="1487" t="s">
        <v>1928</v>
      </c>
      <c r="U68" s="1490" t="s">
        <v>1928</v>
      </c>
      <c r="V68" s="1510" t="s">
        <v>1928</v>
      </c>
      <c r="W68" s="1502" t="s">
        <v>1928</v>
      </c>
      <c r="X68" s="1513" t="s">
        <v>1928</v>
      </c>
      <c r="Y68" s="1504" t="s">
        <v>1928</v>
      </c>
      <c r="Z68" s="1512" t="s">
        <v>1928</v>
      </c>
      <c r="AA68" s="1496" t="s">
        <v>1928</v>
      </c>
      <c r="AB68" s="1497" t="s">
        <v>1928</v>
      </c>
      <c r="AC68" s="1487" t="s">
        <v>1928</v>
      </c>
    </row>
    <row r="69" spans="2:29" ht="12.75" customHeight="1" x14ac:dyDescent="0.25">
      <c r="B69" s="1498" t="s">
        <v>1928</v>
      </c>
      <c r="C69" s="1514" t="s">
        <v>2196</v>
      </c>
      <c r="D69" s="1500" t="s">
        <v>301</v>
      </c>
      <c r="E69" s="1504" t="s">
        <v>1928</v>
      </c>
      <c r="F69" s="1472" t="s">
        <v>1097</v>
      </c>
      <c r="G69" s="1487" t="s">
        <v>1928</v>
      </c>
      <c r="H69" s="1506" t="s">
        <v>1928</v>
      </c>
      <c r="I69" s="1507" t="s">
        <v>1928</v>
      </c>
      <c r="J69" s="1486" t="s">
        <v>1928</v>
      </c>
      <c r="K69" s="1499" t="s">
        <v>1928</v>
      </c>
      <c r="L69" s="1508" t="s">
        <v>1928</v>
      </c>
      <c r="M69" s="1443" t="s">
        <v>1928</v>
      </c>
      <c r="N69" s="1456" t="s">
        <v>1928</v>
      </c>
      <c r="O69" s="1487" t="s">
        <v>1928</v>
      </c>
      <c r="P69" s="1509" t="s">
        <v>1928</v>
      </c>
      <c r="Q69" s="1486" t="s">
        <v>1928</v>
      </c>
      <c r="R69" s="1487" t="s">
        <v>1928</v>
      </c>
      <c r="S69" s="1504" t="s">
        <v>1928</v>
      </c>
      <c r="T69" s="1487" t="s">
        <v>1928</v>
      </c>
      <c r="U69" s="1490" t="s">
        <v>1928</v>
      </c>
      <c r="V69" s="1510" t="s">
        <v>1928</v>
      </c>
      <c r="W69" s="1502" t="s">
        <v>1928</v>
      </c>
      <c r="X69" s="1513" t="s">
        <v>1928</v>
      </c>
      <c r="Y69" s="1504" t="s">
        <v>1928</v>
      </c>
      <c r="Z69" s="1512" t="s">
        <v>1928</v>
      </c>
      <c r="AA69" s="1496" t="s">
        <v>1928</v>
      </c>
      <c r="AB69" s="1497" t="s">
        <v>1928</v>
      </c>
      <c r="AC69" s="1487" t="s">
        <v>1928</v>
      </c>
    </row>
    <row r="70" spans="2:29" ht="12.75" customHeight="1" x14ac:dyDescent="0.25">
      <c r="B70" s="1498" t="s">
        <v>1928</v>
      </c>
      <c r="C70" s="1514" t="s">
        <v>2196</v>
      </c>
      <c r="D70" s="1500" t="s">
        <v>306</v>
      </c>
      <c r="E70" s="1504" t="s">
        <v>1928</v>
      </c>
      <c r="F70" s="1472" t="s">
        <v>1098</v>
      </c>
      <c r="G70" s="1487" t="s">
        <v>1928</v>
      </c>
      <c r="H70" s="1506" t="s">
        <v>1928</v>
      </c>
      <c r="I70" s="1507" t="s">
        <v>1928</v>
      </c>
      <c r="J70" s="1486" t="s">
        <v>1928</v>
      </c>
      <c r="K70" s="1499" t="s">
        <v>1928</v>
      </c>
      <c r="L70" s="1508" t="s">
        <v>1928</v>
      </c>
      <c r="M70" s="1443" t="s">
        <v>1928</v>
      </c>
      <c r="N70" s="1456" t="s">
        <v>1928</v>
      </c>
      <c r="O70" s="1487" t="s">
        <v>1928</v>
      </c>
      <c r="P70" s="1509" t="s">
        <v>1928</v>
      </c>
      <c r="Q70" s="1486" t="s">
        <v>1928</v>
      </c>
      <c r="R70" s="1487" t="s">
        <v>1928</v>
      </c>
      <c r="S70" s="1504" t="s">
        <v>1928</v>
      </c>
      <c r="T70" s="1487" t="s">
        <v>1928</v>
      </c>
      <c r="U70" s="1490" t="s">
        <v>1928</v>
      </c>
      <c r="V70" s="1510" t="s">
        <v>1928</v>
      </c>
      <c r="W70" s="1502" t="s">
        <v>1928</v>
      </c>
      <c r="X70" s="1513" t="s">
        <v>1928</v>
      </c>
      <c r="Y70" s="1504" t="s">
        <v>1928</v>
      </c>
      <c r="Z70" s="1512" t="s">
        <v>1928</v>
      </c>
      <c r="AA70" s="1496" t="s">
        <v>1928</v>
      </c>
      <c r="AB70" s="1497" t="s">
        <v>1928</v>
      </c>
      <c r="AC70" s="1487" t="s">
        <v>1928</v>
      </c>
    </row>
    <row r="71" spans="2:29" ht="12.75" customHeight="1" x14ac:dyDescent="0.25">
      <c r="B71" s="1498" t="s">
        <v>1928</v>
      </c>
      <c r="C71" s="1514" t="s">
        <v>2196</v>
      </c>
      <c r="D71" s="1500" t="s">
        <v>309</v>
      </c>
      <c r="E71" s="1504" t="s">
        <v>1928</v>
      </c>
      <c r="F71" s="1472" t="s">
        <v>1099</v>
      </c>
      <c r="G71" s="1487" t="s">
        <v>1928</v>
      </c>
      <c r="H71" s="1506" t="s">
        <v>1928</v>
      </c>
      <c r="I71" s="1507" t="s">
        <v>1928</v>
      </c>
      <c r="J71" s="1486" t="s">
        <v>1928</v>
      </c>
      <c r="K71" s="1499" t="s">
        <v>1928</v>
      </c>
      <c r="L71" s="1508" t="s">
        <v>1928</v>
      </c>
      <c r="M71" s="1443" t="s">
        <v>1928</v>
      </c>
      <c r="N71" s="1456" t="s">
        <v>1928</v>
      </c>
      <c r="O71" s="1487" t="s">
        <v>1928</v>
      </c>
      <c r="P71" s="1509" t="s">
        <v>1928</v>
      </c>
      <c r="Q71" s="1486" t="s">
        <v>1928</v>
      </c>
      <c r="R71" s="1487" t="s">
        <v>1928</v>
      </c>
      <c r="S71" s="1504" t="s">
        <v>1928</v>
      </c>
      <c r="T71" s="1487" t="s">
        <v>1928</v>
      </c>
      <c r="U71" s="1490" t="s">
        <v>1928</v>
      </c>
      <c r="V71" s="1510" t="s">
        <v>1928</v>
      </c>
      <c r="W71" s="1502" t="s">
        <v>1928</v>
      </c>
      <c r="X71" s="1513" t="s">
        <v>1928</v>
      </c>
      <c r="Y71" s="1504" t="s">
        <v>1928</v>
      </c>
      <c r="Z71" s="1512" t="s">
        <v>1928</v>
      </c>
      <c r="AA71" s="1496" t="s">
        <v>1928</v>
      </c>
      <c r="AB71" s="1497" t="s">
        <v>1928</v>
      </c>
      <c r="AC71" s="1487" t="s">
        <v>1928</v>
      </c>
    </row>
    <row r="72" spans="2:29" ht="12.75" customHeight="1" x14ac:dyDescent="0.25">
      <c r="B72" s="1498" t="s">
        <v>1928</v>
      </c>
      <c r="C72" s="1514" t="s">
        <v>2196</v>
      </c>
      <c r="D72" s="1500" t="s">
        <v>313</v>
      </c>
      <c r="E72" s="1504" t="s">
        <v>1928</v>
      </c>
      <c r="F72" s="1472" t="s">
        <v>1100</v>
      </c>
      <c r="G72" s="1487" t="s">
        <v>1928</v>
      </c>
      <c r="H72" s="1506" t="s">
        <v>1928</v>
      </c>
      <c r="I72" s="1507" t="s">
        <v>1928</v>
      </c>
      <c r="J72" s="1486" t="s">
        <v>1928</v>
      </c>
      <c r="K72" s="1499" t="s">
        <v>1928</v>
      </c>
      <c r="L72" s="1508" t="s">
        <v>1928</v>
      </c>
      <c r="M72" s="1443" t="s">
        <v>1928</v>
      </c>
      <c r="N72" s="1456" t="s">
        <v>1928</v>
      </c>
      <c r="O72" s="1487" t="s">
        <v>1928</v>
      </c>
      <c r="P72" s="1509" t="s">
        <v>1928</v>
      </c>
      <c r="Q72" s="1486" t="s">
        <v>1928</v>
      </c>
      <c r="R72" s="1487" t="s">
        <v>1928</v>
      </c>
      <c r="S72" s="1504" t="s">
        <v>1928</v>
      </c>
      <c r="T72" s="1487" t="s">
        <v>1928</v>
      </c>
      <c r="U72" s="1490" t="s">
        <v>1928</v>
      </c>
      <c r="V72" s="1510" t="s">
        <v>1928</v>
      </c>
      <c r="W72" s="1502" t="s">
        <v>1928</v>
      </c>
      <c r="X72" s="1513" t="s">
        <v>1928</v>
      </c>
      <c r="Y72" s="1504" t="s">
        <v>1928</v>
      </c>
      <c r="Z72" s="1512" t="s">
        <v>1928</v>
      </c>
      <c r="AA72" s="1496" t="s">
        <v>1928</v>
      </c>
      <c r="AB72" s="1497" t="s">
        <v>1928</v>
      </c>
      <c r="AC72" s="1487" t="s">
        <v>1928</v>
      </c>
    </row>
    <row r="73" spans="2:29" ht="12.75" customHeight="1" x14ac:dyDescent="0.25">
      <c r="B73" s="1498" t="s">
        <v>1928</v>
      </c>
      <c r="C73" s="1514" t="s">
        <v>2196</v>
      </c>
      <c r="D73" s="1500" t="s">
        <v>318</v>
      </c>
      <c r="E73" s="1504" t="s">
        <v>1928</v>
      </c>
      <c r="F73" s="1472" t="s">
        <v>1101</v>
      </c>
      <c r="G73" s="1487" t="s">
        <v>1928</v>
      </c>
      <c r="H73" s="1506" t="s">
        <v>1928</v>
      </c>
      <c r="I73" s="1507" t="s">
        <v>1928</v>
      </c>
      <c r="J73" s="1486" t="s">
        <v>1928</v>
      </c>
      <c r="K73" s="1499" t="s">
        <v>1928</v>
      </c>
      <c r="L73" s="1508" t="s">
        <v>1928</v>
      </c>
      <c r="M73" s="1443" t="s">
        <v>1928</v>
      </c>
      <c r="N73" s="1456" t="s">
        <v>1928</v>
      </c>
      <c r="O73" s="1487" t="s">
        <v>1928</v>
      </c>
      <c r="P73" s="1509" t="s">
        <v>1928</v>
      </c>
      <c r="Q73" s="1486" t="s">
        <v>1928</v>
      </c>
      <c r="R73" s="1487" t="s">
        <v>1928</v>
      </c>
      <c r="S73" s="1504" t="s">
        <v>1928</v>
      </c>
      <c r="T73" s="1487" t="s">
        <v>1928</v>
      </c>
      <c r="U73" s="1490" t="s">
        <v>1928</v>
      </c>
      <c r="V73" s="1510" t="s">
        <v>1928</v>
      </c>
      <c r="W73" s="1502" t="s">
        <v>1928</v>
      </c>
      <c r="X73" s="1513" t="s">
        <v>1928</v>
      </c>
      <c r="Y73" s="1504" t="s">
        <v>1928</v>
      </c>
      <c r="Z73" s="1512" t="s">
        <v>1928</v>
      </c>
      <c r="AA73" s="1496" t="s">
        <v>1928</v>
      </c>
      <c r="AB73" s="1497" t="s">
        <v>1928</v>
      </c>
      <c r="AC73" s="1487" t="s">
        <v>1928</v>
      </c>
    </row>
    <row r="74" spans="2:29" ht="12.75" customHeight="1" x14ac:dyDescent="0.25">
      <c r="B74" s="1498" t="s">
        <v>1928</v>
      </c>
      <c r="C74" s="1514" t="s">
        <v>2196</v>
      </c>
      <c r="D74" s="1500" t="s">
        <v>322</v>
      </c>
      <c r="E74" s="1504" t="s">
        <v>1928</v>
      </c>
      <c r="F74" s="1472" t="s">
        <v>1102</v>
      </c>
      <c r="G74" s="1487" t="s">
        <v>1928</v>
      </c>
      <c r="H74" s="1506" t="s">
        <v>1928</v>
      </c>
      <c r="I74" s="1507" t="s">
        <v>1928</v>
      </c>
      <c r="J74" s="1486" t="s">
        <v>1928</v>
      </c>
      <c r="K74" s="1499" t="s">
        <v>1928</v>
      </c>
      <c r="L74" s="1508" t="s">
        <v>1928</v>
      </c>
      <c r="M74" s="1443" t="s">
        <v>1928</v>
      </c>
      <c r="N74" s="1456" t="s">
        <v>1928</v>
      </c>
      <c r="O74" s="1487" t="s">
        <v>1928</v>
      </c>
      <c r="P74" s="1509" t="s">
        <v>1928</v>
      </c>
      <c r="Q74" s="1486" t="s">
        <v>1928</v>
      </c>
      <c r="R74" s="1487" t="s">
        <v>1928</v>
      </c>
      <c r="S74" s="1504" t="s">
        <v>1928</v>
      </c>
      <c r="T74" s="1487" t="s">
        <v>1928</v>
      </c>
      <c r="U74" s="1490" t="s">
        <v>1928</v>
      </c>
      <c r="V74" s="1510" t="s">
        <v>1928</v>
      </c>
      <c r="W74" s="1502" t="s">
        <v>1928</v>
      </c>
      <c r="X74" s="1513" t="s">
        <v>1928</v>
      </c>
      <c r="Y74" s="1504" t="s">
        <v>1928</v>
      </c>
      <c r="Z74" s="1512" t="s">
        <v>1928</v>
      </c>
      <c r="AA74" s="1496" t="s">
        <v>1928</v>
      </c>
      <c r="AB74" s="1497" t="s">
        <v>1928</v>
      </c>
      <c r="AC74" s="1487" t="s">
        <v>1928</v>
      </c>
    </row>
    <row r="75" spans="2:29" ht="12.75" customHeight="1" x14ac:dyDescent="0.25">
      <c r="B75" s="1498" t="s">
        <v>1928</v>
      </c>
      <c r="C75" s="1514" t="s">
        <v>2196</v>
      </c>
      <c r="D75" s="1500" t="s">
        <v>327</v>
      </c>
      <c r="E75" s="1504" t="s">
        <v>1928</v>
      </c>
      <c r="F75" s="1472" t="s">
        <v>1103</v>
      </c>
      <c r="G75" s="1487" t="s">
        <v>1928</v>
      </c>
      <c r="H75" s="1506" t="s">
        <v>1928</v>
      </c>
      <c r="I75" s="1507" t="s">
        <v>1928</v>
      </c>
      <c r="J75" s="1486" t="s">
        <v>1928</v>
      </c>
      <c r="K75" s="1499" t="s">
        <v>1928</v>
      </c>
      <c r="L75" s="1508" t="s">
        <v>1928</v>
      </c>
      <c r="M75" s="1443" t="s">
        <v>1928</v>
      </c>
      <c r="N75" s="1456" t="s">
        <v>1928</v>
      </c>
      <c r="O75" s="1487" t="s">
        <v>1928</v>
      </c>
      <c r="P75" s="1509" t="s">
        <v>1928</v>
      </c>
      <c r="Q75" s="1486" t="s">
        <v>1928</v>
      </c>
      <c r="R75" s="1487" t="s">
        <v>1928</v>
      </c>
      <c r="S75" s="1504" t="s">
        <v>1928</v>
      </c>
      <c r="T75" s="1487" t="s">
        <v>1928</v>
      </c>
      <c r="U75" s="1490" t="s">
        <v>1928</v>
      </c>
      <c r="V75" s="1510" t="s">
        <v>1928</v>
      </c>
      <c r="W75" s="1502" t="s">
        <v>1928</v>
      </c>
      <c r="X75" s="1513" t="s">
        <v>1928</v>
      </c>
      <c r="Y75" s="1504" t="s">
        <v>1928</v>
      </c>
      <c r="Z75" s="1512" t="s">
        <v>1928</v>
      </c>
      <c r="AA75" s="1496" t="s">
        <v>1928</v>
      </c>
      <c r="AB75" s="1497" t="s">
        <v>1928</v>
      </c>
      <c r="AC75" s="1487" t="s">
        <v>1928</v>
      </c>
    </row>
    <row r="76" spans="2:29" ht="12.75" customHeight="1" x14ac:dyDescent="0.25">
      <c r="B76" s="1498" t="s">
        <v>1928</v>
      </c>
      <c r="C76" s="1514" t="s">
        <v>2196</v>
      </c>
      <c r="D76" s="1500" t="s">
        <v>332</v>
      </c>
      <c r="E76" s="1504" t="s">
        <v>1928</v>
      </c>
      <c r="F76" s="1472" t="s">
        <v>1104</v>
      </c>
      <c r="G76" s="1487" t="s">
        <v>1928</v>
      </c>
      <c r="H76" s="1506" t="s">
        <v>1928</v>
      </c>
      <c r="I76" s="1507" t="s">
        <v>1928</v>
      </c>
      <c r="J76" s="1486" t="s">
        <v>1928</v>
      </c>
      <c r="K76" s="1499" t="s">
        <v>1928</v>
      </c>
      <c r="L76" s="1508" t="s">
        <v>1928</v>
      </c>
      <c r="M76" s="1443" t="s">
        <v>1928</v>
      </c>
      <c r="N76" s="1456" t="s">
        <v>1928</v>
      </c>
      <c r="O76" s="1487" t="s">
        <v>1928</v>
      </c>
      <c r="P76" s="1509" t="s">
        <v>1928</v>
      </c>
      <c r="Q76" s="1486" t="s">
        <v>1928</v>
      </c>
      <c r="R76" s="1487" t="s">
        <v>1928</v>
      </c>
      <c r="S76" s="1504" t="s">
        <v>1928</v>
      </c>
      <c r="T76" s="1487" t="s">
        <v>1928</v>
      </c>
      <c r="U76" s="1490" t="s">
        <v>1928</v>
      </c>
      <c r="V76" s="1510" t="s">
        <v>1928</v>
      </c>
      <c r="W76" s="1502" t="s">
        <v>1928</v>
      </c>
      <c r="X76" s="1513" t="s">
        <v>1928</v>
      </c>
      <c r="Y76" s="1504" t="s">
        <v>1928</v>
      </c>
      <c r="Z76" s="1512" t="s">
        <v>1928</v>
      </c>
      <c r="AA76" s="1496" t="s">
        <v>1928</v>
      </c>
      <c r="AB76" s="1497" t="s">
        <v>1928</v>
      </c>
      <c r="AC76" s="1487" t="s">
        <v>1928</v>
      </c>
    </row>
    <row r="77" spans="2:29" ht="12.75" customHeight="1" x14ac:dyDescent="0.25">
      <c r="B77" s="1498" t="s">
        <v>1928</v>
      </c>
      <c r="C77" s="1514" t="s">
        <v>2196</v>
      </c>
      <c r="D77" s="1500" t="s">
        <v>338</v>
      </c>
      <c r="E77" s="1504" t="s">
        <v>1928</v>
      </c>
      <c r="F77" s="1472" t="s">
        <v>1105</v>
      </c>
      <c r="G77" s="1487" t="s">
        <v>1928</v>
      </c>
      <c r="H77" s="1506" t="s">
        <v>1928</v>
      </c>
      <c r="I77" s="1507" t="s">
        <v>1928</v>
      </c>
      <c r="J77" s="1486" t="s">
        <v>1928</v>
      </c>
      <c r="K77" s="1499" t="s">
        <v>1928</v>
      </c>
      <c r="L77" s="1508" t="s">
        <v>1928</v>
      </c>
      <c r="M77" s="1443" t="s">
        <v>1928</v>
      </c>
      <c r="N77" s="1456" t="s">
        <v>1928</v>
      </c>
      <c r="O77" s="1487" t="s">
        <v>1928</v>
      </c>
      <c r="P77" s="1509" t="s">
        <v>1928</v>
      </c>
      <c r="Q77" s="1486" t="s">
        <v>1928</v>
      </c>
      <c r="R77" s="1487" t="s">
        <v>1928</v>
      </c>
      <c r="S77" s="1504" t="s">
        <v>1928</v>
      </c>
      <c r="T77" s="1487" t="s">
        <v>1928</v>
      </c>
      <c r="U77" s="1490" t="s">
        <v>1928</v>
      </c>
      <c r="V77" s="1510" t="s">
        <v>1928</v>
      </c>
      <c r="W77" s="1502" t="s">
        <v>1928</v>
      </c>
      <c r="X77" s="1513" t="s">
        <v>1928</v>
      </c>
      <c r="Y77" s="1504" t="s">
        <v>1928</v>
      </c>
      <c r="Z77" s="1512" t="s">
        <v>1928</v>
      </c>
      <c r="AA77" s="1496" t="s">
        <v>1928</v>
      </c>
      <c r="AB77" s="1497" t="s">
        <v>1928</v>
      </c>
      <c r="AC77" s="1487" t="s">
        <v>1928</v>
      </c>
    </row>
    <row r="78" spans="2:29" ht="12.75" customHeight="1" x14ac:dyDescent="0.25">
      <c r="B78" s="1498" t="s">
        <v>1928</v>
      </c>
      <c r="C78" s="1514" t="s">
        <v>2196</v>
      </c>
      <c r="D78" s="1500" t="s">
        <v>343</v>
      </c>
      <c r="E78" s="1504" t="s">
        <v>1928</v>
      </c>
      <c r="F78" s="1472" t="s">
        <v>1106</v>
      </c>
      <c r="G78" s="1487" t="s">
        <v>1928</v>
      </c>
      <c r="H78" s="1506" t="s">
        <v>1928</v>
      </c>
      <c r="I78" s="1507" t="s">
        <v>1928</v>
      </c>
      <c r="J78" s="1486" t="s">
        <v>1928</v>
      </c>
      <c r="K78" s="1499" t="s">
        <v>1928</v>
      </c>
      <c r="L78" s="1508" t="s">
        <v>1928</v>
      </c>
      <c r="M78" s="1443" t="s">
        <v>1928</v>
      </c>
      <c r="N78" s="1456" t="s">
        <v>1928</v>
      </c>
      <c r="O78" s="1487" t="s">
        <v>1928</v>
      </c>
      <c r="P78" s="1509" t="s">
        <v>1928</v>
      </c>
      <c r="Q78" s="1486" t="s">
        <v>1928</v>
      </c>
      <c r="R78" s="1487" t="s">
        <v>1928</v>
      </c>
      <c r="S78" s="1504" t="s">
        <v>1928</v>
      </c>
      <c r="T78" s="1487" t="s">
        <v>1928</v>
      </c>
      <c r="U78" s="1490" t="s">
        <v>1928</v>
      </c>
      <c r="V78" s="1510" t="s">
        <v>1928</v>
      </c>
      <c r="W78" s="1502" t="s">
        <v>1928</v>
      </c>
      <c r="X78" s="1513" t="s">
        <v>1928</v>
      </c>
      <c r="Y78" s="1504" t="s">
        <v>1928</v>
      </c>
      <c r="Z78" s="1512" t="s">
        <v>1928</v>
      </c>
      <c r="AA78" s="1496" t="s">
        <v>1928</v>
      </c>
      <c r="AB78" s="1497" t="s">
        <v>1928</v>
      </c>
      <c r="AC78" s="1487" t="s">
        <v>1928</v>
      </c>
    </row>
    <row r="79" spans="2:29" ht="12.75" customHeight="1" x14ac:dyDescent="0.25">
      <c r="B79" s="1498" t="s">
        <v>1928</v>
      </c>
      <c r="C79" s="1514" t="s">
        <v>2196</v>
      </c>
      <c r="D79" s="1500" t="s">
        <v>348</v>
      </c>
      <c r="E79" s="1504" t="s">
        <v>1928</v>
      </c>
      <c r="F79" s="1472" t="s">
        <v>1107</v>
      </c>
      <c r="G79" s="1487" t="s">
        <v>1928</v>
      </c>
      <c r="H79" s="1506" t="s">
        <v>1928</v>
      </c>
      <c r="I79" s="1507" t="s">
        <v>1928</v>
      </c>
      <c r="J79" s="1486" t="s">
        <v>1928</v>
      </c>
      <c r="K79" s="1499" t="s">
        <v>1928</v>
      </c>
      <c r="L79" s="1508" t="s">
        <v>1928</v>
      </c>
      <c r="M79" s="1443" t="s">
        <v>1928</v>
      </c>
      <c r="N79" s="1456" t="s">
        <v>1928</v>
      </c>
      <c r="O79" s="1487" t="s">
        <v>1928</v>
      </c>
      <c r="P79" s="1509" t="s">
        <v>1928</v>
      </c>
      <c r="Q79" s="1486" t="s">
        <v>1928</v>
      </c>
      <c r="R79" s="1487" t="s">
        <v>1928</v>
      </c>
      <c r="S79" s="1504" t="s">
        <v>1928</v>
      </c>
      <c r="T79" s="1487" t="s">
        <v>1928</v>
      </c>
      <c r="U79" s="1490" t="s">
        <v>1928</v>
      </c>
      <c r="V79" s="1510" t="s">
        <v>1928</v>
      </c>
      <c r="W79" s="1502" t="s">
        <v>1928</v>
      </c>
      <c r="X79" s="1513" t="s">
        <v>1928</v>
      </c>
      <c r="Y79" s="1504" t="s">
        <v>1928</v>
      </c>
      <c r="Z79" s="1512" t="s">
        <v>1928</v>
      </c>
      <c r="AA79" s="1496" t="s">
        <v>1928</v>
      </c>
      <c r="AB79" s="1497" t="s">
        <v>1928</v>
      </c>
      <c r="AC79" s="1487" t="s">
        <v>1928</v>
      </c>
    </row>
    <row r="80" spans="2:29" ht="12.75" customHeight="1" x14ac:dyDescent="0.25">
      <c r="B80" s="1498" t="s">
        <v>1928</v>
      </c>
      <c r="C80" s="1514" t="s">
        <v>2196</v>
      </c>
      <c r="D80" s="1500" t="s">
        <v>353</v>
      </c>
      <c r="E80" s="1504" t="s">
        <v>1928</v>
      </c>
      <c r="F80" s="1472" t="s">
        <v>1121</v>
      </c>
      <c r="G80" s="1487" t="s">
        <v>1928</v>
      </c>
      <c r="H80" s="1506" t="s">
        <v>1928</v>
      </c>
      <c r="I80" s="1507" t="s">
        <v>1928</v>
      </c>
      <c r="J80" s="1486" t="s">
        <v>1928</v>
      </c>
      <c r="K80" s="1499" t="s">
        <v>1928</v>
      </c>
      <c r="L80" s="1508" t="s">
        <v>1928</v>
      </c>
      <c r="M80" s="1443" t="s">
        <v>1928</v>
      </c>
      <c r="N80" s="1456" t="s">
        <v>1928</v>
      </c>
      <c r="O80" s="1487" t="s">
        <v>1928</v>
      </c>
      <c r="P80" s="1509" t="s">
        <v>1928</v>
      </c>
      <c r="Q80" s="1486" t="s">
        <v>1928</v>
      </c>
      <c r="R80" s="1487" t="s">
        <v>1928</v>
      </c>
      <c r="S80" s="1504" t="s">
        <v>1928</v>
      </c>
      <c r="T80" s="1487" t="s">
        <v>1928</v>
      </c>
      <c r="U80" s="1490" t="s">
        <v>1928</v>
      </c>
      <c r="V80" s="1510" t="s">
        <v>1928</v>
      </c>
      <c r="W80" s="1502" t="s">
        <v>1928</v>
      </c>
      <c r="X80" s="1513" t="s">
        <v>1928</v>
      </c>
      <c r="Y80" s="1504" t="s">
        <v>1928</v>
      </c>
      <c r="Z80" s="1512" t="s">
        <v>1928</v>
      </c>
      <c r="AA80" s="1496" t="s">
        <v>1928</v>
      </c>
      <c r="AB80" s="1497" t="s">
        <v>1928</v>
      </c>
      <c r="AC80" s="1487" t="s">
        <v>1928</v>
      </c>
    </row>
    <row r="81" spans="2:29" ht="12.75" customHeight="1" x14ac:dyDescent="0.25">
      <c r="B81" s="1498" t="s">
        <v>1928</v>
      </c>
      <c r="C81" s="1514" t="s">
        <v>2196</v>
      </c>
      <c r="D81" s="1500" t="s">
        <v>1952</v>
      </c>
      <c r="E81" s="1504" t="s">
        <v>1928</v>
      </c>
      <c r="F81" s="1472" t="s">
        <v>1108</v>
      </c>
      <c r="G81" s="1487" t="s">
        <v>1928</v>
      </c>
      <c r="H81" s="1506" t="s">
        <v>1928</v>
      </c>
      <c r="I81" s="1507" t="s">
        <v>1928</v>
      </c>
      <c r="J81" s="1486" t="s">
        <v>1928</v>
      </c>
      <c r="K81" s="1499" t="s">
        <v>1928</v>
      </c>
      <c r="L81" s="1508" t="s">
        <v>1928</v>
      </c>
      <c r="M81" s="1443" t="s">
        <v>1928</v>
      </c>
      <c r="N81" s="1456" t="s">
        <v>1928</v>
      </c>
      <c r="O81" s="1487" t="s">
        <v>1928</v>
      </c>
      <c r="P81" s="1509" t="s">
        <v>1928</v>
      </c>
      <c r="Q81" s="1486" t="s">
        <v>1928</v>
      </c>
      <c r="R81" s="1487" t="s">
        <v>1928</v>
      </c>
      <c r="S81" s="1504" t="s">
        <v>1928</v>
      </c>
      <c r="T81" s="1487" t="s">
        <v>1928</v>
      </c>
      <c r="U81" s="1490" t="s">
        <v>1928</v>
      </c>
      <c r="V81" s="1510" t="s">
        <v>1928</v>
      </c>
      <c r="W81" s="1502" t="s">
        <v>1928</v>
      </c>
      <c r="X81" s="1513" t="s">
        <v>1928</v>
      </c>
      <c r="Y81" s="1504" t="s">
        <v>1928</v>
      </c>
      <c r="Z81" s="1512" t="s">
        <v>1928</v>
      </c>
      <c r="AA81" s="1496" t="s">
        <v>1928</v>
      </c>
      <c r="AB81" s="1497" t="s">
        <v>1928</v>
      </c>
      <c r="AC81" s="1487" t="s">
        <v>1928</v>
      </c>
    </row>
    <row r="82" spans="2:29" ht="12.75" customHeight="1" x14ac:dyDescent="0.25">
      <c r="B82" s="1498" t="s">
        <v>1928</v>
      </c>
      <c r="C82" s="1514" t="s">
        <v>2196</v>
      </c>
      <c r="D82" s="1460" t="s">
        <v>1029</v>
      </c>
      <c r="E82" s="1504" t="s">
        <v>1928</v>
      </c>
      <c r="F82" s="1472" t="s">
        <v>1109</v>
      </c>
      <c r="G82" s="1487" t="s">
        <v>1928</v>
      </c>
      <c r="H82" s="1506" t="s">
        <v>1928</v>
      </c>
      <c r="I82" s="1507" t="s">
        <v>1928</v>
      </c>
      <c r="J82" s="1486" t="s">
        <v>1928</v>
      </c>
      <c r="K82" s="1499" t="s">
        <v>1928</v>
      </c>
      <c r="L82" s="1508" t="s">
        <v>1928</v>
      </c>
      <c r="M82" s="1443" t="s">
        <v>1928</v>
      </c>
      <c r="N82" s="1456" t="s">
        <v>1928</v>
      </c>
      <c r="O82" s="1487" t="s">
        <v>1928</v>
      </c>
      <c r="P82" s="1509" t="s">
        <v>1928</v>
      </c>
      <c r="Q82" s="1486" t="s">
        <v>1928</v>
      </c>
      <c r="R82" s="1487" t="s">
        <v>1928</v>
      </c>
      <c r="S82" s="1504" t="s">
        <v>1928</v>
      </c>
      <c r="T82" s="1487" t="s">
        <v>1928</v>
      </c>
      <c r="U82" s="1490" t="s">
        <v>1928</v>
      </c>
      <c r="V82" s="1510" t="s">
        <v>1928</v>
      </c>
      <c r="W82" s="1502" t="s">
        <v>1928</v>
      </c>
      <c r="X82" s="1513" t="s">
        <v>1928</v>
      </c>
      <c r="Y82" s="1504" t="s">
        <v>1928</v>
      </c>
      <c r="Z82" s="1512" t="s">
        <v>1928</v>
      </c>
      <c r="AA82" s="1496" t="s">
        <v>1928</v>
      </c>
      <c r="AB82" s="1497" t="s">
        <v>1928</v>
      </c>
      <c r="AC82" s="1487" t="s">
        <v>1928</v>
      </c>
    </row>
    <row r="83" spans="2:29" ht="12.75" customHeight="1" x14ac:dyDescent="0.25">
      <c r="B83" s="1498" t="s">
        <v>1928</v>
      </c>
      <c r="C83" s="1514" t="s">
        <v>2196</v>
      </c>
      <c r="D83" s="1460" t="s">
        <v>1286</v>
      </c>
      <c r="E83" s="1504" t="s">
        <v>1928</v>
      </c>
      <c r="F83" s="1472" t="s">
        <v>1110</v>
      </c>
      <c r="G83" s="1487" t="s">
        <v>1928</v>
      </c>
      <c r="H83" s="1506" t="s">
        <v>1928</v>
      </c>
      <c r="I83" s="1507" t="s">
        <v>1928</v>
      </c>
      <c r="J83" s="1486" t="s">
        <v>1928</v>
      </c>
      <c r="K83" s="1499" t="s">
        <v>1928</v>
      </c>
      <c r="L83" s="1508" t="s">
        <v>1928</v>
      </c>
      <c r="M83" s="1443" t="s">
        <v>1928</v>
      </c>
      <c r="N83" s="1456" t="s">
        <v>1928</v>
      </c>
      <c r="O83" s="1487" t="s">
        <v>1928</v>
      </c>
      <c r="P83" s="1509" t="s">
        <v>1928</v>
      </c>
      <c r="Q83" s="1486" t="s">
        <v>1928</v>
      </c>
      <c r="R83" s="1487" t="s">
        <v>1928</v>
      </c>
      <c r="S83" s="1504" t="s">
        <v>1928</v>
      </c>
      <c r="T83" s="1487" t="s">
        <v>1928</v>
      </c>
      <c r="U83" s="1490" t="s">
        <v>1928</v>
      </c>
      <c r="V83" s="1510" t="s">
        <v>1928</v>
      </c>
      <c r="W83" s="1502" t="s">
        <v>1928</v>
      </c>
      <c r="X83" s="1513" t="s">
        <v>1928</v>
      </c>
      <c r="Y83" s="1504" t="s">
        <v>1928</v>
      </c>
      <c r="Z83" s="1512" t="s">
        <v>1928</v>
      </c>
      <c r="AA83" s="1496" t="s">
        <v>1928</v>
      </c>
      <c r="AB83" s="1497" t="s">
        <v>1928</v>
      </c>
      <c r="AC83" s="1487" t="s">
        <v>1928</v>
      </c>
    </row>
    <row r="84" spans="2:29" ht="12.75" customHeight="1" x14ac:dyDescent="0.25">
      <c r="B84" s="1498" t="s">
        <v>1928</v>
      </c>
      <c r="C84" s="1514" t="s">
        <v>2196</v>
      </c>
      <c r="D84" s="1460" t="s">
        <v>1047</v>
      </c>
      <c r="E84" s="1504" t="s">
        <v>1928</v>
      </c>
      <c r="F84" s="1472" t="s">
        <v>1111</v>
      </c>
      <c r="G84" s="1487" t="s">
        <v>1928</v>
      </c>
      <c r="H84" s="1506" t="s">
        <v>1928</v>
      </c>
      <c r="I84" s="1507" t="s">
        <v>1928</v>
      </c>
      <c r="J84" s="1486" t="s">
        <v>1928</v>
      </c>
      <c r="K84" s="1499" t="s">
        <v>1928</v>
      </c>
      <c r="L84" s="1508" t="s">
        <v>1928</v>
      </c>
      <c r="M84" s="1443" t="s">
        <v>1928</v>
      </c>
      <c r="N84" s="1456" t="s">
        <v>1928</v>
      </c>
      <c r="O84" s="1487" t="s">
        <v>1928</v>
      </c>
      <c r="P84" s="1509" t="s">
        <v>1928</v>
      </c>
      <c r="Q84" s="1486" t="s">
        <v>1928</v>
      </c>
      <c r="R84" s="1487" t="s">
        <v>1928</v>
      </c>
      <c r="S84" s="1504" t="s">
        <v>1928</v>
      </c>
      <c r="T84" s="1487" t="s">
        <v>1928</v>
      </c>
      <c r="U84" s="1490" t="s">
        <v>1928</v>
      </c>
      <c r="V84" s="1510" t="s">
        <v>1928</v>
      </c>
      <c r="W84" s="1502" t="s">
        <v>1928</v>
      </c>
      <c r="X84" s="1513" t="s">
        <v>1928</v>
      </c>
      <c r="Y84" s="1504" t="s">
        <v>1928</v>
      </c>
      <c r="Z84" s="1512" t="s">
        <v>1928</v>
      </c>
      <c r="AA84" s="1496" t="s">
        <v>1928</v>
      </c>
      <c r="AB84" s="1497" t="s">
        <v>1928</v>
      </c>
      <c r="AC84" s="1487" t="s">
        <v>1928</v>
      </c>
    </row>
    <row r="85" spans="2:29" ht="12.75" customHeight="1" x14ac:dyDescent="0.25">
      <c r="B85" s="1498" t="s">
        <v>1928</v>
      </c>
      <c r="C85" s="1514" t="s">
        <v>2196</v>
      </c>
      <c r="D85" s="1460" t="s">
        <v>1207</v>
      </c>
      <c r="E85" s="1504" t="s">
        <v>1928</v>
      </c>
      <c r="F85" s="1472" t="s">
        <v>1112</v>
      </c>
      <c r="G85" s="1487" t="s">
        <v>1928</v>
      </c>
      <c r="H85" s="1506" t="s">
        <v>1928</v>
      </c>
      <c r="I85" s="1507" t="s">
        <v>1928</v>
      </c>
      <c r="J85" s="1486" t="s">
        <v>1928</v>
      </c>
      <c r="K85" s="1499" t="s">
        <v>1928</v>
      </c>
      <c r="L85" s="1508" t="s">
        <v>1928</v>
      </c>
      <c r="M85" s="1443" t="s">
        <v>1928</v>
      </c>
      <c r="N85" s="1456" t="s">
        <v>1928</v>
      </c>
      <c r="O85" s="1487" t="s">
        <v>1928</v>
      </c>
      <c r="P85" s="1509" t="s">
        <v>1928</v>
      </c>
      <c r="Q85" s="1486" t="s">
        <v>1928</v>
      </c>
      <c r="R85" s="1487" t="s">
        <v>1928</v>
      </c>
      <c r="S85" s="1504" t="s">
        <v>1928</v>
      </c>
      <c r="T85" s="1487" t="s">
        <v>1928</v>
      </c>
      <c r="U85" s="1490" t="s">
        <v>1928</v>
      </c>
      <c r="V85" s="1510" t="s">
        <v>1928</v>
      </c>
      <c r="W85" s="1502" t="s">
        <v>1928</v>
      </c>
      <c r="X85" s="1513" t="s">
        <v>1928</v>
      </c>
      <c r="Y85" s="1504" t="s">
        <v>1928</v>
      </c>
      <c r="Z85" s="1512" t="s">
        <v>1928</v>
      </c>
      <c r="AA85" s="1496" t="s">
        <v>1928</v>
      </c>
      <c r="AB85" s="1497" t="s">
        <v>1928</v>
      </c>
      <c r="AC85" s="1487" t="s">
        <v>1928</v>
      </c>
    </row>
    <row r="86" spans="2:29" ht="12.75" customHeight="1" x14ac:dyDescent="0.25">
      <c r="B86" s="1498" t="s">
        <v>1928</v>
      </c>
      <c r="C86" s="1514" t="s">
        <v>2196</v>
      </c>
      <c r="D86" s="1460" t="s">
        <v>1340</v>
      </c>
      <c r="E86" s="1504" t="s">
        <v>1928</v>
      </c>
      <c r="F86" s="1472" t="s">
        <v>1113</v>
      </c>
      <c r="G86" s="1487" t="s">
        <v>1928</v>
      </c>
      <c r="H86" s="1506" t="s">
        <v>1928</v>
      </c>
      <c r="I86" s="1507" t="s">
        <v>1928</v>
      </c>
      <c r="J86" s="1486" t="s">
        <v>1928</v>
      </c>
      <c r="K86" s="1499" t="s">
        <v>1928</v>
      </c>
      <c r="L86" s="1508" t="s">
        <v>1928</v>
      </c>
      <c r="M86" s="1443" t="s">
        <v>1928</v>
      </c>
      <c r="N86" s="1456" t="s">
        <v>1928</v>
      </c>
      <c r="O86" s="1487" t="s">
        <v>1928</v>
      </c>
      <c r="P86" s="1509" t="s">
        <v>1928</v>
      </c>
      <c r="Q86" s="1486" t="s">
        <v>1928</v>
      </c>
      <c r="R86" s="1487" t="s">
        <v>1928</v>
      </c>
      <c r="S86" s="1504" t="s">
        <v>1928</v>
      </c>
      <c r="T86" s="1487" t="s">
        <v>1928</v>
      </c>
      <c r="U86" s="1490" t="s">
        <v>1928</v>
      </c>
      <c r="V86" s="1510" t="s">
        <v>1928</v>
      </c>
      <c r="W86" s="1502" t="s">
        <v>1928</v>
      </c>
      <c r="X86" s="1513" t="s">
        <v>1928</v>
      </c>
      <c r="Y86" s="1504" t="s">
        <v>1928</v>
      </c>
      <c r="Z86" s="1512" t="s">
        <v>1928</v>
      </c>
      <c r="AA86" s="1496" t="s">
        <v>1928</v>
      </c>
      <c r="AB86" s="1497" t="s">
        <v>1928</v>
      </c>
      <c r="AC86" s="1487" t="s">
        <v>1928</v>
      </c>
    </row>
    <row r="87" spans="2:29" ht="12.75" customHeight="1" x14ac:dyDescent="0.25">
      <c r="B87" s="1498" t="s">
        <v>1928</v>
      </c>
      <c r="C87" s="1514" t="s">
        <v>2196</v>
      </c>
      <c r="D87" s="1460" t="s">
        <v>1356</v>
      </c>
      <c r="E87" s="1504" t="s">
        <v>1928</v>
      </c>
      <c r="F87" s="1472" t="s">
        <v>1114</v>
      </c>
      <c r="G87" s="1487" t="s">
        <v>1928</v>
      </c>
      <c r="H87" s="1506" t="s">
        <v>1928</v>
      </c>
      <c r="I87" s="1507" t="s">
        <v>1928</v>
      </c>
      <c r="J87" s="1486" t="s">
        <v>1928</v>
      </c>
      <c r="K87" s="1499" t="s">
        <v>1928</v>
      </c>
      <c r="L87" s="1508" t="s">
        <v>1928</v>
      </c>
      <c r="M87" s="1443" t="s">
        <v>1928</v>
      </c>
      <c r="N87" s="1456" t="s">
        <v>1928</v>
      </c>
      <c r="O87" s="1487" t="s">
        <v>1928</v>
      </c>
      <c r="P87" s="1509" t="s">
        <v>1928</v>
      </c>
      <c r="Q87" s="1486" t="s">
        <v>1928</v>
      </c>
      <c r="R87" s="1487" t="s">
        <v>1928</v>
      </c>
      <c r="S87" s="1504" t="s">
        <v>1928</v>
      </c>
      <c r="T87" s="1487" t="s">
        <v>1928</v>
      </c>
      <c r="U87" s="1490" t="s">
        <v>1928</v>
      </c>
      <c r="V87" s="1510" t="s">
        <v>1928</v>
      </c>
      <c r="W87" s="1502" t="s">
        <v>1928</v>
      </c>
      <c r="X87" s="1513" t="s">
        <v>1928</v>
      </c>
      <c r="Y87" s="1504" t="s">
        <v>1928</v>
      </c>
      <c r="Z87" s="1512" t="s">
        <v>1928</v>
      </c>
      <c r="AA87" s="1496" t="s">
        <v>1928</v>
      </c>
      <c r="AB87" s="1497" t="s">
        <v>1928</v>
      </c>
      <c r="AC87" s="1487" t="s">
        <v>1928</v>
      </c>
    </row>
    <row r="88" spans="2:29" ht="12.75" customHeight="1" x14ac:dyDescent="0.25">
      <c r="B88" s="1498" t="s">
        <v>1928</v>
      </c>
      <c r="C88" s="1514" t="s">
        <v>2196</v>
      </c>
      <c r="D88" s="1460" t="s">
        <v>257</v>
      </c>
      <c r="E88" s="1504" t="s">
        <v>1928</v>
      </c>
      <c r="F88" s="1472" t="s">
        <v>1115</v>
      </c>
      <c r="G88" s="1487" t="s">
        <v>1928</v>
      </c>
      <c r="H88" s="1506" t="s">
        <v>1928</v>
      </c>
      <c r="I88" s="1507" t="s">
        <v>1928</v>
      </c>
      <c r="J88" s="1486" t="s">
        <v>1928</v>
      </c>
      <c r="K88" s="1499" t="s">
        <v>1928</v>
      </c>
      <c r="L88" s="1508" t="s">
        <v>1928</v>
      </c>
      <c r="M88" s="1443" t="s">
        <v>1928</v>
      </c>
      <c r="N88" s="1456" t="s">
        <v>1928</v>
      </c>
      <c r="O88" s="1487" t="s">
        <v>1928</v>
      </c>
      <c r="P88" s="1509" t="s">
        <v>1928</v>
      </c>
      <c r="Q88" s="1486" t="s">
        <v>1928</v>
      </c>
      <c r="R88" s="1487" t="s">
        <v>1928</v>
      </c>
      <c r="S88" s="1504" t="s">
        <v>1928</v>
      </c>
      <c r="T88" s="1487" t="s">
        <v>1928</v>
      </c>
      <c r="U88" s="1490" t="s">
        <v>1928</v>
      </c>
      <c r="V88" s="1510" t="s">
        <v>1928</v>
      </c>
      <c r="W88" s="1502" t="s">
        <v>1928</v>
      </c>
      <c r="X88" s="1513" t="s">
        <v>1928</v>
      </c>
      <c r="Y88" s="1504" t="s">
        <v>1928</v>
      </c>
      <c r="Z88" s="1512" t="s">
        <v>1928</v>
      </c>
      <c r="AA88" s="1496" t="s">
        <v>1928</v>
      </c>
      <c r="AB88" s="1497" t="s">
        <v>1928</v>
      </c>
      <c r="AC88" s="1487" t="s">
        <v>1928</v>
      </c>
    </row>
    <row r="89" spans="2:29" ht="12.75" customHeight="1" x14ac:dyDescent="0.25">
      <c r="B89" s="1498" t="s">
        <v>1928</v>
      </c>
      <c r="C89" s="1514" t="s">
        <v>2196</v>
      </c>
      <c r="D89" s="1460" t="s">
        <v>1206</v>
      </c>
      <c r="E89" s="1504" t="s">
        <v>1928</v>
      </c>
      <c r="F89" s="1472" t="s">
        <v>1116</v>
      </c>
      <c r="G89" s="1487" t="s">
        <v>1928</v>
      </c>
      <c r="H89" s="1506" t="s">
        <v>1928</v>
      </c>
      <c r="I89" s="1507" t="s">
        <v>1928</v>
      </c>
      <c r="J89" s="1486" t="s">
        <v>1928</v>
      </c>
      <c r="K89" s="1499" t="s">
        <v>1928</v>
      </c>
      <c r="L89" s="1508" t="s">
        <v>1928</v>
      </c>
      <c r="M89" s="1443" t="s">
        <v>1928</v>
      </c>
      <c r="N89" s="1456" t="s">
        <v>1928</v>
      </c>
      <c r="O89" s="1487" t="s">
        <v>1928</v>
      </c>
      <c r="P89" s="1509" t="s">
        <v>1928</v>
      </c>
      <c r="Q89" s="1486" t="s">
        <v>1928</v>
      </c>
      <c r="R89" s="1487" t="s">
        <v>1928</v>
      </c>
      <c r="S89" s="1504" t="s">
        <v>1928</v>
      </c>
      <c r="T89" s="1487" t="s">
        <v>1928</v>
      </c>
      <c r="U89" s="1490" t="s">
        <v>1928</v>
      </c>
      <c r="V89" s="1510" t="s">
        <v>1928</v>
      </c>
      <c r="W89" s="1502" t="s">
        <v>1928</v>
      </c>
      <c r="X89" s="1513" t="s">
        <v>1928</v>
      </c>
      <c r="Y89" s="1504" t="s">
        <v>1928</v>
      </c>
      <c r="Z89" s="1512" t="s">
        <v>1928</v>
      </c>
      <c r="AA89" s="1496" t="s">
        <v>1928</v>
      </c>
      <c r="AB89" s="1497" t="s">
        <v>1928</v>
      </c>
      <c r="AC89" s="1487" t="s">
        <v>1928</v>
      </c>
    </row>
    <row r="90" spans="2:29" ht="12.75" customHeight="1" x14ac:dyDescent="0.25">
      <c r="B90" s="1498" t="s">
        <v>1928</v>
      </c>
      <c r="C90" s="1514" t="s">
        <v>2196</v>
      </c>
      <c r="D90" s="1460" t="s">
        <v>459</v>
      </c>
      <c r="E90" s="1504" t="s">
        <v>1928</v>
      </c>
      <c r="F90" s="1472" t="s">
        <v>1117</v>
      </c>
      <c r="G90" s="1487" t="s">
        <v>1928</v>
      </c>
      <c r="H90" s="1506" t="s">
        <v>1928</v>
      </c>
      <c r="I90" s="1507" t="s">
        <v>1928</v>
      </c>
      <c r="J90" s="1486" t="s">
        <v>1928</v>
      </c>
      <c r="K90" s="1499" t="s">
        <v>1928</v>
      </c>
      <c r="L90" s="1508" t="s">
        <v>1928</v>
      </c>
      <c r="M90" s="1443" t="s">
        <v>1928</v>
      </c>
      <c r="N90" s="1456" t="s">
        <v>1928</v>
      </c>
      <c r="O90" s="1487" t="s">
        <v>1928</v>
      </c>
      <c r="P90" s="1509" t="s">
        <v>1928</v>
      </c>
      <c r="Q90" s="1486" t="s">
        <v>1928</v>
      </c>
      <c r="R90" s="1487" t="s">
        <v>1928</v>
      </c>
      <c r="S90" s="1504" t="s">
        <v>1928</v>
      </c>
      <c r="T90" s="1487" t="s">
        <v>1928</v>
      </c>
      <c r="U90" s="1490" t="s">
        <v>1928</v>
      </c>
      <c r="V90" s="1510" t="s">
        <v>1928</v>
      </c>
      <c r="W90" s="1502" t="s">
        <v>1928</v>
      </c>
      <c r="X90" s="1513" t="s">
        <v>1928</v>
      </c>
      <c r="Y90" s="1504" t="s">
        <v>1928</v>
      </c>
      <c r="Z90" s="1512" t="s">
        <v>1928</v>
      </c>
      <c r="AA90" s="1496" t="s">
        <v>1928</v>
      </c>
      <c r="AB90" s="1497" t="s">
        <v>1928</v>
      </c>
      <c r="AC90" s="1487" t="s">
        <v>1928</v>
      </c>
    </row>
    <row r="91" spans="2:29" ht="12.75" customHeight="1" x14ac:dyDescent="0.25">
      <c r="B91" s="1498" t="s">
        <v>1928</v>
      </c>
      <c r="C91" s="1514" t="s">
        <v>2196</v>
      </c>
      <c r="D91" s="1500" t="s">
        <v>360</v>
      </c>
      <c r="E91" s="1504" t="s">
        <v>1928</v>
      </c>
      <c r="F91" s="1472" t="s">
        <v>1118</v>
      </c>
      <c r="G91" s="1487" t="s">
        <v>1928</v>
      </c>
      <c r="H91" s="1506" t="s">
        <v>1928</v>
      </c>
      <c r="I91" s="1507" t="s">
        <v>1928</v>
      </c>
      <c r="J91" s="1486" t="s">
        <v>1928</v>
      </c>
      <c r="K91" s="1499" t="s">
        <v>1928</v>
      </c>
      <c r="L91" s="1508" t="s">
        <v>1928</v>
      </c>
      <c r="M91" s="1443" t="s">
        <v>1928</v>
      </c>
      <c r="N91" s="1456" t="s">
        <v>1928</v>
      </c>
      <c r="O91" s="1487" t="s">
        <v>1928</v>
      </c>
      <c r="P91" s="1509" t="s">
        <v>1928</v>
      </c>
      <c r="Q91" s="1486" t="s">
        <v>1928</v>
      </c>
      <c r="R91" s="1487" t="s">
        <v>1928</v>
      </c>
      <c r="S91" s="1504" t="s">
        <v>1928</v>
      </c>
      <c r="T91" s="1487" t="s">
        <v>1928</v>
      </c>
      <c r="U91" s="1490" t="s">
        <v>1928</v>
      </c>
      <c r="V91" s="1510" t="s">
        <v>1928</v>
      </c>
      <c r="W91" s="1502" t="s">
        <v>1928</v>
      </c>
      <c r="X91" s="1513" t="s">
        <v>1928</v>
      </c>
      <c r="Y91" s="1504" t="s">
        <v>1928</v>
      </c>
      <c r="Z91" s="1512" t="s">
        <v>1928</v>
      </c>
      <c r="AA91" s="1496" t="s">
        <v>1928</v>
      </c>
      <c r="AB91" s="1497" t="s">
        <v>1928</v>
      </c>
      <c r="AC91" s="1487" t="s">
        <v>1928</v>
      </c>
    </row>
    <row r="92" spans="2:29" ht="12.75" customHeight="1" x14ac:dyDescent="0.25">
      <c r="B92" s="1498" t="s">
        <v>1928</v>
      </c>
      <c r="C92" s="1514" t="s">
        <v>2196</v>
      </c>
      <c r="D92" s="1500" t="s">
        <v>331</v>
      </c>
      <c r="E92" s="1504" t="s">
        <v>1928</v>
      </c>
      <c r="F92" s="1472" t="s">
        <v>1119</v>
      </c>
      <c r="G92" s="1487" t="s">
        <v>1928</v>
      </c>
      <c r="H92" s="1506" t="s">
        <v>1928</v>
      </c>
      <c r="I92" s="1507" t="s">
        <v>1928</v>
      </c>
      <c r="J92" s="1486" t="s">
        <v>1928</v>
      </c>
      <c r="K92" s="1499" t="s">
        <v>1928</v>
      </c>
      <c r="L92" s="1508" t="s">
        <v>1928</v>
      </c>
      <c r="M92" s="1443" t="s">
        <v>1928</v>
      </c>
      <c r="N92" s="1456" t="s">
        <v>1928</v>
      </c>
      <c r="O92" s="1487" t="s">
        <v>1928</v>
      </c>
      <c r="P92" s="1509" t="s">
        <v>1928</v>
      </c>
      <c r="Q92" s="1486" t="s">
        <v>1928</v>
      </c>
      <c r="R92" s="1487" t="s">
        <v>1928</v>
      </c>
      <c r="S92" s="1504" t="s">
        <v>1928</v>
      </c>
      <c r="T92" s="1487" t="s">
        <v>1928</v>
      </c>
      <c r="U92" s="1490" t="s">
        <v>1928</v>
      </c>
      <c r="V92" s="1510" t="s">
        <v>1928</v>
      </c>
      <c r="W92" s="1502" t="s">
        <v>1928</v>
      </c>
      <c r="X92" s="1513" t="s">
        <v>1928</v>
      </c>
      <c r="Y92" s="1504" t="s">
        <v>1928</v>
      </c>
      <c r="Z92" s="1512" t="s">
        <v>1928</v>
      </c>
      <c r="AA92" s="1496" t="s">
        <v>1928</v>
      </c>
      <c r="AB92" s="1497" t="s">
        <v>1928</v>
      </c>
      <c r="AC92" s="1487" t="s">
        <v>1928</v>
      </c>
    </row>
    <row r="93" spans="2:29" ht="12.75" customHeight="1" x14ac:dyDescent="0.25">
      <c r="B93" s="1498" t="s">
        <v>1928</v>
      </c>
      <c r="C93" s="1514" t="s">
        <v>2196</v>
      </c>
      <c r="D93" s="1460" t="s">
        <v>1031</v>
      </c>
      <c r="E93" s="1504" t="s">
        <v>1928</v>
      </c>
      <c r="F93" s="1472" t="s">
        <v>1120</v>
      </c>
      <c r="G93" s="1487" t="s">
        <v>1928</v>
      </c>
      <c r="H93" s="1506" t="s">
        <v>1928</v>
      </c>
      <c r="I93" s="1507" t="s">
        <v>1928</v>
      </c>
      <c r="J93" s="1486" t="s">
        <v>1928</v>
      </c>
      <c r="K93" s="1499" t="s">
        <v>1928</v>
      </c>
      <c r="L93" s="1508" t="s">
        <v>1928</v>
      </c>
      <c r="M93" s="1443" t="s">
        <v>1928</v>
      </c>
      <c r="N93" s="1456" t="s">
        <v>1928</v>
      </c>
      <c r="O93" s="1487" t="s">
        <v>1928</v>
      </c>
      <c r="P93" s="1509" t="s">
        <v>1928</v>
      </c>
      <c r="Q93" s="1486" t="s">
        <v>1928</v>
      </c>
      <c r="R93" s="1487" t="s">
        <v>1928</v>
      </c>
      <c r="S93" s="1504" t="s">
        <v>1928</v>
      </c>
      <c r="T93" s="1487" t="s">
        <v>1928</v>
      </c>
      <c r="U93" s="1490" t="s">
        <v>1928</v>
      </c>
      <c r="V93" s="1510" t="s">
        <v>1928</v>
      </c>
      <c r="W93" s="1502" t="s">
        <v>1928</v>
      </c>
      <c r="X93" s="1513" t="s">
        <v>1928</v>
      </c>
      <c r="Y93" s="1504" t="s">
        <v>1928</v>
      </c>
      <c r="Z93" s="1512" t="s">
        <v>1928</v>
      </c>
      <c r="AA93" s="1496" t="s">
        <v>1928</v>
      </c>
      <c r="AB93" s="1497" t="s">
        <v>1928</v>
      </c>
      <c r="AC93" s="1487" t="s">
        <v>1928</v>
      </c>
    </row>
    <row r="94" spans="2:29" ht="12.75" customHeight="1" x14ac:dyDescent="0.25">
      <c r="B94" s="1498" t="s">
        <v>1928</v>
      </c>
      <c r="C94" s="1514" t="s">
        <v>2196</v>
      </c>
      <c r="D94" s="1460" t="s">
        <v>1338</v>
      </c>
      <c r="E94" s="1504" t="s">
        <v>1928</v>
      </c>
      <c r="F94" s="1472" t="s">
        <v>1928</v>
      </c>
      <c r="G94" s="1487" t="s">
        <v>1928</v>
      </c>
      <c r="H94" s="1506" t="s">
        <v>1928</v>
      </c>
      <c r="I94" s="1507" t="s">
        <v>1928</v>
      </c>
      <c r="J94" s="1486" t="s">
        <v>1928</v>
      </c>
      <c r="K94" s="1499" t="s">
        <v>1928</v>
      </c>
      <c r="L94" s="1508" t="s">
        <v>1928</v>
      </c>
      <c r="M94" s="1443" t="s">
        <v>1928</v>
      </c>
      <c r="N94" s="1456" t="s">
        <v>1928</v>
      </c>
      <c r="O94" s="1487" t="s">
        <v>1928</v>
      </c>
      <c r="P94" s="1509" t="s">
        <v>1928</v>
      </c>
      <c r="Q94" s="1486" t="s">
        <v>1928</v>
      </c>
      <c r="R94" s="1487" t="s">
        <v>1928</v>
      </c>
      <c r="S94" s="1504" t="s">
        <v>1928</v>
      </c>
      <c r="T94" s="1487" t="s">
        <v>1928</v>
      </c>
      <c r="U94" s="1490" t="s">
        <v>1928</v>
      </c>
      <c r="V94" s="1510" t="s">
        <v>1928</v>
      </c>
      <c r="W94" s="1502" t="s">
        <v>1928</v>
      </c>
      <c r="X94" s="1513" t="s">
        <v>1928</v>
      </c>
      <c r="Y94" s="1504" t="s">
        <v>1928</v>
      </c>
      <c r="Z94" s="1512" t="s">
        <v>1928</v>
      </c>
      <c r="AA94" s="1496" t="s">
        <v>1928</v>
      </c>
      <c r="AB94" s="1497" t="s">
        <v>1928</v>
      </c>
      <c r="AC94" s="1487" t="s">
        <v>1928</v>
      </c>
    </row>
    <row r="95" spans="2:29" ht="12.75" customHeight="1" x14ac:dyDescent="0.25">
      <c r="B95" s="1498" t="s">
        <v>1928</v>
      </c>
      <c r="C95" s="1514" t="s">
        <v>2196</v>
      </c>
      <c r="D95" s="1460" t="s">
        <v>1354</v>
      </c>
      <c r="E95" s="1504" t="s">
        <v>1928</v>
      </c>
      <c r="F95" s="1472" t="s">
        <v>1928</v>
      </c>
      <c r="G95" s="1487" t="s">
        <v>1928</v>
      </c>
      <c r="H95" s="1506" t="s">
        <v>1928</v>
      </c>
      <c r="I95" s="1507" t="s">
        <v>1928</v>
      </c>
      <c r="J95" s="1486" t="s">
        <v>1928</v>
      </c>
      <c r="K95" s="1499" t="s">
        <v>1928</v>
      </c>
      <c r="L95" s="1508" t="s">
        <v>1928</v>
      </c>
      <c r="M95" s="1443" t="s">
        <v>1928</v>
      </c>
      <c r="N95" s="1456" t="s">
        <v>1928</v>
      </c>
      <c r="O95" s="1487" t="s">
        <v>1928</v>
      </c>
      <c r="P95" s="1509" t="s">
        <v>1928</v>
      </c>
      <c r="Q95" s="1486" t="s">
        <v>1928</v>
      </c>
      <c r="R95" s="1487" t="s">
        <v>1928</v>
      </c>
      <c r="S95" s="1504" t="s">
        <v>1928</v>
      </c>
      <c r="T95" s="1487" t="s">
        <v>1928</v>
      </c>
      <c r="U95" s="1490" t="s">
        <v>1928</v>
      </c>
      <c r="V95" s="1510" t="s">
        <v>1928</v>
      </c>
      <c r="W95" s="1502" t="s">
        <v>1928</v>
      </c>
      <c r="X95" s="1513" t="s">
        <v>1928</v>
      </c>
      <c r="Y95" s="1504" t="s">
        <v>1928</v>
      </c>
      <c r="Z95" s="1512" t="s">
        <v>1928</v>
      </c>
      <c r="AA95" s="1496" t="s">
        <v>1928</v>
      </c>
      <c r="AB95" s="1497" t="s">
        <v>1928</v>
      </c>
      <c r="AC95" s="1487" t="s">
        <v>1928</v>
      </c>
    </row>
    <row r="96" spans="2:29" ht="12.75" customHeight="1" x14ac:dyDescent="0.25">
      <c r="B96" s="1498" t="s">
        <v>1928</v>
      </c>
      <c r="C96" s="1514" t="s">
        <v>2196</v>
      </c>
      <c r="D96" s="1460" t="s">
        <v>1210</v>
      </c>
      <c r="E96" s="1504" t="s">
        <v>1928</v>
      </c>
      <c r="F96" s="1472" t="s">
        <v>1928</v>
      </c>
      <c r="G96" s="1487" t="s">
        <v>1928</v>
      </c>
      <c r="H96" s="1506" t="s">
        <v>1928</v>
      </c>
      <c r="I96" s="1507" t="s">
        <v>1928</v>
      </c>
      <c r="J96" s="1486" t="s">
        <v>1928</v>
      </c>
      <c r="K96" s="1499" t="s">
        <v>1928</v>
      </c>
      <c r="L96" s="1508" t="s">
        <v>1928</v>
      </c>
      <c r="M96" s="1443" t="s">
        <v>1928</v>
      </c>
      <c r="N96" s="1456" t="s">
        <v>1928</v>
      </c>
      <c r="O96" s="1487" t="s">
        <v>1928</v>
      </c>
      <c r="P96" s="1509" t="s">
        <v>1928</v>
      </c>
      <c r="Q96" s="1486" t="s">
        <v>1928</v>
      </c>
      <c r="R96" s="1487" t="s">
        <v>1928</v>
      </c>
      <c r="S96" s="1504" t="s">
        <v>1928</v>
      </c>
      <c r="T96" s="1487" t="s">
        <v>1928</v>
      </c>
      <c r="U96" s="1490" t="s">
        <v>1928</v>
      </c>
      <c r="V96" s="1510" t="s">
        <v>1928</v>
      </c>
      <c r="W96" s="1502" t="s">
        <v>1928</v>
      </c>
      <c r="X96" s="1513" t="s">
        <v>1928</v>
      </c>
      <c r="Y96" s="1504" t="s">
        <v>1928</v>
      </c>
      <c r="Z96" s="1512" t="s">
        <v>1928</v>
      </c>
      <c r="AA96" s="1496" t="s">
        <v>1928</v>
      </c>
      <c r="AB96" s="1497" t="s">
        <v>1928</v>
      </c>
      <c r="AC96" s="1487" t="s">
        <v>1928</v>
      </c>
    </row>
    <row r="97" spans="2:29" ht="12.75" customHeight="1" x14ac:dyDescent="0.25">
      <c r="B97" s="1498" t="s">
        <v>1928</v>
      </c>
      <c r="C97" s="1514" t="s">
        <v>2196</v>
      </c>
      <c r="D97" s="1500" t="s">
        <v>1210</v>
      </c>
      <c r="E97" s="1504" t="s">
        <v>1928</v>
      </c>
      <c r="F97" s="1472" t="s">
        <v>1928</v>
      </c>
      <c r="G97" s="1487" t="s">
        <v>1928</v>
      </c>
      <c r="H97" s="1506" t="s">
        <v>1928</v>
      </c>
      <c r="I97" s="1507" t="s">
        <v>1928</v>
      </c>
      <c r="J97" s="1486" t="s">
        <v>1928</v>
      </c>
      <c r="K97" s="1499" t="s">
        <v>1928</v>
      </c>
      <c r="L97" s="1508" t="s">
        <v>1928</v>
      </c>
      <c r="M97" s="1443" t="s">
        <v>1928</v>
      </c>
      <c r="N97" s="1456" t="s">
        <v>1928</v>
      </c>
      <c r="O97" s="1487" t="s">
        <v>1928</v>
      </c>
      <c r="P97" s="1509" t="s">
        <v>1928</v>
      </c>
      <c r="Q97" s="1486" t="s">
        <v>1928</v>
      </c>
      <c r="R97" s="1487" t="s">
        <v>1928</v>
      </c>
      <c r="S97" s="1504" t="s">
        <v>1928</v>
      </c>
      <c r="T97" s="1487" t="s">
        <v>1928</v>
      </c>
      <c r="U97" s="1490" t="s">
        <v>1928</v>
      </c>
      <c r="V97" s="1510" t="s">
        <v>1928</v>
      </c>
      <c r="W97" s="1502" t="s">
        <v>1928</v>
      </c>
      <c r="X97" s="1513" t="s">
        <v>1928</v>
      </c>
      <c r="Y97" s="1504" t="s">
        <v>1928</v>
      </c>
      <c r="Z97" s="1512" t="s">
        <v>1928</v>
      </c>
      <c r="AA97" s="1496" t="s">
        <v>1928</v>
      </c>
      <c r="AB97" s="1497" t="s">
        <v>1928</v>
      </c>
      <c r="AC97" s="1487" t="s">
        <v>1928</v>
      </c>
    </row>
    <row r="98" spans="2:29" ht="12.75" customHeight="1" x14ac:dyDescent="0.25">
      <c r="B98" s="1498" t="s">
        <v>1928</v>
      </c>
      <c r="C98" s="1514" t="s">
        <v>2196</v>
      </c>
      <c r="D98" s="1460" t="s">
        <v>1208</v>
      </c>
      <c r="E98" s="1504" t="s">
        <v>1928</v>
      </c>
      <c r="F98" s="1472" t="s">
        <v>1928</v>
      </c>
      <c r="G98" s="1487" t="s">
        <v>1928</v>
      </c>
      <c r="H98" s="1506" t="s">
        <v>1928</v>
      </c>
      <c r="I98" s="1507" t="s">
        <v>1928</v>
      </c>
      <c r="J98" s="1486" t="s">
        <v>1928</v>
      </c>
      <c r="K98" s="1499" t="s">
        <v>1928</v>
      </c>
      <c r="L98" s="1508" t="s">
        <v>1928</v>
      </c>
      <c r="M98" s="1443" t="s">
        <v>1928</v>
      </c>
      <c r="N98" s="1456" t="s">
        <v>1928</v>
      </c>
      <c r="O98" s="1487" t="s">
        <v>1928</v>
      </c>
      <c r="P98" s="1509" t="s">
        <v>1928</v>
      </c>
      <c r="Q98" s="1486" t="s">
        <v>1928</v>
      </c>
      <c r="R98" s="1487" t="s">
        <v>1928</v>
      </c>
      <c r="S98" s="1504" t="s">
        <v>1928</v>
      </c>
      <c r="T98" s="1487" t="s">
        <v>1928</v>
      </c>
      <c r="U98" s="1490" t="s">
        <v>1928</v>
      </c>
      <c r="V98" s="1510" t="s">
        <v>1928</v>
      </c>
      <c r="W98" s="1502" t="s">
        <v>1928</v>
      </c>
      <c r="X98" s="1513" t="s">
        <v>1928</v>
      </c>
      <c r="Y98" s="1504" t="s">
        <v>1928</v>
      </c>
      <c r="Z98" s="1512" t="s">
        <v>1928</v>
      </c>
      <c r="AA98" s="1496" t="s">
        <v>1928</v>
      </c>
      <c r="AB98" s="1497" t="s">
        <v>1928</v>
      </c>
      <c r="AC98" s="1487" t="s">
        <v>1928</v>
      </c>
    </row>
    <row r="99" spans="2:29" ht="12.75" customHeight="1" x14ac:dyDescent="0.25">
      <c r="B99" s="1498" t="s">
        <v>1928</v>
      </c>
      <c r="C99" s="1514" t="s">
        <v>2196</v>
      </c>
      <c r="D99" s="1460" t="s">
        <v>1209</v>
      </c>
      <c r="E99" s="1504" t="s">
        <v>1928</v>
      </c>
      <c r="F99" s="1472" t="s">
        <v>1928</v>
      </c>
      <c r="G99" s="1487" t="s">
        <v>1928</v>
      </c>
      <c r="H99" s="1506" t="s">
        <v>1928</v>
      </c>
      <c r="I99" s="1507" t="s">
        <v>1928</v>
      </c>
      <c r="J99" s="1486" t="s">
        <v>1928</v>
      </c>
      <c r="K99" s="1499" t="s">
        <v>1928</v>
      </c>
      <c r="L99" s="1508" t="s">
        <v>1928</v>
      </c>
      <c r="M99" s="1443" t="s">
        <v>1928</v>
      </c>
      <c r="N99" s="1456" t="s">
        <v>1928</v>
      </c>
      <c r="O99" s="1487" t="s">
        <v>1928</v>
      </c>
      <c r="P99" s="1509" t="s">
        <v>1928</v>
      </c>
      <c r="Q99" s="1486" t="s">
        <v>1928</v>
      </c>
      <c r="R99" s="1487" t="s">
        <v>1928</v>
      </c>
      <c r="S99" s="1504" t="s">
        <v>1928</v>
      </c>
      <c r="T99" s="1487" t="s">
        <v>1928</v>
      </c>
      <c r="U99" s="1490" t="s">
        <v>1928</v>
      </c>
      <c r="V99" s="1510" t="s">
        <v>1928</v>
      </c>
      <c r="W99" s="1502" t="s">
        <v>1928</v>
      </c>
      <c r="X99" s="1513" t="s">
        <v>1928</v>
      </c>
      <c r="Y99" s="1504" t="s">
        <v>1928</v>
      </c>
      <c r="Z99" s="1512" t="s">
        <v>1928</v>
      </c>
      <c r="AA99" s="1496" t="s">
        <v>1928</v>
      </c>
      <c r="AB99" s="1497" t="s">
        <v>1928</v>
      </c>
      <c r="AC99" s="1487" t="s">
        <v>1928</v>
      </c>
    </row>
    <row r="100" spans="2:29" ht="12.75" customHeight="1" x14ac:dyDescent="0.25">
      <c r="B100" s="1498" t="s">
        <v>1928</v>
      </c>
      <c r="C100" s="1514" t="s">
        <v>2196</v>
      </c>
      <c r="D100" s="1500" t="s">
        <v>337</v>
      </c>
      <c r="E100" s="1504" t="s">
        <v>1928</v>
      </c>
      <c r="F100" s="1472" t="s">
        <v>1928</v>
      </c>
      <c r="G100" s="1487" t="s">
        <v>1928</v>
      </c>
      <c r="H100" s="1506" t="s">
        <v>1928</v>
      </c>
      <c r="I100" s="1507" t="s">
        <v>1928</v>
      </c>
      <c r="J100" s="1486" t="s">
        <v>1928</v>
      </c>
      <c r="K100" s="1499" t="s">
        <v>1928</v>
      </c>
      <c r="L100" s="1508" t="s">
        <v>1928</v>
      </c>
      <c r="M100" s="1443" t="s">
        <v>1928</v>
      </c>
      <c r="N100" s="1456" t="s">
        <v>1928</v>
      </c>
      <c r="O100" s="1487" t="s">
        <v>1928</v>
      </c>
      <c r="P100" s="1509" t="s">
        <v>1928</v>
      </c>
      <c r="Q100" s="1486" t="s">
        <v>1928</v>
      </c>
      <c r="R100" s="1487" t="s">
        <v>1928</v>
      </c>
      <c r="S100" s="1504" t="s">
        <v>1928</v>
      </c>
      <c r="T100" s="1487" t="s">
        <v>1928</v>
      </c>
      <c r="U100" s="1490" t="s">
        <v>1928</v>
      </c>
      <c r="V100" s="1510" t="s">
        <v>1928</v>
      </c>
      <c r="W100" s="1502" t="s">
        <v>1928</v>
      </c>
      <c r="X100" s="1513" t="s">
        <v>1928</v>
      </c>
      <c r="Y100" s="1504" t="s">
        <v>1928</v>
      </c>
      <c r="Z100" s="1512" t="s">
        <v>1928</v>
      </c>
      <c r="AA100" s="1496" t="s">
        <v>1928</v>
      </c>
      <c r="AB100" s="1497" t="s">
        <v>1928</v>
      </c>
      <c r="AC100" s="1487" t="s">
        <v>1928</v>
      </c>
    </row>
    <row r="101" spans="2:29" ht="12.75" customHeight="1" x14ac:dyDescent="0.25">
      <c r="B101" s="1498" t="s">
        <v>1928</v>
      </c>
      <c r="C101" s="1514" t="s">
        <v>2196</v>
      </c>
      <c r="D101" s="1500" t="s">
        <v>342</v>
      </c>
      <c r="E101" s="1504" t="s">
        <v>1928</v>
      </c>
      <c r="F101" s="1472" t="s">
        <v>1928</v>
      </c>
      <c r="G101" s="1487" t="s">
        <v>1928</v>
      </c>
      <c r="H101" s="1506" t="s">
        <v>1928</v>
      </c>
      <c r="I101" s="1507" t="s">
        <v>1928</v>
      </c>
      <c r="J101" s="1486" t="s">
        <v>1928</v>
      </c>
      <c r="K101" s="1499" t="s">
        <v>1928</v>
      </c>
      <c r="L101" s="1508" t="s">
        <v>1928</v>
      </c>
      <c r="M101" s="1443" t="s">
        <v>1928</v>
      </c>
      <c r="N101" s="1456" t="s">
        <v>1928</v>
      </c>
      <c r="O101" s="1487" t="s">
        <v>1928</v>
      </c>
      <c r="P101" s="1509" t="s">
        <v>1928</v>
      </c>
      <c r="Q101" s="1486" t="s">
        <v>1928</v>
      </c>
      <c r="R101" s="1487" t="s">
        <v>1928</v>
      </c>
      <c r="S101" s="1504" t="s">
        <v>1928</v>
      </c>
      <c r="T101" s="1487" t="s">
        <v>1928</v>
      </c>
      <c r="U101" s="1490" t="s">
        <v>1928</v>
      </c>
      <c r="V101" s="1510" t="s">
        <v>1928</v>
      </c>
      <c r="W101" s="1502" t="s">
        <v>1928</v>
      </c>
      <c r="X101" s="1513" t="s">
        <v>1928</v>
      </c>
      <c r="Y101" s="1504" t="s">
        <v>1928</v>
      </c>
      <c r="Z101" s="1512" t="s">
        <v>1928</v>
      </c>
      <c r="AA101" s="1496" t="s">
        <v>1928</v>
      </c>
      <c r="AB101" s="1497" t="s">
        <v>1928</v>
      </c>
      <c r="AC101" s="1487" t="s">
        <v>1928</v>
      </c>
    </row>
    <row r="102" spans="2:29" ht="12.75" customHeight="1" x14ac:dyDescent="0.25">
      <c r="B102" s="1498" t="s">
        <v>1928</v>
      </c>
      <c r="C102" s="1514" t="s">
        <v>2196</v>
      </c>
      <c r="D102" s="1500" t="s">
        <v>347</v>
      </c>
      <c r="E102" s="1504" t="s">
        <v>1928</v>
      </c>
      <c r="F102" s="1472" t="s">
        <v>1928</v>
      </c>
      <c r="G102" s="1487" t="s">
        <v>1928</v>
      </c>
      <c r="H102" s="1506" t="s">
        <v>1928</v>
      </c>
      <c r="I102" s="1507" t="s">
        <v>1928</v>
      </c>
      <c r="J102" s="1486" t="s">
        <v>1928</v>
      </c>
      <c r="K102" s="1499" t="s">
        <v>1928</v>
      </c>
      <c r="L102" s="1508" t="s">
        <v>1928</v>
      </c>
      <c r="M102" s="1443" t="s">
        <v>1928</v>
      </c>
      <c r="N102" s="1456" t="s">
        <v>1928</v>
      </c>
      <c r="O102" s="1487" t="s">
        <v>1928</v>
      </c>
      <c r="P102" s="1509" t="s">
        <v>1928</v>
      </c>
      <c r="Q102" s="1486" t="s">
        <v>1928</v>
      </c>
      <c r="R102" s="1487" t="s">
        <v>1928</v>
      </c>
      <c r="S102" s="1504" t="s">
        <v>1928</v>
      </c>
      <c r="T102" s="1487" t="s">
        <v>1928</v>
      </c>
      <c r="U102" s="1490" t="s">
        <v>1928</v>
      </c>
      <c r="V102" s="1510" t="s">
        <v>1928</v>
      </c>
      <c r="W102" s="1502" t="s">
        <v>1928</v>
      </c>
      <c r="X102" s="1513" t="s">
        <v>1928</v>
      </c>
      <c r="Y102" s="1504" t="s">
        <v>1928</v>
      </c>
      <c r="Z102" s="1512" t="s">
        <v>1928</v>
      </c>
      <c r="AA102" s="1496" t="s">
        <v>1928</v>
      </c>
      <c r="AB102" s="1497" t="s">
        <v>1928</v>
      </c>
      <c r="AC102" s="1487" t="s">
        <v>1928</v>
      </c>
    </row>
    <row r="103" spans="2:29" ht="12.75" customHeight="1" x14ac:dyDescent="0.25">
      <c r="B103" s="1498" t="s">
        <v>1928</v>
      </c>
      <c r="C103" s="1514" t="s">
        <v>2196</v>
      </c>
      <c r="D103" s="1500" t="s">
        <v>352</v>
      </c>
      <c r="E103" s="1504" t="s">
        <v>1928</v>
      </c>
      <c r="F103" s="1472" t="s">
        <v>1928</v>
      </c>
      <c r="G103" s="1487" t="s">
        <v>1928</v>
      </c>
      <c r="H103" s="1506" t="s">
        <v>1928</v>
      </c>
      <c r="I103" s="1507" t="s">
        <v>1928</v>
      </c>
      <c r="J103" s="1486" t="s">
        <v>1928</v>
      </c>
      <c r="K103" s="1499" t="s">
        <v>1928</v>
      </c>
      <c r="L103" s="1508" t="s">
        <v>1928</v>
      </c>
      <c r="M103" s="1443" t="s">
        <v>1928</v>
      </c>
      <c r="N103" s="1456" t="s">
        <v>1928</v>
      </c>
      <c r="O103" s="1487" t="s">
        <v>1928</v>
      </c>
      <c r="P103" s="1509" t="s">
        <v>1928</v>
      </c>
      <c r="Q103" s="1486" t="s">
        <v>1928</v>
      </c>
      <c r="R103" s="1487" t="s">
        <v>1928</v>
      </c>
      <c r="S103" s="1504" t="s">
        <v>1928</v>
      </c>
      <c r="T103" s="1487" t="s">
        <v>1928</v>
      </c>
      <c r="U103" s="1490" t="s">
        <v>1928</v>
      </c>
      <c r="V103" s="1510" t="s">
        <v>1928</v>
      </c>
      <c r="W103" s="1502" t="s">
        <v>1928</v>
      </c>
      <c r="X103" s="1513" t="s">
        <v>1928</v>
      </c>
      <c r="Y103" s="1504" t="s">
        <v>1928</v>
      </c>
      <c r="Z103" s="1512" t="s">
        <v>1928</v>
      </c>
      <c r="AA103" s="1496" t="s">
        <v>1928</v>
      </c>
      <c r="AB103" s="1497" t="s">
        <v>1928</v>
      </c>
      <c r="AC103" s="1487" t="s">
        <v>1928</v>
      </c>
    </row>
    <row r="104" spans="2:29" ht="12.75" customHeight="1" x14ac:dyDescent="0.25">
      <c r="B104" s="1498" t="s">
        <v>1928</v>
      </c>
      <c r="C104" s="1514" t="s">
        <v>2196</v>
      </c>
      <c r="D104" s="1460" t="s">
        <v>461</v>
      </c>
      <c r="E104" s="1504" t="s">
        <v>1928</v>
      </c>
      <c r="F104" s="1472" t="s">
        <v>1928</v>
      </c>
      <c r="G104" s="1487" t="s">
        <v>1928</v>
      </c>
      <c r="H104" s="1506" t="s">
        <v>1928</v>
      </c>
      <c r="I104" s="1507" t="s">
        <v>1928</v>
      </c>
      <c r="J104" s="1486" t="s">
        <v>1928</v>
      </c>
      <c r="K104" s="1499" t="s">
        <v>1928</v>
      </c>
      <c r="L104" s="1508" t="s">
        <v>1928</v>
      </c>
      <c r="M104" s="1443" t="s">
        <v>1928</v>
      </c>
      <c r="N104" s="1456" t="s">
        <v>1928</v>
      </c>
      <c r="O104" s="1487" t="s">
        <v>1928</v>
      </c>
      <c r="P104" s="1509" t="s">
        <v>1928</v>
      </c>
      <c r="Q104" s="1486" t="s">
        <v>1928</v>
      </c>
      <c r="R104" s="1487" t="s">
        <v>1928</v>
      </c>
      <c r="S104" s="1504" t="s">
        <v>1928</v>
      </c>
      <c r="T104" s="1487" t="s">
        <v>1928</v>
      </c>
      <c r="U104" s="1490" t="s">
        <v>1928</v>
      </c>
      <c r="V104" s="1510" t="s">
        <v>1928</v>
      </c>
      <c r="W104" s="1502" t="s">
        <v>1928</v>
      </c>
      <c r="X104" s="1513" t="s">
        <v>1928</v>
      </c>
      <c r="Y104" s="1504" t="s">
        <v>1928</v>
      </c>
      <c r="Z104" s="1512" t="s">
        <v>1928</v>
      </c>
      <c r="AA104" s="1496" t="s">
        <v>1928</v>
      </c>
      <c r="AB104" s="1497" t="s">
        <v>1928</v>
      </c>
      <c r="AC104" s="1487" t="s">
        <v>1928</v>
      </c>
    </row>
    <row r="105" spans="2:29" ht="12.75" customHeight="1" x14ac:dyDescent="0.25">
      <c r="B105" s="1498" t="s">
        <v>1928</v>
      </c>
      <c r="C105" s="1514" t="s">
        <v>2196</v>
      </c>
      <c r="D105" s="1460" t="s">
        <v>1928</v>
      </c>
      <c r="E105" s="1504" t="s">
        <v>1928</v>
      </c>
      <c r="F105" s="1472" t="s">
        <v>1928</v>
      </c>
      <c r="G105" s="1487" t="s">
        <v>1928</v>
      </c>
      <c r="H105" s="1506" t="s">
        <v>1928</v>
      </c>
      <c r="I105" s="1507" t="s">
        <v>1928</v>
      </c>
      <c r="J105" s="1486" t="s">
        <v>1928</v>
      </c>
      <c r="K105" s="1499" t="s">
        <v>1928</v>
      </c>
      <c r="L105" s="1508" t="s">
        <v>1928</v>
      </c>
      <c r="M105" s="1443" t="s">
        <v>1928</v>
      </c>
      <c r="N105" s="1456" t="s">
        <v>1928</v>
      </c>
      <c r="O105" s="1487" t="s">
        <v>1928</v>
      </c>
      <c r="P105" s="1509" t="s">
        <v>1928</v>
      </c>
      <c r="Q105" s="1486" t="s">
        <v>1928</v>
      </c>
      <c r="R105" s="1487" t="s">
        <v>1928</v>
      </c>
      <c r="S105" s="1504" t="s">
        <v>1928</v>
      </c>
      <c r="T105" s="1487" t="s">
        <v>1928</v>
      </c>
      <c r="U105" s="1490" t="s">
        <v>1928</v>
      </c>
      <c r="V105" s="1510" t="s">
        <v>1928</v>
      </c>
      <c r="W105" s="1502" t="s">
        <v>1928</v>
      </c>
      <c r="X105" s="1513" t="s">
        <v>1928</v>
      </c>
      <c r="Y105" s="1504" t="s">
        <v>1928</v>
      </c>
      <c r="Z105" s="1512" t="s">
        <v>1928</v>
      </c>
      <c r="AA105" s="1496" t="s">
        <v>1928</v>
      </c>
      <c r="AB105" s="1497" t="s">
        <v>1928</v>
      </c>
      <c r="AC105" s="1487" t="s">
        <v>1928</v>
      </c>
    </row>
    <row r="106" spans="2:29" ht="12.75" customHeight="1" x14ac:dyDescent="0.25">
      <c r="B106" s="1498" t="s">
        <v>1928</v>
      </c>
      <c r="C106" s="1514" t="s">
        <v>2196</v>
      </c>
      <c r="D106" s="1460" t="s">
        <v>1928</v>
      </c>
      <c r="E106" s="1504" t="s">
        <v>1928</v>
      </c>
      <c r="F106" s="1472" t="s">
        <v>1928</v>
      </c>
      <c r="G106" s="1487" t="s">
        <v>1928</v>
      </c>
      <c r="H106" s="1506" t="s">
        <v>1928</v>
      </c>
      <c r="I106" s="1507" t="s">
        <v>1928</v>
      </c>
      <c r="J106" s="1486" t="s">
        <v>1928</v>
      </c>
      <c r="K106" s="1499" t="s">
        <v>1928</v>
      </c>
      <c r="L106" s="1508" t="s">
        <v>1928</v>
      </c>
      <c r="M106" s="1443" t="s">
        <v>1928</v>
      </c>
      <c r="N106" s="1456" t="s">
        <v>1928</v>
      </c>
      <c r="O106" s="1487" t="s">
        <v>1928</v>
      </c>
      <c r="P106" s="1509" t="s">
        <v>1928</v>
      </c>
      <c r="Q106" s="1486" t="s">
        <v>1928</v>
      </c>
      <c r="R106" s="1487" t="s">
        <v>1928</v>
      </c>
      <c r="S106" s="1504" t="s">
        <v>1928</v>
      </c>
      <c r="T106" s="1487" t="s">
        <v>1928</v>
      </c>
      <c r="U106" s="1490" t="s">
        <v>1928</v>
      </c>
      <c r="V106" s="1510" t="s">
        <v>1928</v>
      </c>
      <c r="W106" s="1502" t="s">
        <v>1928</v>
      </c>
      <c r="X106" s="1513" t="s">
        <v>1928</v>
      </c>
      <c r="Y106" s="1504" t="s">
        <v>1928</v>
      </c>
      <c r="Z106" s="1512" t="s">
        <v>1928</v>
      </c>
      <c r="AA106" s="1496" t="s">
        <v>1928</v>
      </c>
      <c r="AB106" s="1497" t="s">
        <v>1928</v>
      </c>
      <c r="AC106" s="1487" t="s">
        <v>1928</v>
      </c>
    </row>
    <row r="107" spans="2:29" ht="12.75" customHeight="1" x14ac:dyDescent="0.25">
      <c r="B107" s="1498" t="s">
        <v>1928</v>
      </c>
      <c r="C107" s="1514" t="s">
        <v>2196</v>
      </c>
      <c r="D107" s="1460" t="s">
        <v>1928</v>
      </c>
      <c r="E107" s="1504" t="s">
        <v>1928</v>
      </c>
      <c r="F107" s="1472" t="s">
        <v>1928</v>
      </c>
      <c r="G107" s="1487" t="s">
        <v>1928</v>
      </c>
      <c r="H107" s="1506" t="s">
        <v>1928</v>
      </c>
      <c r="I107" s="1507" t="s">
        <v>1928</v>
      </c>
      <c r="J107" s="1486" t="s">
        <v>1928</v>
      </c>
      <c r="K107" s="1499" t="s">
        <v>1928</v>
      </c>
      <c r="L107" s="1508" t="s">
        <v>1928</v>
      </c>
      <c r="M107" s="1443" t="s">
        <v>1928</v>
      </c>
      <c r="N107" s="1456" t="s">
        <v>1928</v>
      </c>
      <c r="O107" s="1487" t="s">
        <v>1928</v>
      </c>
      <c r="P107" s="1509" t="s">
        <v>1928</v>
      </c>
      <c r="Q107" s="1486" t="s">
        <v>1928</v>
      </c>
      <c r="R107" s="1487" t="s">
        <v>1928</v>
      </c>
      <c r="S107" s="1504" t="s">
        <v>1928</v>
      </c>
      <c r="T107" s="1487" t="s">
        <v>1928</v>
      </c>
      <c r="U107" s="1490" t="s">
        <v>1928</v>
      </c>
      <c r="V107" s="1510" t="s">
        <v>1928</v>
      </c>
      <c r="W107" s="1502" t="s">
        <v>1928</v>
      </c>
      <c r="X107" s="1513" t="s">
        <v>1928</v>
      </c>
      <c r="Y107" s="1504" t="s">
        <v>1928</v>
      </c>
      <c r="Z107" s="1512" t="s">
        <v>1928</v>
      </c>
      <c r="AA107" s="1496" t="s">
        <v>1928</v>
      </c>
      <c r="AB107" s="1497" t="s">
        <v>1928</v>
      </c>
      <c r="AC107" s="1487" t="s">
        <v>1928</v>
      </c>
    </row>
    <row r="108" spans="2:29" ht="12.75" customHeight="1" x14ac:dyDescent="0.25">
      <c r="B108" s="1498" t="s">
        <v>1928</v>
      </c>
      <c r="C108" s="1514" t="s">
        <v>2196</v>
      </c>
      <c r="D108" s="1460" t="s">
        <v>1928</v>
      </c>
      <c r="E108" s="1504" t="s">
        <v>1928</v>
      </c>
      <c r="F108" s="1472" t="s">
        <v>1928</v>
      </c>
      <c r="G108" s="1487" t="s">
        <v>1928</v>
      </c>
      <c r="H108" s="1506" t="s">
        <v>1928</v>
      </c>
      <c r="I108" s="1507" t="s">
        <v>1928</v>
      </c>
      <c r="J108" s="1486" t="s">
        <v>1928</v>
      </c>
      <c r="K108" s="1499" t="s">
        <v>1928</v>
      </c>
      <c r="L108" s="1508" t="s">
        <v>1928</v>
      </c>
      <c r="M108" s="1443" t="s">
        <v>1928</v>
      </c>
      <c r="N108" s="1456" t="s">
        <v>1928</v>
      </c>
      <c r="O108" s="1487" t="s">
        <v>1928</v>
      </c>
      <c r="P108" s="1509" t="s">
        <v>1928</v>
      </c>
      <c r="Q108" s="1486" t="s">
        <v>1928</v>
      </c>
      <c r="R108" s="1487" t="s">
        <v>1928</v>
      </c>
      <c r="S108" s="1504" t="s">
        <v>1928</v>
      </c>
      <c r="T108" s="1487" t="s">
        <v>1928</v>
      </c>
      <c r="U108" s="1490" t="s">
        <v>1928</v>
      </c>
      <c r="V108" s="1510" t="s">
        <v>1928</v>
      </c>
      <c r="W108" s="1502" t="s">
        <v>1928</v>
      </c>
      <c r="X108" s="1513" t="s">
        <v>1928</v>
      </c>
      <c r="Y108" s="1504" t="s">
        <v>1928</v>
      </c>
      <c r="Z108" s="1512" t="s">
        <v>1928</v>
      </c>
      <c r="AA108" s="1496" t="s">
        <v>1928</v>
      </c>
      <c r="AB108" s="1497" t="s">
        <v>1928</v>
      </c>
      <c r="AC108" s="1487" t="s">
        <v>1928</v>
      </c>
    </row>
    <row r="109" spans="2:29" ht="12.75" customHeight="1" x14ac:dyDescent="0.25">
      <c r="B109" s="1498" t="s">
        <v>1928</v>
      </c>
      <c r="C109" s="1514" t="s">
        <v>2196</v>
      </c>
      <c r="D109" s="1460" t="s">
        <v>1928</v>
      </c>
      <c r="E109" s="1504" t="s">
        <v>1928</v>
      </c>
      <c r="F109" s="1472" t="s">
        <v>1928</v>
      </c>
      <c r="G109" s="1487" t="s">
        <v>1928</v>
      </c>
      <c r="H109" s="1506" t="s">
        <v>1928</v>
      </c>
      <c r="I109" s="1507" t="s">
        <v>1928</v>
      </c>
      <c r="J109" s="1486" t="s">
        <v>1928</v>
      </c>
      <c r="K109" s="1499" t="s">
        <v>1928</v>
      </c>
      <c r="L109" s="1508" t="s">
        <v>1928</v>
      </c>
      <c r="M109" s="1443" t="s">
        <v>1928</v>
      </c>
      <c r="N109" s="1456" t="s">
        <v>1928</v>
      </c>
      <c r="O109" s="1487" t="s">
        <v>1928</v>
      </c>
      <c r="P109" s="1509" t="s">
        <v>1928</v>
      </c>
      <c r="Q109" s="1486" t="s">
        <v>1928</v>
      </c>
      <c r="R109" s="1487" t="s">
        <v>1928</v>
      </c>
      <c r="S109" s="1504" t="s">
        <v>1928</v>
      </c>
      <c r="T109" s="1487" t="s">
        <v>1928</v>
      </c>
      <c r="U109" s="1490" t="s">
        <v>1928</v>
      </c>
      <c r="V109" s="1510" t="s">
        <v>1928</v>
      </c>
      <c r="W109" s="1502" t="s">
        <v>1928</v>
      </c>
      <c r="X109" s="1513" t="s">
        <v>1928</v>
      </c>
      <c r="Y109" s="1504" t="s">
        <v>1928</v>
      </c>
      <c r="Z109" s="1512" t="s">
        <v>1928</v>
      </c>
      <c r="AA109" s="1496" t="s">
        <v>1928</v>
      </c>
      <c r="AB109" s="1497" t="s">
        <v>1928</v>
      </c>
      <c r="AC109" s="1487" t="s">
        <v>1928</v>
      </c>
    </row>
    <row r="110" spans="2:29" ht="12.75" customHeight="1" x14ac:dyDescent="0.25">
      <c r="B110" s="1498" t="s">
        <v>1928</v>
      </c>
      <c r="C110" s="1514" t="s">
        <v>2196</v>
      </c>
      <c r="D110" s="1460" t="s">
        <v>1928</v>
      </c>
      <c r="E110" s="1504" t="s">
        <v>1928</v>
      </c>
      <c r="F110" s="1472" t="s">
        <v>1928</v>
      </c>
      <c r="G110" s="1487" t="s">
        <v>1928</v>
      </c>
      <c r="H110" s="1506" t="s">
        <v>1928</v>
      </c>
      <c r="I110" s="1507" t="s">
        <v>1928</v>
      </c>
      <c r="J110" s="1486" t="s">
        <v>1928</v>
      </c>
      <c r="K110" s="1499" t="s">
        <v>1928</v>
      </c>
      <c r="L110" s="1508" t="s">
        <v>1928</v>
      </c>
      <c r="M110" s="1443" t="s">
        <v>1928</v>
      </c>
      <c r="N110" s="1456" t="s">
        <v>1928</v>
      </c>
      <c r="O110" s="1487" t="s">
        <v>1928</v>
      </c>
      <c r="P110" s="1509" t="s">
        <v>1928</v>
      </c>
      <c r="Q110" s="1486" t="s">
        <v>1928</v>
      </c>
      <c r="R110" s="1487" t="s">
        <v>1928</v>
      </c>
      <c r="S110" s="1504" t="s">
        <v>1928</v>
      </c>
      <c r="T110" s="1487" t="s">
        <v>1928</v>
      </c>
      <c r="U110" s="1490" t="s">
        <v>1928</v>
      </c>
      <c r="V110" s="1510" t="s">
        <v>1928</v>
      </c>
      <c r="W110" s="1502" t="s">
        <v>1928</v>
      </c>
      <c r="X110" s="1513" t="s">
        <v>1928</v>
      </c>
      <c r="Y110" s="1504" t="s">
        <v>1928</v>
      </c>
      <c r="Z110" s="1512" t="s">
        <v>1928</v>
      </c>
      <c r="AA110" s="1496" t="s">
        <v>1928</v>
      </c>
      <c r="AB110" s="1497" t="s">
        <v>1928</v>
      </c>
      <c r="AC110" s="1487" t="s">
        <v>1928</v>
      </c>
    </row>
    <row r="111" spans="2:29" ht="12.75" customHeight="1" x14ac:dyDescent="0.25">
      <c r="B111" s="1498" t="s">
        <v>1928</v>
      </c>
      <c r="C111" s="1514" t="s">
        <v>2196</v>
      </c>
      <c r="D111" s="1460" t="s">
        <v>1928</v>
      </c>
      <c r="E111" s="1504" t="s">
        <v>1928</v>
      </c>
      <c r="F111" s="1472" t="s">
        <v>1928</v>
      </c>
      <c r="G111" s="1487" t="s">
        <v>1928</v>
      </c>
      <c r="H111" s="1506" t="s">
        <v>1928</v>
      </c>
      <c r="I111" s="1507" t="s">
        <v>1928</v>
      </c>
      <c r="J111" s="1486" t="s">
        <v>1928</v>
      </c>
      <c r="K111" s="1499" t="s">
        <v>1928</v>
      </c>
      <c r="L111" s="1508" t="s">
        <v>1928</v>
      </c>
      <c r="M111" s="1443" t="s">
        <v>1928</v>
      </c>
      <c r="N111" s="1456" t="s">
        <v>1928</v>
      </c>
      <c r="O111" s="1487" t="s">
        <v>1928</v>
      </c>
      <c r="P111" s="1509" t="s">
        <v>1928</v>
      </c>
      <c r="Q111" s="1486" t="s">
        <v>1928</v>
      </c>
      <c r="R111" s="1487" t="s">
        <v>1928</v>
      </c>
      <c r="S111" s="1504" t="s">
        <v>1928</v>
      </c>
      <c r="T111" s="1487" t="s">
        <v>1928</v>
      </c>
      <c r="U111" s="1490" t="s">
        <v>1928</v>
      </c>
      <c r="V111" s="1510" t="s">
        <v>1928</v>
      </c>
      <c r="W111" s="1502" t="s">
        <v>1928</v>
      </c>
      <c r="X111" s="1513" t="s">
        <v>1928</v>
      </c>
      <c r="Y111" s="1504" t="s">
        <v>1928</v>
      </c>
      <c r="Z111" s="1512" t="s">
        <v>1928</v>
      </c>
      <c r="AA111" s="1496" t="s">
        <v>1928</v>
      </c>
      <c r="AB111" s="1497" t="s">
        <v>1928</v>
      </c>
      <c r="AC111" s="1487" t="s">
        <v>1928</v>
      </c>
    </row>
    <row r="112" spans="2:29" ht="12.75" customHeight="1" x14ac:dyDescent="0.25">
      <c r="B112" s="1498" t="s">
        <v>1928</v>
      </c>
      <c r="C112" s="1514" t="s">
        <v>2196</v>
      </c>
      <c r="D112" s="1460" t="s">
        <v>1928</v>
      </c>
      <c r="E112" s="1504" t="s">
        <v>1928</v>
      </c>
      <c r="F112" s="1472" t="s">
        <v>1928</v>
      </c>
      <c r="G112" s="1487" t="s">
        <v>1928</v>
      </c>
      <c r="H112" s="1506" t="s">
        <v>1928</v>
      </c>
      <c r="I112" s="1507" t="s">
        <v>1928</v>
      </c>
      <c r="J112" s="1486" t="s">
        <v>1928</v>
      </c>
      <c r="K112" s="1499" t="s">
        <v>1928</v>
      </c>
      <c r="L112" s="1508" t="s">
        <v>1928</v>
      </c>
      <c r="M112" s="1443" t="s">
        <v>1928</v>
      </c>
      <c r="N112" s="1456" t="s">
        <v>1928</v>
      </c>
      <c r="O112" s="1487" t="s">
        <v>1928</v>
      </c>
      <c r="P112" s="1509" t="s">
        <v>1928</v>
      </c>
      <c r="Q112" s="1486" t="s">
        <v>1928</v>
      </c>
      <c r="R112" s="1487" t="s">
        <v>1928</v>
      </c>
      <c r="S112" s="1504" t="s">
        <v>1928</v>
      </c>
      <c r="T112" s="1487" t="s">
        <v>1928</v>
      </c>
      <c r="U112" s="1490" t="s">
        <v>1928</v>
      </c>
      <c r="V112" s="1510" t="s">
        <v>1928</v>
      </c>
      <c r="W112" s="1502" t="s">
        <v>1928</v>
      </c>
      <c r="X112" s="1513" t="s">
        <v>1928</v>
      </c>
      <c r="Y112" s="1504" t="s">
        <v>1928</v>
      </c>
      <c r="Z112" s="1512" t="s">
        <v>1928</v>
      </c>
      <c r="AA112" s="1496" t="s">
        <v>1928</v>
      </c>
      <c r="AB112" s="1497" t="s">
        <v>1928</v>
      </c>
      <c r="AC112" s="1487" t="s">
        <v>1928</v>
      </c>
    </row>
    <row r="113" spans="2:29" ht="12.75" customHeight="1" x14ac:dyDescent="0.25">
      <c r="B113" s="1498" t="s">
        <v>1928</v>
      </c>
      <c r="C113" s="1514" t="s">
        <v>2196</v>
      </c>
      <c r="D113" s="1460" t="s">
        <v>1928</v>
      </c>
      <c r="E113" s="1504" t="s">
        <v>1928</v>
      </c>
      <c r="F113" s="1472" t="s">
        <v>1928</v>
      </c>
      <c r="G113" s="1487" t="s">
        <v>1928</v>
      </c>
      <c r="H113" s="1506" t="s">
        <v>1928</v>
      </c>
      <c r="I113" s="1507" t="s">
        <v>1928</v>
      </c>
      <c r="J113" s="1486" t="s">
        <v>1928</v>
      </c>
      <c r="K113" s="1499" t="s">
        <v>1928</v>
      </c>
      <c r="L113" s="1508" t="s">
        <v>1928</v>
      </c>
      <c r="M113" s="1443" t="s">
        <v>1928</v>
      </c>
      <c r="N113" s="1456" t="s">
        <v>1928</v>
      </c>
      <c r="O113" s="1487" t="s">
        <v>1928</v>
      </c>
      <c r="P113" s="1509" t="s">
        <v>1928</v>
      </c>
      <c r="Q113" s="1486" t="s">
        <v>1928</v>
      </c>
      <c r="R113" s="1487" t="s">
        <v>1928</v>
      </c>
      <c r="S113" s="1504" t="s">
        <v>1928</v>
      </c>
      <c r="T113" s="1487" t="s">
        <v>1928</v>
      </c>
      <c r="U113" s="1490" t="s">
        <v>1928</v>
      </c>
      <c r="V113" s="1510" t="s">
        <v>1928</v>
      </c>
      <c r="W113" s="1502" t="s">
        <v>1928</v>
      </c>
      <c r="X113" s="1513" t="s">
        <v>1928</v>
      </c>
      <c r="Y113" s="1504" t="s">
        <v>1928</v>
      </c>
      <c r="Z113" s="1512" t="s">
        <v>1928</v>
      </c>
      <c r="AA113" s="1496" t="s">
        <v>1928</v>
      </c>
      <c r="AB113" s="1497" t="s">
        <v>1928</v>
      </c>
      <c r="AC113" s="1487" t="s">
        <v>1928</v>
      </c>
    </row>
    <row r="114" spans="2:29" ht="12.75" customHeight="1" x14ac:dyDescent="0.25">
      <c r="B114" s="1498" t="s">
        <v>1928</v>
      </c>
      <c r="C114" s="1514" t="s">
        <v>2196</v>
      </c>
      <c r="D114" s="1460" t="s">
        <v>1928</v>
      </c>
      <c r="E114" s="1504" t="s">
        <v>1928</v>
      </c>
      <c r="F114" s="1472" t="s">
        <v>1928</v>
      </c>
      <c r="G114" s="1487" t="s">
        <v>1928</v>
      </c>
      <c r="H114" s="1506" t="s">
        <v>1928</v>
      </c>
      <c r="I114" s="1507" t="s">
        <v>1928</v>
      </c>
      <c r="J114" s="1486" t="s">
        <v>1928</v>
      </c>
      <c r="K114" s="1499" t="s">
        <v>1928</v>
      </c>
      <c r="L114" s="1508" t="s">
        <v>1928</v>
      </c>
      <c r="M114" s="1443" t="s">
        <v>1928</v>
      </c>
      <c r="N114" s="1456" t="s">
        <v>1928</v>
      </c>
      <c r="O114" s="1487" t="s">
        <v>1928</v>
      </c>
      <c r="P114" s="1509" t="s">
        <v>1928</v>
      </c>
      <c r="Q114" s="1486" t="s">
        <v>1928</v>
      </c>
      <c r="R114" s="1487" t="s">
        <v>1928</v>
      </c>
      <c r="S114" s="1504" t="s">
        <v>1928</v>
      </c>
      <c r="T114" s="1487" t="s">
        <v>1928</v>
      </c>
      <c r="U114" s="1490" t="s">
        <v>1928</v>
      </c>
      <c r="V114" s="1510" t="s">
        <v>1928</v>
      </c>
      <c r="W114" s="1502" t="s">
        <v>1928</v>
      </c>
      <c r="X114" s="1513" t="s">
        <v>1928</v>
      </c>
      <c r="Y114" s="1504" t="s">
        <v>1928</v>
      </c>
      <c r="Z114" s="1512" t="s">
        <v>1928</v>
      </c>
      <c r="AA114" s="1496" t="s">
        <v>1928</v>
      </c>
      <c r="AB114" s="1497" t="s">
        <v>1928</v>
      </c>
      <c r="AC114" s="1487" t="s">
        <v>1928</v>
      </c>
    </row>
    <row r="115" spans="2:29" ht="12.75" customHeight="1" x14ac:dyDescent="0.25">
      <c r="B115" s="1498" t="s">
        <v>1928</v>
      </c>
      <c r="C115" s="1514" t="s">
        <v>2196</v>
      </c>
      <c r="D115" s="1460" t="s">
        <v>1928</v>
      </c>
      <c r="E115" s="1504" t="s">
        <v>1928</v>
      </c>
      <c r="F115" s="1472" t="s">
        <v>1928</v>
      </c>
      <c r="G115" s="1487" t="s">
        <v>1928</v>
      </c>
      <c r="H115" s="1506" t="s">
        <v>1928</v>
      </c>
      <c r="I115" s="1507" t="s">
        <v>1928</v>
      </c>
      <c r="J115" s="1486" t="s">
        <v>1928</v>
      </c>
      <c r="K115" s="1499" t="s">
        <v>1928</v>
      </c>
      <c r="L115" s="1508" t="s">
        <v>1928</v>
      </c>
      <c r="M115" s="1443" t="s">
        <v>1928</v>
      </c>
      <c r="N115" s="1456" t="s">
        <v>1928</v>
      </c>
      <c r="O115" s="1487" t="s">
        <v>1928</v>
      </c>
      <c r="P115" s="1509" t="s">
        <v>1928</v>
      </c>
      <c r="Q115" s="1486" t="s">
        <v>1928</v>
      </c>
      <c r="R115" s="1487" t="s">
        <v>1928</v>
      </c>
      <c r="S115" s="1504" t="s">
        <v>1928</v>
      </c>
      <c r="T115" s="1487" t="s">
        <v>1928</v>
      </c>
      <c r="U115" s="1490" t="s">
        <v>1928</v>
      </c>
      <c r="V115" s="1510" t="s">
        <v>1928</v>
      </c>
      <c r="W115" s="1502" t="s">
        <v>1928</v>
      </c>
      <c r="X115" s="1513" t="s">
        <v>1928</v>
      </c>
      <c r="Y115" s="1504" t="s">
        <v>1928</v>
      </c>
      <c r="Z115" s="1512" t="s">
        <v>1928</v>
      </c>
      <c r="AA115" s="1496" t="s">
        <v>1928</v>
      </c>
      <c r="AB115" s="1497" t="s">
        <v>1928</v>
      </c>
      <c r="AC115" s="1487" t="s">
        <v>1928</v>
      </c>
    </row>
    <row r="116" spans="2:29" ht="12.75" customHeight="1" x14ac:dyDescent="0.25">
      <c r="B116" s="1498" t="s">
        <v>1928</v>
      </c>
      <c r="C116" s="1514" t="s">
        <v>2196</v>
      </c>
      <c r="D116" s="1460" t="s">
        <v>1928</v>
      </c>
      <c r="E116" s="1504" t="s">
        <v>1928</v>
      </c>
      <c r="F116" s="1472" t="s">
        <v>1928</v>
      </c>
      <c r="G116" s="1487" t="s">
        <v>1928</v>
      </c>
      <c r="H116" s="1506" t="s">
        <v>1928</v>
      </c>
      <c r="I116" s="1507" t="s">
        <v>1928</v>
      </c>
      <c r="J116" s="1486" t="s">
        <v>1928</v>
      </c>
      <c r="K116" s="1499" t="s">
        <v>1928</v>
      </c>
      <c r="L116" s="1508" t="s">
        <v>1928</v>
      </c>
      <c r="M116" s="1443" t="s">
        <v>1928</v>
      </c>
      <c r="N116" s="1456" t="s">
        <v>1928</v>
      </c>
      <c r="O116" s="1487" t="s">
        <v>1928</v>
      </c>
      <c r="P116" s="1509" t="s">
        <v>1928</v>
      </c>
      <c r="Q116" s="1486" t="s">
        <v>1928</v>
      </c>
      <c r="R116" s="1487" t="s">
        <v>1928</v>
      </c>
      <c r="S116" s="1504" t="s">
        <v>1928</v>
      </c>
      <c r="T116" s="1487" t="s">
        <v>1928</v>
      </c>
      <c r="U116" s="1490" t="s">
        <v>1928</v>
      </c>
      <c r="V116" s="1510" t="s">
        <v>1928</v>
      </c>
      <c r="W116" s="1502" t="s">
        <v>1928</v>
      </c>
      <c r="X116" s="1513" t="s">
        <v>1928</v>
      </c>
      <c r="Y116" s="1504" t="s">
        <v>1928</v>
      </c>
      <c r="Z116" s="1512" t="s">
        <v>1928</v>
      </c>
      <c r="AA116" s="1496" t="s">
        <v>1928</v>
      </c>
      <c r="AB116" s="1497" t="s">
        <v>1928</v>
      </c>
      <c r="AC116" s="1487" t="s">
        <v>1928</v>
      </c>
    </row>
    <row r="117" spans="2:29" ht="12.75" customHeight="1" x14ac:dyDescent="0.25">
      <c r="B117" s="1498" t="s">
        <v>1928</v>
      </c>
      <c r="C117" s="1514" t="s">
        <v>2196</v>
      </c>
      <c r="D117" s="1460" t="s">
        <v>1928</v>
      </c>
      <c r="E117" s="1504" t="s">
        <v>1928</v>
      </c>
      <c r="F117" s="1472" t="s">
        <v>1928</v>
      </c>
      <c r="G117" s="1487" t="s">
        <v>1928</v>
      </c>
      <c r="H117" s="1506" t="s">
        <v>1928</v>
      </c>
      <c r="I117" s="1507" t="s">
        <v>1928</v>
      </c>
      <c r="J117" s="1486" t="s">
        <v>1928</v>
      </c>
      <c r="K117" s="1499" t="s">
        <v>1928</v>
      </c>
      <c r="L117" s="1508" t="s">
        <v>1928</v>
      </c>
      <c r="M117" s="1443" t="s">
        <v>1928</v>
      </c>
      <c r="N117" s="1456" t="s">
        <v>1928</v>
      </c>
      <c r="O117" s="1487" t="s">
        <v>1928</v>
      </c>
      <c r="P117" s="1509" t="s">
        <v>1928</v>
      </c>
      <c r="Q117" s="1486" t="s">
        <v>1928</v>
      </c>
      <c r="R117" s="1487" t="s">
        <v>1928</v>
      </c>
      <c r="S117" s="1504" t="s">
        <v>1928</v>
      </c>
      <c r="T117" s="1487" t="s">
        <v>1928</v>
      </c>
      <c r="U117" s="1490" t="s">
        <v>1928</v>
      </c>
      <c r="V117" s="1510" t="s">
        <v>1928</v>
      </c>
      <c r="W117" s="1502" t="s">
        <v>1928</v>
      </c>
      <c r="X117" s="1513" t="s">
        <v>1928</v>
      </c>
      <c r="Y117" s="1504" t="s">
        <v>1928</v>
      </c>
      <c r="Z117" s="1512" t="s">
        <v>1928</v>
      </c>
      <c r="AA117" s="1496" t="s">
        <v>1928</v>
      </c>
      <c r="AB117" s="1497" t="s">
        <v>1928</v>
      </c>
      <c r="AC117" s="1487" t="s">
        <v>1928</v>
      </c>
    </row>
    <row r="118" spans="2:29" ht="12.75" customHeight="1" x14ac:dyDescent="0.25">
      <c r="B118" s="1498" t="s">
        <v>1928</v>
      </c>
      <c r="C118" s="1514" t="s">
        <v>2196</v>
      </c>
      <c r="D118" s="1460" t="s">
        <v>1928</v>
      </c>
      <c r="E118" s="1504" t="s">
        <v>1928</v>
      </c>
      <c r="F118" s="1472" t="s">
        <v>1928</v>
      </c>
      <c r="G118" s="1487" t="s">
        <v>1928</v>
      </c>
      <c r="H118" s="1506" t="s">
        <v>1928</v>
      </c>
      <c r="I118" s="1507" t="s">
        <v>1928</v>
      </c>
      <c r="J118" s="1486" t="s">
        <v>1928</v>
      </c>
      <c r="K118" s="1499" t="s">
        <v>1928</v>
      </c>
      <c r="L118" s="1508" t="s">
        <v>1928</v>
      </c>
      <c r="M118" s="1443" t="s">
        <v>1928</v>
      </c>
      <c r="N118" s="1456" t="s">
        <v>1928</v>
      </c>
      <c r="O118" s="1487" t="s">
        <v>1928</v>
      </c>
      <c r="P118" s="1509" t="s">
        <v>1928</v>
      </c>
      <c r="Q118" s="1486" t="s">
        <v>1928</v>
      </c>
      <c r="R118" s="1487" t="s">
        <v>1928</v>
      </c>
      <c r="S118" s="1504" t="s">
        <v>1928</v>
      </c>
      <c r="T118" s="1487" t="s">
        <v>1928</v>
      </c>
      <c r="U118" s="1490" t="s">
        <v>1928</v>
      </c>
      <c r="V118" s="1510" t="s">
        <v>1928</v>
      </c>
      <c r="W118" s="1502" t="s">
        <v>1928</v>
      </c>
      <c r="X118" s="1513" t="s">
        <v>1928</v>
      </c>
      <c r="Y118" s="1504" t="s">
        <v>1928</v>
      </c>
      <c r="Z118" s="1512" t="s">
        <v>1928</v>
      </c>
      <c r="AA118" s="1496" t="s">
        <v>1928</v>
      </c>
      <c r="AB118" s="1497" t="s">
        <v>1928</v>
      </c>
      <c r="AC118" s="1487" t="s">
        <v>1928</v>
      </c>
    </row>
    <row r="119" spans="2:29" ht="12.75" customHeight="1" x14ac:dyDescent="0.25">
      <c r="B119" s="1498" t="s">
        <v>1928</v>
      </c>
      <c r="C119" s="1514" t="s">
        <v>2196</v>
      </c>
      <c r="D119" s="1460" t="s">
        <v>1928</v>
      </c>
      <c r="E119" s="1504" t="s">
        <v>1928</v>
      </c>
      <c r="F119" s="1472" t="s">
        <v>1928</v>
      </c>
      <c r="G119" s="1487" t="s">
        <v>1928</v>
      </c>
      <c r="H119" s="1506" t="s">
        <v>1928</v>
      </c>
      <c r="I119" s="1507" t="s">
        <v>1928</v>
      </c>
      <c r="J119" s="1486" t="s">
        <v>1928</v>
      </c>
      <c r="K119" s="1499" t="s">
        <v>1928</v>
      </c>
      <c r="L119" s="1508" t="s">
        <v>1928</v>
      </c>
      <c r="M119" s="1443" t="s">
        <v>1928</v>
      </c>
      <c r="N119" s="1456" t="s">
        <v>1928</v>
      </c>
      <c r="O119" s="1487" t="s">
        <v>1928</v>
      </c>
      <c r="P119" s="1509" t="s">
        <v>1928</v>
      </c>
      <c r="Q119" s="1486" t="s">
        <v>1928</v>
      </c>
      <c r="R119" s="1487" t="s">
        <v>1928</v>
      </c>
      <c r="S119" s="1504" t="s">
        <v>1928</v>
      </c>
      <c r="T119" s="1487" t="s">
        <v>1928</v>
      </c>
      <c r="U119" s="1490" t="s">
        <v>1928</v>
      </c>
      <c r="V119" s="1510" t="s">
        <v>1928</v>
      </c>
      <c r="W119" s="1502" t="s">
        <v>1928</v>
      </c>
      <c r="X119" s="1513" t="s">
        <v>1928</v>
      </c>
      <c r="Y119" s="1504" t="s">
        <v>1928</v>
      </c>
      <c r="Z119" s="1512" t="s">
        <v>1928</v>
      </c>
      <c r="AA119" s="1496" t="s">
        <v>1928</v>
      </c>
      <c r="AB119" s="1497" t="s">
        <v>1928</v>
      </c>
      <c r="AC119" s="1487" t="s">
        <v>1928</v>
      </c>
    </row>
    <row r="120" spans="2:29" ht="12.75" customHeight="1" x14ac:dyDescent="0.25">
      <c r="B120" s="1498" t="s">
        <v>1928</v>
      </c>
      <c r="C120" s="1514" t="s">
        <v>2196</v>
      </c>
      <c r="D120" s="1460" t="s">
        <v>1928</v>
      </c>
      <c r="E120" s="1504" t="s">
        <v>1928</v>
      </c>
      <c r="F120" s="1472" t="s">
        <v>1928</v>
      </c>
      <c r="G120" s="1487" t="s">
        <v>1928</v>
      </c>
      <c r="H120" s="1506" t="s">
        <v>1928</v>
      </c>
      <c r="I120" s="1507" t="s">
        <v>1928</v>
      </c>
      <c r="J120" s="1486" t="s">
        <v>1928</v>
      </c>
      <c r="K120" s="1499" t="s">
        <v>1928</v>
      </c>
      <c r="L120" s="1508" t="s">
        <v>1928</v>
      </c>
      <c r="M120" s="1443" t="s">
        <v>1928</v>
      </c>
      <c r="N120" s="1456" t="s">
        <v>1928</v>
      </c>
      <c r="O120" s="1487" t="s">
        <v>1928</v>
      </c>
      <c r="P120" s="1509" t="s">
        <v>1928</v>
      </c>
      <c r="Q120" s="1486" t="s">
        <v>1928</v>
      </c>
      <c r="R120" s="1487" t="s">
        <v>1928</v>
      </c>
      <c r="S120" s="1504" t="s">
        <v>1928</v>
      </c>
      <c r="T120" s="1487" t="s">
        <v>1928</v>
      </c>
      <c r="U120" s="1490" t="s">
        <v>1928</v>
      </c>
      <c r="V120" s="1510" t="s">
        <v>1928</v>
      </c>
      <c r="W120" s="1502" t="s">
        <v>1928</v>
      </c>
      <c r="X120" s="1513" t="s">
        <v>1928</v>
      </c>
      <c r="Y120" s="1504" t="s">
        <v>1928</v>
      </c>
      <c r="Z120" s="1512" t="s">
        <v>1928</v>
      </c>
      <c r="AA120" s="1496" t="s">
        <v>1928</v>
      </c>
      <c r="AB120" s="1497" t="s">
        <v>1928</v>
      </c>
      <c r="AC120" s="1487" t="s">
        <v>1928</v>
      </c>
    </row>
    <row r="121" spans="2:29" ht="12.75" customHeight="1" x14ac:dyDescent="0.25">
      <c r="B121" s="1498" t="s">
        <v>1928</v>
      </c>
      <c r="C121" s="1514" t="s">
        <v>2196</v>
      </c>
      <c r="D121" s="1460" t="s">
        <v>1928</v>
      </c>
      <c r="E121" s="1504" t="s">
        <v>1928</v>
      </c>
      <c r="F121" s="1472" t="s">
        <v>1928</v>
      </c>
      <c r="G121" s="1487" t="s">
        <v>1928</v>
      </c>
      <c r="H121" s="1506" t="s">
        <v>1928</v>
      </c>
      <c r="I121" s="1507" t="s">
        <v>1928</v>
      </c>
      <c r="J121" s="1486" t="s">
        <v>1928</v>
      </c>
      <c r="K121" s="1499" t="s">
        <v>1928</v>
      </c>
      <c r="L121" s="1508" t="s">
        <v>1928</v>
      </c>
      <c r="M121" s="1443" t="s">
        <v>1928</v>
      </c>
      <c r="N121" s="1456" t="s">
        <v>1928</v>
      </c>
      <c r="O121" s="1487" t="s">
        <v>1928</v>
      </c>
      <c r="P121" s="1509" t="s">
        <v>1928</v>
      </c>
      <c r="Q121" s="1486" t="s">
        <v>1928</v>
      </c>
      <c r="R121" s="1487" t="s">
        <v>1928</v>
      </c>
      <c r="S121" s="1504" t="s">
        <v>1928</v>
      </c>
      <c r="T121" s="1487" t="s">
        <v>1928</v>
      </c>
      <c r="U121" s="1490" t="s">
        <v>1928</v>
      </c>
      <c r="V121" s="1510" t="s">
        <v>1928</v>
      </c>
      <c r="W121" s="1502" t="s">
        <v>1928</v>
      </c>
      <c r="X121" s="1513" t="s">
        <v>1928</v>
      </c>
      <c r="Y121" s="1504" t="s">
        <v>1928</v>
      </c>
      <c r="Z121" s="1512" t="s">
        <v>1928</v>
      </c>
      <c r="AA121" s="1496" t="s">
        <v>1928</v>
      </c>
      <c r="AB121" s="1497" t="s">
        <v>1928</v>
      </c>
      <c r="AC121" s="1487" t="s">
        <v>1928</v>
      </c>
    </row>
    <row r="122" spans="2:29" ht="12.75" customHeight="1" x14ac:dyDescent="0.25">
      <c r="B122" s="1498" t="s">
        <v>1928</v>
      </c>
      <c r="C122" s="1514" t="s">
        <v>2196</v>
      </c>
      <c r="D122" s="1460" t="s">
        <v>1928</v>
      </c>
      <c r="E122" s="1504" t="s">
        <v>1928</v>
      </c>
      <c r="F122" s="1472" t="s">
        <v>1928</v>
      </c>
      <c r="G122" s="1487" t="s">
        <v>1928</v>
      </c>
      <c r="H122" s="1506" t="s">
        <v>1928</v>
      </c>
      <c r="I122" s="1507" t="s">
        <v>1928</v>
      </c>
      <c r="J122" s="1486" t="s">
        <v>1928</v>
      </c>
      <c r="K122" s="1499" t="s">
        <v>1928</v>
      </c>
      <c r="L122" s="1508" t="s">
        <v>1928</v>
      </c>
      <c r="M122" s="1443" t="s">
        <v>1928</v>
      </c>
      <c r="N122" s="1456" t="s">
        <v>1928</v>
      </c>
      <c r="O122" s="1487" t="s">
        <v>1928</v>
      </c>
      <c r="P122" s="1509" t="s">
        <v>1928</v>
      </c>
      <c r="Q122" s="1486" t="s">
        <v>1928</v>
      </c>
      <c r="R122" s="1487" t="s">
        <v>1928</v>
      </c>
      <c r="S122" s="1504" t="s">
        <v>1928</v>
      </c>
      <c r="T122" s="1487" t="s">
        <v>1928</v>
      </c>
      <c r="U122" s="1490" t="s">
        <v>1928</v>
      </c>
      <c r="V122" s="1510" t="s">
        <v>1928</v>
      </c>
      <c r="W122" s="1502" t="s">
        <v>1928</v>
      </c>
      <c r="X122" s="1513" t="s">
        <v>1928</v>
      </c>
      <c r="Y122" s="1504" t="s">
        <v>1928</v>
      </c>
      <c r="Z122" s="1512" t="s">
        <v>1928</v>
      </c>
      <c r="AA122" s="1496" t="s">
        <v>1928</v>
      </c>
      <c r="AB122" s="1497" t="s">
        <v>1928</v>
      </c>
      <c r="AC122" s="1487" t="s">
        <v>1928</v>
      </c>
    </row>
    <row r="123" spans="2:29" ht="12.75" customHeight="1" x14ac:dyDescent="0.25">
      <c r="B123" s="1498" t="s">
        <v>1928</v>
      </c>
      <c r="C123" s="1514" t="s">
        <v>2196</v>
      </c>
      <c r="D123" s="1460" t="s">
        <v>1928</v>
      </c>
      <c r="E123" s="1504" t="s">
        <v>1928</v>
      </c>
      <c r="F123" s="1472" t="s">
        <v>1928</v>
      </c>
      <c r="G123" s="1487" t="s">
        <v>1928</v>
      </c>
      <c r="H123" s="1506" t="s">
        <v>1928</v>
      </c>
      <c r="I123" s="1507" t="s">
        <v>1928</v>
      </c>
      <c r="J123" s="1486" t="s">
        <v>1928</v>
      </c>
      <c r="K123" s="1499" t="s">
        <v>1928</v>
      </c>
      <c r="L123" s="1508" t="s">
        <v>1928</v>
      </c>
      <c r="M123" s="1443" t="s">
        <v>1928</v>
      </c>
      <c r="N123" s="1456" t="s">
        <v>1928</v>
      </c>
      <c r="O123" s="1487" t="s">
        <v>1928</v>
      </c>
      <c r="P123" s="1509" t="s">
        <v>1928</v>
      </c>
      <c r="Q123" s="1486" t="s">
        <v>1928</v>
      </c>
      <c r="R123" s="1487" t="s">
        <v>1928</v>
      </c>
      <c r="S123" s="1504" t="s">
        <v>1928</v>
      </c>
      <c r="T123" s="1487" t="s">
        <v>1928</v>
      </c>
      <c r="U123" s="1490" t="s">
        <v>1928</v>
      </c>
      <c r="V123" s="1510" t="s">
        <v>1928</v>
      </c>
      <c r="W123" s="1502" t="s">
        <v>1928</v>
      </c>
      <c r="X123" s="1513" t="s">
        <v>1928</v>
      </c>
      <c r="Y123" s="1504" t="s">
        <v>1928</v>
      </c>
      <c r="Z123" s="1512" t="s">
        <v>1928</v>
      </c>
      <c r="AA123" s="1496" t="s">
        <v>1928</v>
      </c>
      <c r="AB123" s="1497" t="s">
        <v>1928</v>
      </c>
      <c r="AC123" s="1487" t="s">
        <v>1928</v>
      </c>
    </row>
    <row r="124" spans="2:29" ht="12.75" customHeight="1" x14ac:dyDescent="0.25">
      <c r="B124" s="1498" t="s">
        <v>1928</v>
      </c>
      <c r="C124" s="1514" t="s">
        <v>2196</v>
      </c>
      <c r="D124" s="1460" t="s">
        <v>1928</v>
      </c>
      <c r="E124" s="1504" t="s">
        <v>1928</v>
      </c>
      <c r="F124" s="1472" t="s">
        <v>1928</v>
      </c>
      <c r="G124" s="1487" t="s">
        <v>1928</v>
      </c>
      <c r="H124" s="1506" t="s">
        <v>1928</v>
      </c>
      <c r="I124" s="1507" t="s">
        <v>1928</v>
      </c>
      <c r="J124" s="1486" t="s">
        <v>1928</v>
      </c>
      <c r="K124" s="1499" t="s">
        <v>1928</v>
      </c>
      <c r="L124" s="1508" t="s">
        <v>1928</v>
      </c>
      <c r="M124" s="1443" t="s">
        <v>1928</v>
      </c>
      <c r="N124" s="1456" t="s">
        <v>1928</v>
      </c>
      <c r="O124" s="1487" t="s">
        <v>1928</v>
      </c>
      <c r="P124" s="1509" t="s">
        <v>1928</v>
      </c>
      <c r="Q124" s="1486" t="s">
        <v>1928</v>
      </c>
      <c r="R124" s="1487" t="s">
        <v>1928</v>
      </c>
      <c r="S124" s="1504" t="s">
        <v>1928</v>
      </c>
      <c r="T124" s="1487" t="s">
        <v>1928</v>
      </c>
      <c r="U124" s="1490" t="s">
        <v>1928</v>
      </c>
      <c r="V124" s="1510" t="s">
        <v>1928</v>
      </c>
      <c r="W124" s="1502" t="s">
        <v>1928</v>
      </c>
      <c r="X124" s="1513" t="s">
        <v>1928</v>
      </c>
      <c r="Y124" s="1504" t="s">
        <v>1928</v>
      </c>
      <c r="Z124" s="1512" t="s">
        <v>1928</v>
      </c>
      <c r="AA124" s="1496" t="s">
        <v>1928</v>
      </c>
      <c r="AB124" s="1497" t="s">
        <v>1928</v>
      </c>
      <c r="AC124" s="1487" t="s">
        <v>1928</v>
      </c>
    </row>
    <row r="125" spans="2:29" ht="12.75" customHeight="1" x14ac:dyDescent="0.25">
      <c r="B125" s="1498" t="s">
        <v>1928</v>
      </c>
      <c r="C125" s="1514" t="s">
        <v>2196</v>
      </c>
      <c r="D125" s="1460" t="s">
        <v>1928</v>
      </c>
      <c r="E125" s="1504" t="s">
        <v>1928</v>
      </c>
      <c r="F125" s="1472" t="s">
        <v>1928</v>
      </c>
      <c r="G125" s="1487" t="s">
        <v>1928</v>
      </c>
      <c r="H125" s="1506" t="s">
        <v>1928</v>
      </c>
      <c r="I125" s="1507" t="s">
        <v>1928</v>
      </c>
      <c r="J125" s="1486" t="s">
        <v>1928</v>
      </c>
      <c r="K125" s="1499" t="s">
        <v>1928</v>
      </c>
      <c r="L125" s="1508" t="s">
        <v>1928</v>
      </c>
      <c r="M125" s="1443" t="s">
        <v>1928</v>
      </c>
      <c r="N125" s="1456" t="s">
        <v>1928</v>
      </c>
      <c r="O125" s="1487" t="s">
        <v>1928</v>
      </c>
      <c r="P125" s="1509" t="s">
        <v>1928</v>
      </c>
      <c r="Q125" s="1486" t="s">
        <v>1928</v>
      </c>
      <c r="R125" s="1487" t="s">
        <v>1928</v>
      </c>
      <c r="S125" s="1504" t="s">
        <v>1928</v>
      </c>
      <c r="T125" s="1487" t="s">
        <v>1928</v>
      </c>
      <c r="U125" s="1490" t="s">
        <v>1928</v>
      </c>
      <c r="V125" s="1510" t="s">
        <v>1928</v>
      </c>
      <c r="W125" s="1502" t="s">
        <v>1928</v>
      </c>
      <c r="X125" s="1513" t="s">
        <v>1928</v>
      </c>
      <c r="Y125" s="1504" t="s">
        <v>1928</v>
      </c>
      <c r="Z125" s="1512" t="s">
        <v>1928</v>
      </c>
      <c r="AA125" s="1496" t="s">
        <v>1928</v>
      </c>
      <c r="AB125" s="1497" t="s">
        <v>1928</v>
      </c>
      <c r="AC125" s="1487" t="s">
        <v>1928</v>
      </c>
    </row>
    <row r="126" spans="2:29" ht="12.75" customHeight="1" x14ac:dyDescent="0.25">
      <c r="B126" s="1498" t="s">
        <v>1928</v>
      </c>
      <c r="C126" s="1514" t="s">
        <v>2196</v>
      </c>
      <c r="D126" s="1460" t="s">
        <v>1928</v>
      </c>
      <c r="E126" s="1504" t="s">
        <v>1928</v>
      </c>
      <c r="F126" s="1472" t="s">
        <v>1928</v>
      </c>
      <c r="G126" s="1487" t="s">
        <v>1928</v>
      </c>
      <c r="H126" s="1506" t="s">
        <v>1928</v>
      </c>
      <c r="I126" s="1507" t="s">
        <v>1928</v>
      </c>
      <c r="J126" s="1486" t="s">
        <v>1928</v>
      </c>
      <c r="K126" s="1499" t="s">
        <v>1928</v>
      </c>
      <c r="L126" s="1508" t="s">
        <v>1928</v>
      </c>
      <c r="M126" s="1443" t="s">
        <v>1928</v>
      </c>
      <c r="N126" s="1456" t="s">
        <v>1928</v>
      </c>
      <c r="O126" s="1487" t="s">
        <v>1928</v>
      </c>
      <c r="P126" s="1509" t="s">
        <v>1928</v>
      </c>
      <c r="Q126" s="1486" t="s">
        <v>1928</v>
      </c>
      <c r="R126" s="1487" t="s">
        <v>1928</v>
      </c>
      <c r="S126" s="1504" t="s">
        <v>1928</v>
      </c>
      <c r="T126" s="1487" t="s">
        <v>1928</v>
      </c>
      <c r="U126" s="1490" t="s">
        <v>1928</v>
      </c>
      <c r="V126" s="1510" t="s">
        <v>1928</v>
      </c>
      <c r="W126" s="1502" t="s">
        <v>1928</v>
      </c>
      <c r="X126" s="1513" t="s">
        <v>1928</v>
      </c>
      <c r="Y126" s="1504" t="s">
        <v>1928</v>
      </c>
      <c r="Z126" s="1512" t="s">
        <v>1928</v>
      </c>
      <c r="AA126" s="1496" t="s">
        <v>1928</v>
      </c>
      <c r="AB126" s="1497" t="s">
        <v>1928</v>
      </c>
      <c r="AC126" s="1487" t="s">
        <v>1928</v>
      </c>
    </row>
    <row r="127" spans="2:29" ht="12.75" customHeight="1" x14ac:dyDescent="0.25">
      <c r="B127" s="1498" t="s">
        <v>1928</v>
      </c>
      <c r="C127" s="1514" t="s">
        <v>2196</v>
      </c>
      <c r="D127" s="1460" t="s">
        <v>1928</v>
      </c>
      <c r="E127" s="1504" t="s">
        <v>1928</v>
      </c>
      <c r="F127" s="1472" t="s">
        <v>1928</v>
      </c>
      <c r="G127" s="1487" t="s">
        <v>1928</v>
      </c>
      <c r="H127" s="1506" t="s">
        <v>1928</v>
      </c>
      <c r="I127" s="1507" t="s">
        <v>1928</v>
      </c>
      <c r="J127" s="1486" t="s">
        <v>1928</v>
      </c>
      <c r="K127" s="1499" t="s">
        <v>1928</v>
      </c>
      <c r="L127" s="1508" t="s">
        <v>1928</v>
      </c>
      <c r="M127" s="1443" t="s">
        <v>1928</v>
      </c>
      <c r="N127" s="1456" t="s">
        <v>1928</v>
      </c>
      <c r="O127" s="1487" t="s">
        <v>1928</v>
      </c>
      <c r="P127" s="1509" t="s">
        <v>1928</v>
      </c>
      <c r="Q127" s="1486" t="s">
        <v>1928</v>
      </c>
      <c r="R127" s="1487" t="s">
        <v>1928</v>
      </c>
      <c r="S127" s="1504" t="s">
        <v>1928</v>
      </c>
      <c r="T127" s="1487" t="s">
        <v>1928</v>
      </c>
      <c r="U127" s="1490" t="s">
        <v>1928</v>
      </c>
      <c r="V127" s="1510" t="s">
        <v>1928</v>
      </c>
      <c r="W127" s="1502" t="s">
        <v>1928</v>
      </c>
      <c r="X127" s="1513" t="s">
        <v>1928</v>
      </c>
      <c r="Y127" s="1504" t="s">
        <v>1928</v>
      </c>
      <c r="Z127" s="1512" t="s">
        <v>1928</v>
      </c>
      <c r="AA127" s="1496" t="s">
        <v>1928</v>
      </c>
      <c r="AB127" s="1497" t="s">
        <v>1928</v>
      </c>
      <c r="AC127" s="1487" t="s">
        <v>1928</v>
      </c>
    </row>
    <row r="128" spans="2:29" ht="12.75" customHeight="1" x14ac:dyDescent="0.25">
      <c r="B128" s="1498" t="s">
        <v>1928</v>
      </c>
      <c r="C128" s="1514" t="s">
        <v>2196</v>
      </c>
      <c r="D128" s="1460" t="s">
        <v>1928</v>
      </c>
      <c r="E128" s="1504" t="s">
        <v>1928</v>
      </c>
      <c r="F128" s="1472" t="s">
        <v>1928</v>
      </c>
      <c r="G128" s="1487" t="s">
        <v>1928</v>
      </c>
      <c r="H128" s="1506" t="s">
        <v>1928</v>
      </c>
      <c r="I128" s="1507" t="s">
        <v>1928</v>
      </c>
      <c r="J128" s="1486" t="s">
        <v>1928</v>
      </c>
      <c r="K128" s="1499" t="s">
        <v>1928</v>
      </c>
      <c r="L128" s="1508" t="s">
        <v>1928</v>
      </c>
      <c r="M128" s="1443" t="s">
        <v>1928</v>
      </c>
      <c r="N128" s="1456" t="s">
        <v>1928</v>
      </c>
      <c r="O128" s="1487" t="s">
        <v>1928</v>
      </c>
      <c r="P128" s="1509" t="s">
        <v>1928</v>
      </c>
      <c r="Q128" s="1486" t="s">
        <v>1928</v>
      </c>
      <c r="R128" s="1487" t="s">
        <v>1928</v>
      </c>
      <c r="S128" s="1504" t="s">
        <v>1928</v>
      </c>
      <c r="T128" s="1487" t="s">
        <v>1928</v>
      </c>
      <c r="U128" s="1490" t="s">
        <v>1928</v>
      </c>
      <c r="V128" s="1510" t="s">
        <v>1928</v>
      </c>
      <c r="W128" s="1502" t="s">
        <v>1928</v>
      </c>
      <c r="X128" s="1513" t="s">
        <v>1928</v>
      </c>
      <c r="Y128" s="1504" t="s">
        <v>1928</v>
      </c>
      <c r="Z128" s="1512" t="s">
        <v>1928</v>
      </c>
      <c r="AA128" s="1496" t="s">
        <v>1928</v>
      </c>
      <c r="AB128" s="1497" t="s">
        <v>1928</v>
      </c>
      <c r="AC128" s="1487" t="s">
        <v>1928</v>
      </c>
    </row>
    <row r="129" spans="2:29" ht="12.75" customHeight="1" x14ac:dyDescent="0.25">
      <c r="B129" s="1498" t="s">
        <v>1928</v>
      </c>
      <c r="C129" s="1514" t="s">
        <v>2196</v>
      </c>
      <c r="D129" s="1460" t="s">
        <v>1928</v>
      </c>
      <c r="E129" s="1504" t="s">
        <v>1928</v>
      </c>
      <c r="F129" s="1472" t="s">
        <v>1928</v>
      </c>
      <c r="G129" s="1487" t="s">
        <v>1928</v>
      </c>
      <c r="H129" s="1506" t="s">
        <v>1928</v>
      </c>
      <c r="I129" s="1507" t="s">
        <v>1928</v>
      </c>
      <c r="J129" s="1486" t="s">
        <v>1928</v>
      </c>
      <c r="K129" s="1499" t="s">
        <v>1928</v>
      </c>
      <c r="L129" s="1508" t="s">
        <v>1928</v>
      </c>
      <c r="M129" s="1443" t="s">
        <v>1928</v>
      </c>
      <c r="N129" s="1456" t="s">
        <v>1928</v>
      </c>
      <c r="O129" s="1487" t="s">
        <v>1928</v>
      </c>
      <c r="P129" s="1509" t="s">
        <v>1928</v>
      </c>
      <c r="Q129" s="1486" t="s">
        <v>1928</v>
      </c>
      <c r="R129" s="1487" t="s">
        <v>1928</v>
      </c>
      <c r="S129" s="1504" t="s">
        <v>1928</v>
      </c>
      <c r="T129" s="1487" t="s">
        <v>1928</v>
      </c>
      <c r="U129" s="1490" t="s">
        <v>1928</v>
      </c>
      <c r="V129" s="1510" t="s">
        <v>1928</v>
      </c>
      <c r="W129" s="1502" t="s">
        <v>1928</v>
      </c>
      <c r="X129" s="1513" t="s">
        <v>1928</v>
      </c>
      <c r="Y129" s="1504" t="s">
        <v>1928</v>
      </c>
      <c r="Z129" s="1512" t="s">
        <v>1928</v>
      </c>
      <c r="AA129" s="1496" t="s">
        <v>1928</v>
      </c>
      <c r="AB129" s="1497" t="s">
        <v>1928</v>
      </c>
      <c r="AC129" s="1487" t="s">
        <v>1928</v>
      </c>
    </row>
    <row r="130" spans="2:29" ht="12.75" customHeight="1" x14ac:dyDescent="0.25">
      <c r="B130" s="1498" t="s">
        <v>1928</v>
      </c>
      <c r="C130" s="1514" t="s">
        <v>2196</v>
      </c>
      <c r="D130" s="1460" t="s">
        <v>1928</v>
      </c>
      <c r="E130" s="1504" t="s">
        <v>1928</v>
      </c>
      <c r="F130" s="1472" t="s">
        <v>1928</v>
      </c>
      <c r="G130" s="1487" t="s">
        <v>1928</v>
      </c>
      <c r="H130" s="1506" t="s">
        <v>1928</v>
      </c>
      <c r="I130" s="1507" t="s">
        <v>1928</v>
      </c>
      <c r="J130" s="1486" t="s">
        <v>1928</v>
      </c>
      <c r="K130" s="1499" t="s">
        <v>1928</v>
      </c>
      <c r="L130" s="1508" t="s">
        <v>1928</v>
      </c>
      <c r="M130" s="1443" t="s">
        <v>1928</v>
      </c>
      <c r="N130" s="1456" t="s">
        <v>1928</v>
      </c>
      <c r="O130" s="1487" t="s">
        <v>1928</v>
      </c>
      <c r="P130" s="1509" t="s">
        <v>1928</v>
      </c>
      <c r="Q130" s="1486" t="s">
        <v>1928</v>
      </c>
      <c r="R130" s="1487" t="s">
        <v>1928</v>
      </c>
      <c r="S130" s="1504" t="s">
        <v>1928</v>
      </c>
      <c r="T130" s="1487" t="s">
        <v>1928</v>
      </c>
      <c r="U130" s="1490" t="s">
        <v>1928</v>
      </c>
      <c r="V130" s="1510" t="s">
        <v>1928</v>
      </c>
      <c r="W130" s="1502" t="s">
        <v>1928</v>
      </c>
      <c r="X130" s="1513" t="s">
        <v>1928</v>
      </c>
      <c r="Y130" s="1504" t="s">
        <v>1928</v>
      </c>
      <c r="Z130" s="1512" t="s">
        <v>1928</v>
      </c>
      <c r="AA130" s="1496" t="s">
        <v>1928</v>
      </c>
      <c r="AB130" s="1497" t="s">
        <v>1928</v>
      </c>
      <c r="AC130" s="1487" t="s">
        <v>1928</v>
      </c>
    </row>
    <row r="131" spans="2:29" ht="12.75" customHeight="1" x14ac:dyDescent="0.25">
      <c r="B131" s="1498" t="s">
        <v>1928</v>
      </c>
      <c r="C131" s="1514" t="s">
        <v>2196</v>
      </c>
      <c r="D131" s="1460" t="s">
        <v>1928</v>
      </c>
      <c r="E131" s="1504" t="s">
        <v>1928</v>
      </c>
      <c r="F131" s="1472" t="s">
        <v>1928</v>
      </c>
      <c r="G131" s="1487" t="s">
        <v>1928</v>
      </c>
      <c r="H131" s="1506" t="s">
        <v>1928</v>
      </c>
      <c r="I131" s="1507" t="s">
        <v>1928</v>
      </c>
      <c r="J131" s="1486" t="s">
        <v>1928</v>
      </c>
      <c r="K131" s="1499" t="s">
        <v>1928</v>
      </c>
      <c r="L131" s="1508" t="s">
        <v>1928</v>
      </c>
      <c r="M131" s="1443" t="s">
        <v>1928</v>
      </c>
      <c r="N131" s="1456" t="s">
        <v>1928</v>
      </c>
      <c r="O131" s="1487" t="s">
        <v>1928</v>
      </c>
      <c r="P131" s="1509" t="s">
        <v>1928</v>
      </c>
      <c r="Q131" s="1486" t="s">
        <v>1928</v>
      </c>
      <c r="R131" s="1487" t="s">
        <v>1928</v>
      </c>
      <c r="S131" s="1504" t="s">
        <v>1928</v>
      </c>
      <c r="T131" s="1487" t="s">
        <v>1928</v>
      </c>
      <c r="U131" s="1490" t="s">
        <v>1928</v>
      </c>
      <c r="V131" s="1510" t="s">
        <v>1928</v>
      </c>
      <c r="W131" s="1502" t="s">
        <v>1928</v>
      </c>
      <c r="X131" s="1513" t="s">
        <v>1928</v>
      </c>
      <c r="Y131" s="1504" t="s">
        <v>1928</v>
      </c>
      <c r="Z131" s="1512" t="s">
        <v>1928</v>
      </c>
      <c r="AA131" s="1496" t="s">
        <v>1928</v>
      </c>
      <c r="AB131" s="1497" t="s">
        <v>1928</v>
      </c>
      <c r="AC131" s="1487" t="s">
        <v>1928</v>
      </c>
    </row>
    <row r="132" spans="2:29" ht="12.75" customHeight="1" x14ac:dyDescent="0.25">
      <c r="B132" s="1498" t="s">
        <v>1928</v>
      </c>
      <c r="C132" s="1514" t="s">
        <v>2196</v>
      </c>
      <c r="D132" s="1460" t="s">
        <v>1928</v>
      </c>
      <c r="E132" s="1504" t="s">
        <v>1928</v>
      </c>
      <c r="F132" s="1472" t="s">
        <v>1928</v>
      </c>
      <c r="G132" s="1487" t="s">
        <v>1928</v>
      </c>
      <c r="H132" s="1506" t="s">
        <v>1928</v>
      </c>
      <c r="I132" s="1507" t="s">
        <v>1928</v>
      </c>
      <c r="J132" s="1486" t="s">
        <v>1928</v>
      </c>
      <c r="K132" s="1499" t="s">
        <v>1928</v>
      </c>
      <c r="L132" s="1508" t="s">
        <v>1928</v>
      </c>
      <c r="M132" s="1443" t="s">
        <v>1928</v>
      </c>
      <c r="N132" s="1456" t="s">
        <v>1928</v>
      </c>
      <c r="O132" s="1487" t="s">
        <v>1928</v>
      </c>
      <c r="P132" s="1509" t="s">
        <v>1928</v>
      </c>
      <c r="Q132" s="1486" t="s">
        <v>1928</v>
      </c>
      <c r="R132" s="1487" t="s">
        <v>1928</v>
      </c>
      <c r="S132" s="1504" t="s">
        <v>1928</v>
      </c>
      <c r="T132" s="1487" t="s">
        <v>1928</v>
      </c>
      <c r="U132" s="1490" t="s">
        <v>1928</v>
      </c>
      <c r="V132" s="1510" t="s">
        <v>1928</v>
      </c>
      <c r="W132" s="1502" t="s">
        <v>1928</v>
      </c>
      <c r="X132" s="1513" t="s">
        <v>1928</v>
      </c>
      <c r="Y132" s="1504" t="s">
        <v>1928</v>
      </c>
      <c r="Z132" s="1512" t="s">
        <v>1928</v>
      </c>
      <c r="AA132" s="1496" t="s">
        <v>1928</v>
      </c>
      <c r="AB132" s="1497" t="s">
        <v>1928</v>
      </c>
      <c r="AC132" s="1487" t="s">
        <v>1928</v>
      </c>
    </row>
    <row r="133" spans="2:29" ht="12.75" customHeight="1" x14ac:dyDescent="0.25">
      <c r="B133" s="1498" t="s">
        <v>1928</v>
      </c>
      <c r="C133" s="1514" t="s">
        <v>2196</v>
      </c>
      <c r="D133" s="1460" t="s">
        <v>1928</v>
      </c>
      <c r="E133" s="1504" t="s">
        <v>1928</v>
      </c>
      <c r="F133" s="1472" t="s">
        <v>1928</v>
      </c>
      <c r="G133" s="1487" t="s">
        <v>1928</v>
      </c>
      <c r="H133" s="1506" t="s">
        <v>1928</v>
      </c>
      <c r="I133" s="1507" t="s">
        <v>1928</v>
      </c>
      <c r="J133" s="1486" t="s">
        <v>1928</v>
      </c>
      <c r="K133" s="1499" t="s">
        <v>1928</v>
      </c>
      <c r="L133" s="1508" t="s">
        <v>1928</v>
      </c>
      <c r="M133" s="1443" t="s">
        <v>1928</v>
      </c>
      <c r="N133" s="1456" t="s">
        <v>1928</v>
      </c>
      <c r="O133" s="1487" t="s">
        <v>1928</v>
      </c>
      <c r="P133" s="1509" t="s">
        <v>1928</v>
      </c>
      <c r="Q133" s="1486" t="s">
        <v>1928</v>
      </c>
      <c r="R133" s="1487" t="s">
        <v>1928</v>
      </c>
      <c r="S133" s="1504" t="s">
        <v>1928</v>
      </c>
      <c r="T133" s="1487" t="s">
        <v>1928</v>
      </c>
      <c r="U133" s="1490" t="s">
        <v>1928</v>
      </c>
      <c r="V133" s="1510" t="s">
        <v>1928</v>
      </c>
      <c r="W133" s="1502" t="s">
        <v>1928</v>
      </c>
      <c r="X133" s="1513" t="s">
        <v>1928</v>
      </c>
      <c r="Y133" s="1504" t="s">
        <v>1928</v>
      </c>
      <c r="Z133" s="1512" t="s">
        <v>1928</v>
      </c>
      <c r="AA133" s="1496" t="s">
        <v>1928</v>
      </c>
      <c r="AB133" s="1497" t="s">
        <v>1928</v>
      </c>
      <c r="AC133" s="1487" t="s">
        <v>1928</v>
      </c>
    </row>
    <row r="134" spans="2:29" ht="12.75" customHeight="1" x14ac:dyDescent="0.25">
      <c r="B134" s="1498" t="s">
        <v>1928</v>
      </c>
      <c r="C134" s="1514" t="s">
        <v>2196</v>
      </c>
      <c r="D134" s="1460" t="s">
        <v>1928</v>
      </c>
      <c r="E134" s="1504" t="s">
        <v>1928</v>
      </c>
      <c r="F134" s="1472" t="s">
        <v>1928</v>
      </c>
      <c r="G134" s="1487" t="s">
        <v>1928</v>
      </c>
      <c r="H134" s="1506" t="s">
        <v>1928</v>
      </c>
      <c r="I134" s="1507" t="s">
        <v>1928</v>
      </c>
      <c r="J134" s="1486" t="s">
        <v>1928</v>
      </c>
      <c r="K134" s="1499" t="s">
        <v>1928</v>
      </c>
      <c r="L134" s="1508" t="s">
        <v>1928</v>
      </c>
      <c r="M134" s="1443" t="s">
        <v>1928</v>
      </c>
      <c r="N134" s="1456" t="s">
        <v>1928</v>
      </c>
      <c r="O134" s="1487" t="s">
        <v>1928</v>
      </c>
      <c r="P134" s="1509" t="s">
        <v>1928</v>
      </c>
      <c r="Q134" s="1486" t="s">
        <v>1928</v>
      </c>
      <c r="R134" s="1487" t="s">
        <v>1928</v>
      </c>
      <c r="S134" s="1504" t="s">
        <v>1928</v>
      </c>
      <c r="T134" s="1487" t="s">
        <v>1928</v>
      </c>
      <c r="U134" s="1490" t="s">
        <v>1928</v>
      </c>
      <c r="V134" s="1510" t="s">
        <v>1928</v>
      </c>
      <c r="W134" s="1502" t="s">
        <v>1928</v>
      </c>
      <c r="X134" s="1513" t="s">
        <v>1928</v>
      </c>
      <c r="Y134" s="1504" t="s">
        <v>1928</v>
      </c>
      <c r="Z134" s="1512" t="s">
        <v>1928</v>
      </c>
      <c r="AA134" s="1496" t="s">
        <v>1928</v>
      </c>
      <c r="AB134" s="1497" t="s">
        <v>1928</v>
      </c>
      <c r="AC134" s="1487" t="s">
        <v>1928</v>
      </c>
    </row>
    <row r="135" spans="2:29" ht="12.75" customHeight="1" x14ac:dyDescent="0.25">
      <c r="B135" s="1498" t="s">
        <v>1928</v>
      </c>
      <c r="C135" s="1514" t="s">
        <v>2196</v>
      </c>
      <c r="D135" s="1460" t="s">
        <v>1928</v>
      </c>
      <c r="E135" s="1504" t="s">
        <v>1928</v>
      </c>
      <c r="F135" s="1472" t="s">
        <v>1928</v>
      </c>
      <c r="G135" s="1487" t="s">
        <v>1928</v>
      </c>
      <c r="H135" s="1506" t="s">
        <v>1928</v>
      </c>
      <c r="I135" s="1507" t="s">
        <v>1928</v>
      </c>
      <c r="J135" s="1486" t="s">
        <v>1928</v>
      </c>
      <c r="K135" s="1499" t="s">
        <v>1928</v>
      </c>
      <c r="L135" s="1508" t="s">
        <v>1928</v>
      </c>
      <c r="M135" s="1443" t="s">
        <v>1928</v>
      </c>
      <c r="N135" s="1456" t="s">
        <v>1928</v>
      </c>
      <c r="O135" s="1487" t="s">
        <v>1928</v>
      </c>
      <c r="P135" s="1509" t="s">
        <v>1928</v>
      </c>
      <c r="Q135" s="1486" t="s">
        <v>1928</v>
      </c>
      <c r="R135" s="1487" t="s">
        <v>1928</v>
      </c>
      <c r="S135" s="1504" t="s">
        <v>1928</v>
      </c>
      <c r="T135" s="1487" t="s">
        <v>1928</v>
      </c>
      <c r="U135" s="1490" t="s">
        <v>1928</v>
      </c>
      <c r="V135" s="1510" t="s">
        <v>1928</v>
      </c>
      <c r="W135" s="1502" t="s">
        <v>1928</v>
      </c>
      <c r="X135" s="1513" t="s">
        <v>1928</v>
      </c>
      <c r="Y135" s="1504" t="s">
        <v>1928</v>
      </c>
      <c r="Z135" s="1512" t="s">
        <v>1928</v>
      </c>
      <c r="AA135" s="1496" t="s">
        <v>1928</v>
      </c>
      <c r="AB135" s="1497" t="s">
        <v>1928</v>
      </c>
      <c r="AC135" s="1487" t="s">
        <v>1928</v>
      </c>
    </row>
    <row r="136" spans="2:29" ht="12.75" customHeight="1" x14ac:dyDescent="0.25">
      <c r="B136" s="1498" t="s">
        <v>1928</v>
      </c>
      <c r="C136" s="1514" t="s">
        <v>2196</v>
      </c>
      <c r="D136" s="1460" t="s">
        <v>1928</v>
      </c>
      <c r="E136" s="1504" t="s">
        <v>1928</v>
      </c>
      <c r="F136" s="1472" t="s">
        <v>1928</v>
      </c>
      <c r="G136" s="1487" t="s">
        <v>1928</v>
      </c>
      <c r="H136" s="1506" t="s">
        <v>1928</v>
      </c>
      <c r="I136" s="1507" t="s">
        <v>1928</v>
      </c>
      <c r="J136" s="1486" t="s">
        <v>1928</v>
      </c>
      <c r="K136" s="1499" t="s">
        <v>1928</v>
      </c>
      <c r="L136" s="1508" t="s">
        <v>1928</v>
      </c>
      <c r="M136" s="1443" t="s">
        <v>1928</v>
      </c>
      <c r="N136" s="1456" t="s">
        <v>1928</v>
      </c>
      <c r="O136" s="1487" t="s">
        <v>1928</v>
      </c>
      <c r="P136" s="1509" t="s">
        <v>1928</v>
      </c>
      <c r="Q136" s="1486" t="s">
        <v>1928</v>
      </c>
      <c r="R136" s="1487" t="s">
        <v>1928</v>
      </c>
      <c r="S136" s="1504" t="s">
        <v>1928</v>
      </c>
      <c r="T136" s="1487" t="s">
        <v>1928</v>
      </c>
      <c r="U136" s="1490" t="s">
        <v>1928</v>
      </c>
      <c r="V136" s="1510" t="s">
        <v>1928</v>
      </c>
      <c r="W136" s="1502" t="s">
        <v>1928</v>
      </c>
      <c r="X136" s="1513" t="s">
        <v>1928</v>
      </c>
      <c r="Y136" s="1504" t="s">
        <v>1928</v>
      </c>
      <c r="Z136" s="1512" t="s">
        <v>1928</v>
      </c>
      <c r="AA136" s="1496" t="s">
        <v>1928</v>
      </c>
      <c r="AB136" s="1497" t="s">
        <v>1928</v>
      </c>
      <c r="AC136" s="1487" t="s">
        <v>1928</v>
      </c>
    </row>
    <row r="137" spans="2:29" ht="12.75" customHeight="1" x14ac:dyDescent="0.25">
      <c r="B137" s="1498" t="s">
        <v>1928</v>
      </c>
      <c r="C137" s="1514" t="s">
        <v>2196</v>
      </c>
      <c r="D137" s="1460" t="s">
        <v>1928</v>
      </c>
      <c r="E137" s="1504" t="s">
        <v>1928</v>
      </c>
      <c r="F137" s="1472" t="s">
        <v>1928</v>
      </c>
      <c r="G137" s="1487" t="s">
        <v>1928</v>
      </c>
      <c r="H137" s="1506" t="s">
        <v>1928</v>
      </c>
      <c r="I137" s="1507" t="s">
        <v>1928</v>
      </c>
      <c r="J137" s="1486" t="s">
        <v>1928</v>
      </c>
      <c r="K137" s="1499" t="s">
        <v>1928</v>
      </c>
      <c r="L137" s="1508" t="s">
        <v>1928</v>
      </c>
      <c r="M137" s="1443" t="s">
        <v>1928</v>
      </c>
      <c r="N137" s="1456" t="s">
        <v>1928</v>
      </c>
      <c r="O137" s="1487" t="s">
        <v>1928</v>
      </c>
      <c r="P137" s="1509" t="s">
        <v>1928</v>
      </c>
      <c r="Q137" s="1486" t="s">
        <v>1928</v>
      </c>
      <c r="R137" s="1487" t="s">
        <v>1928</v>
      </c>
      <c r="S137" s="1504" t="s">
        <v>1928</v>
      </c>
      <c r="T137" s="1487" t="s">
        <v>1928</v>
      </c>
      <c r="U137" s="1490" t="s">
        <v>1928</v>
      </c>
      <c r="V137" s="1510" t="s">
        <v>1928</v>
      </c>
      <c r="W137" s="1502" t="s">
        <v>1928</v>
      </c>
      <c r="X137" s="1513" t="s">
        <v>1928</v>
      </c>
      <c r="Y137" s="1504" t="s">
        <v>1928</v>
      </c>
      <c r="Z137" s="1512" t="s">
        <v>1928</v>
      </c>
      <c r="AA137" s="1496" t="s">
        <v>1928</v>
      </c>
      <c r="AB137" s="1497" t="s">
        <v>1928</v>
      </c>
      <c r="AC137" s="1487" t="s">
        <v>1928</v>
      </c>
    </row>
    <row r="138" spans="2:29" ht="12.75" customHeight="1" x14ac:dyDescent="0.25">
      <c r="B138" s="1498" t="s">
        <v>1928</v>
      </c>
      <c r="C138" s="1514" t="s">
        <v>2196</v>
      </c>
      <c r="D138" s="1460" t="s">
        <v>1928</v>
      </c>
      <c r="E138" s="1504" t="s">
        <v>1928</v>
      </c>
      <c r="F138" s="1472" t="s">
        <v>1928</v>
      </c>
      <c r="G138" s="1487" t="s">
        <v>1928</v>
      </c>
      <c r="H138" s="1506" t="s">
        <v>1928</v>
      </c>
      <c r="I138" s="1507" t="s">
        <v>1928</v>
      </c>
      <c r="J138" s="1486" t="s">
        <v>1928</v>
      </c>
      <c r="K138" s="1499" t="s">
        <v>1928</v>
      </c>
      <c r="L138" s="1508" t="s">
        <v>1928</v>
      </c>
      <c r="M138" s="1443" t="s">
        <v>1928</v>
      </c>
      <c r="N138" s="1456" t="s">
        <v>1928</v>
      </c>
      <c r="O138" s="1487" t="s">
        <v>1928</v>
      </c>
      <c r="P138" s="1509" t="s">
        <v>1928</v>
      </c>
      <c r="Q138" s="1486" t="s">
        <v>1928</v>
      </c>
      <c r="R138" s="1487" t="s">
        <v>1928</v>
      </c>
      <c r="S138" s="1504" t="s">
        <v>1928</v>
      </c>
      <c r="T138" s="1487" t="s">
        <v>1928</v>
      </c>
      <c r="U138" s="1490" t="s">
        <v>1928</v>
      </c>
      <c r="V138" s="1510" t="s">
        <v>1928</v>
      </c>
      <c r="W138" s="1502" t="s">
        <v>1928</v>
      </c>
      <c r="X138" s="1513" t="s">
        <v>1928</v>
      </c>
      <c r="Y138" s="1504" t="s">
        <v>1928</v>
      </c>
      <c r="Z138" s="1512" t="s">
        <v>1928</v>
      </c>
      <c r="AA138" s="1496" t="s">
        <v>1928</v>
      </c>
      <c r="AB138" s="1497" t="s">
        <v>1928</v>
      </c>
      <c r="AC138" s="1487" t="s">
        <v>1928</v>
      </c>
    </row>
    <row r="139" spans="2:29" ht="12.75" customHeight="1" x14ac:dyDescent="0.25">
      <c r="B139" s="1498" t="s">
        <v>1928</v>
      </c>
      <c r="C139" s="1514" t="s">
        <v>2196</v>
      </c>
      <c r="D139" s="1460" t="s">
        <v>1928</v>
      </c>
      <c r="E139" s="1504" t="s">
        <v>1928</v>
      </c>
      <c r="F139" s="1472" t="s">
        <v>1928</v>
      </c>
      <c r="G139" s="1487" t="s">
        <v>1928</v>
      </c>
      <c r="H139" s="1506" t="s">
        <v>1928</v>
      </c>
      <c r="I139" s="1507" t="s">
        <v>1928</v>
      </c>
      <c r="J139" s="1486" t="s">
        <v>1928</v>
      </c>
      <c r="K139" s="1499" t="s">
        <v>1928</v>
      </c>
      <c r="L139" s="1508" t="s">
        <v>1928</v>
      </c>
      <c r="M139" s="1443" t="s">
        <v>1928</v>
      </c>
      <c r="N139" s="1456" t="s">
        <v>1928</v>
      </c>
      <c r="O139" s="1487" t="s">
        <v>1928</v>
      </c>
      <c r="P139" s="1509" t="s">
        <v>1928</v>
      </c>
      <c r="Q139" s="1486" t="s">
        <v>1928</v>
      </c>
      <c r="R139" s="1487" t="s">
        <v>1928</v>
      </c>
      <c r="S139" s="1504" t="s">
        <v>1928</v>
      </c>
      <c r="T139" s="1487" t="s">
        <v>1928</v>
      </c>
      <c r="U139" s="1490" t="s">
        <v>1928</v>
      </c>
      <c r="V139" s="1510" t="s">
        <v>1928</v>
      </c>
      <c r="W139" s="1502" t="s">
        <v>1928</v>
      </c>
      <c r="X139" s="1513" t="s">
        <v>1928</v>
      </c>
      <c r="Y139" s="1504" t="s">
        <v>1928</v>
      </c>
      <c r="Z139" s="1512" t="s">
        <v>1928</v>
      </c>
      <c r="AA139" s="1496" t="s">
        <v>1928</v>
      </c>
      <c r="AB139" s="1497" t="s">
        <v>1928</v>
      </c>
      <c r="AC139" s="1487" t="s">
        <v>1928</v>
      </c>
    </row>
    <row r="140" spans="2:29" ht="12.75" customHeight="1" x14ac:dyDescent="0.25">
      <c r="B140" s="1498" t="s">
        <v>1928</v>
      </c>
      <c r="C140" s="1514" t="s">
        <v>2196</v>
      </c>
      <c r="D140" s="1460" t="s">
        <v>1928</v>
      </c>
      <c r="E140" s="1504" t="s">
        <v>1928</v>
      </c>
      <c r="F140" s="1472" t="s">
        <v>1928</v>
      </c>
      <c r="G140" s="1487" t="s">
        <v>1928</v>
      </c>
      <c r="H140" s="1506" t="s">
        <v>1928</v>
      </c>
      <c r="I140" s="1507" t="s">
        <v>1928</v>
      </c>
      <c r="J140" s="1486" t="s">
        <v>1928</v>
      </c>
      <c r="K140" s="1499" t="s">
        <v>1928</v>
      </c>
      <c r="L140" s="1508" t="s">
        <v>1928</v>
      </c>
      <c r="M140" s="1443" t="s">
        <v>1928</v>
      </c>
      <c r="N140" s="1456" t="s">
        <v>1928</v>
      </c>
      <c r="O140" s="1487" t="s">
        <v>1928</v>
      </c>
      <c r="P140" s="1509" t="s">
        <v>1928</v>
      </c>
      <c r="Q140" s="1486" t="s">
        <v>1928</v>
      </c>
      <c r="R140" s="1487" t="s">
        <v>1928</v>
      </c>
      <c r="S140" s="1504" t="s">
        <v>1928</v>
      </c>
      <c r="T140" s="1487" t="s">
        <v>1928</v>
      </c>
      <c r="U140" s="1490" t="s">
        <v>1928</v>
      </c>
      <c r="V140" s="1510" t="s">
        <v>1928</v>
      </c>
      <c r="W140" s="1502" t="s">
        <v>1928</v>
      </c>
      <c r="X140" s="1513" t="s">
        <v>1928</v>
      </c>
      <c r="Y140" s="1504" t="s">
        <v>1928</v>
      </c>
      <c r="Z140" s="1512" t="s">
        <v>1928</v>
      </c>
      <c r="AA140" s="1496" t="s">
        <v>1928</v>
      </c>
      <c r="AB140" s="1497" t="s">
        <v>1928</v>
      </c>
      <c r="AC140" s="1487" t="s">
        <v>1928</v>
      </c>
    </row>
    <row r="141" spans="2:29" ht="12.75" customHeight="1" x14ac:dyDescent="0.25">
      <c r="B141" s="1498" t="s">
        <v>1928</v>
      </c>
      <c r="C141" s="1514" t="s">
        <v>2196</v>
      </c>
      <c r="D141" s="1460" t="s">
        <v>1928</v>
      </c>
      <c r="E141" s="1504" t="s">
        <v>1928</v>
      </c>
      <c r="F141" s="1472" t="s">
        <v>1928</v>
      </c>
      <c r="G141" s="1487" t="s">
        <v>1928</v>
      </c>
      <c r="H141" s="1506" t="s">
        <v>1928</v>
      </c>
      <c r="I141" s="1507" t="s">
        <v>1928</v>
      </c>
      <c r="J141" s="1486" t="s">
        <v>1928</v>
      </c>
      <c r="K141" s="1499" t="s">
        <v>1928</v>
      </c>
      <c r="L141" s="1508" t="s">
        <v>1928</v>
      </c>
      <c r="M141" s="1443" t="s">
        <v>1928</v>
      </c>
      <c r="N141" s="1456" t="s">
        <v>1928</v>
      </c>
      <c r="O141" s="1487" t="s">
        <v>1928</v>
      </c>
      <c r="P141" s="1509" t="s">
        <v>1928</v>
      </c>
      <c r="Q141" s="1486" t="s">
        <v>1928</v>
      </c>
      <c r="R141" s="1487" t="s">
        <v>1928</v>
      </c>
      <c r="S141" s="1504" t="s">
        <v>1928</v>
      </c>
      <c r="T141" s="1487" t="s">
        <v>1928</v>
      </c>
      <c r="U141" s="1490" t="s">
        <v>1928</v>
      </c>
      <c r="V141" s="1510" t="s">
        <v>1928</v>
      </c>
      <c r="W141" s="1502" t="s">
        <v>1928</v>
      </c>
      <c r="X141" s="1513" t="s">
        <v>1928</v>
      </c>
      <c r="Y141" s="1504" t="s">
        <v>1928</v>
      </c>
      <c r="Z141" s="1512" t="s">
        <v>1928</v>
      </c>
      <c r="AA141" s="1496" t="s">
        <v>1928</v>
      </c>
      <c r="AB141" s="1497" t="s">
        <v>1928</v>
      </c>
      <c r="AC141" s="1487" t="s">
        <v>1928</v>
      </c>
    </row>
    <row r="142" spans="2:29" ht="12.75" customHeight="1" x14ac:dyDescent="0.25">
      <c r="B142" s="1498" t="s">
        <v>1928</v>
      </c>
      <c r="C142" s="1514" t="s">
        <v>2196</v>
      </c>
      <c r="D142" s="1460" t="s">
        <v>1928</v>
      </c>
      <c r="E142" s="1504" t="s">
        <v>1928</v>
      </c>
      <c r="F142" s="1472" t="s">
        <v>1928</v>
      </c>
      <c r="G142" s="1487" t="s">
        <v>1928</v>
      </c>
      <c r="H142" s="1506" t="s">
        <v>1928</v>
      </c>
      <c r="I142" s="1507" t="s">
        <v>1928</v>
      </c>
      <c r="J142" s="1486" t="s">
        <v>1928</v>
      </c>
      <c r="K142" s="1499" t="s">
        <v>1928</v>
      </c>
      <c r="L142" s="1508" t="s">
        <v>1928</v>
      </c>
      <c r="M142" s="1443" t="s">
        <v>1928</v>
      </c>
      <c r="N142" s="1456" t="s">
        <v>1928</v>
      </c>
      <c r="O142" s="1487" t="s">
        <v>1928</v>
      </c>
      <c r="P142" s="1509" t="s">
        <v>1928</v>
      </c>
      <c r="Q142" s="1486" t="s">
        <v>1928</v>
      </c>
      <c r="R142" s="1487" t="s">
        <v>1928</v>
      </c>
      <c r="S142" s="1504" t="s">
        <v>1928</v>
      </c>
      <c r="T142" s="1487" t="s">
        <v>1928</v>
      </c>
      <c r="U142" s="1490" t="s">
        <v>1928</v>
      </c>
      <c r="V142" s="1510" t="s">
        <v>1928</v>
      </c>
      <c r="W142" s="1502" t="s">
        <v>1928</v>
      </c>
      <c r="X142" s="1513" t="s">
        <v>1928</v>
      </c>
      <c r="Y142" s="1504" t="s">
        <v>1928</v>
      </c>
      <c r="Z142" s="1512" t="s">
        <v>1928</v>
      </c>
      <c r="AA142" s="1496" t="s">
        <v>1928</v>
      </c>
      <c r="AB142" s="1497" t="s">
        <v>1928</v>
      </c>
      <c r="AC142" s="1487" t="s">
        <v>1928</v>
      </c>
    </row>
    <row r="143" spans="2:29" ht="12.75" customHeight="1" x14ac:dyDescent="0.25">
      <c r="B143" s="1498" t="s">
        <v>1928</v>
      </c>
      <c r="C143" s="1514" t="s">
        <v>2196</v>
      </c>
      <c r="D143" s="1460" t="s">
        <v>1928</v>
      </c>
      <c r="E143" s="1504" t="s">
        <v>1928</v>
      </c>
      <c r="F143" s="1472" t="s">
        <v>1928</v>
      </c>
      <c r="G143" s="1487" t="s">
        <v>1928</v>
      </c>
      <c r="H143" s="1506" t="s">
        <v>1928</v>
      </c>
      <c r="I143" s="1507" t="s">
        <v>1928</v>
      </c>
      <c r="J143" s="1486" t="s">
        <v>1928</v>
      </c>
      <c r="K143" s="1499" t="s">
        <v>1928</v>
      </c>
      <c r="L143" s="1508" t="s">
        <v>1928</v>
      </c>
      <c r="M143" s="1443" t="s">
        <v>1928</v>
      </c>
      <c r="N143" s="1456" t="s">
        <v>1928</v>
      </c>
      <c r="O143" s="1487" t="s">
        <v>1928</v>
      </c>
      <c r="P143" s="1509" t="s">
        <v>1928</v>
      </c>
      <c r="Q143" s="1486" t="s">
        <v>1928</v>
      </c>
      <c r="R143" s="1487" t="s">
        <v>1928</v>
      </c>
      <c r="S143" s="1504" t="s">
        <v>1928</v>
      </c>
      <c r="T143" s="1487" t="s">
        <v>1928</v>
      </c>
      <c r="U143" s="1490" t="s">
        <v>1928</v>
      </c>
      <c r="V143" s="1510" t="s">
        <v>1928</v>
      </c>
      <c r="W143" s="1502" t="s">
        <v>1928</v>
      </c>
      <c r="X143" s="1513" t="s">
        <v>1928</v>
      </c>
      <c r="Y143" s="1504" t="s">
        <v>1928</v>
      </c>
      <c r="Z143" s="1512" t="s">
        <v>1928</v>
      </c>
      <c r="AA143" s="1496" t="s">
        <v>1928</v>
      </c>
      <c r="AB143" s="1497" t="s">
        <v>1928</v>
      </c>
      <c r="AC143" s="1487" t="s">
        <v>1928</v>
      </c>
    </row>
    <row r="144" spans="2:29" ht="12.75" customHeight="1" x14ac:dyDescent="0.25">
      <c r="B144" s="1498" t="s">
        <v>1928</v>
      </c>
      <c r="C144" s="1514" t="s">
        <v>2196</v>
      </c>
      <c r="D144" s="1460" t="s">
        <v>1928</v>
      </c>
      <c r="E144" s="1504" t="s">
        <v>1928</v>
      </c>
      <c r="F144" s="1472" t="s">
        <v>1928</v>
      </c>
      <c r="G144" s="1487" t="s">
        <v>1928</v>
      </c>
      <c r="H144" s="1506" t="s">
        <v>1928</v>
      </c>
      <c r="I144" s="1507" t="s">
        <v>1928</v>
      </c>
      <c r="J144" s="1486" t="s">
        <v>1928</v>
      </c>
      <c r="K144" s="1499" t="s">
        <v>1928</v>
      </c>
      <c r="L144" s="1508" t="s">
        <v>1928</v>
      </c>
      <c r="M144" s="1443" t="s">
        <v>1928</v>
      </c>
      <c r="N144" s="1456" t="s">
        <v>1928</v>
      </c>
      <c r="O144" s="1487" t="s">
        <v>1928</v>
      </c>
      <c r="P144" s="1509" t="s">
        <v>1928</v>
      </c>
      <c r="Q144" s="1486" t="s">
        <v>1928</v>
      </c>
      <c r="R144" s="1487" t="s">
        <v>1928</v>
      </c>
      <c r="S144" s="1504" t="s">
        <v>1928</v>
      </c>
      <c r="T144" s="1487" t="s">
        <v>1928</v>
      </c>
      <c r="U144" s="1490" t="s">
        <v>1928</v>
      </c>
      <c r="V144" s="1510" t="s">
        <v>1928</v>
      </c>
      <c r="W144" s="1502" t="s">
        <v>1928</v>
      </c>
      <c r="X144" s="1513" t="s">
        <v>1928</v>
      </c>
      <c r="Y144" s="1504" t="s">
        <v>1928</v>
      </c>
      <c r="Z144" s="1512" t="s">
        <v>1928</v>
      </c>
      <c r="AA144" s="1496" t="s">
        <v>1928</v>
      </c>
      <c r="AB144" s="1497" t="s">
        <v>1928</v>
      </c>
      <c r="AC144" s="1487" t="s">
        <v>1928</v>
      </c>
    </row>
    <row r="145" spans="2:29" ht="12.75" customHeight="1" x14ac:dyDescent="0.25">
      <c r="B145" s="1498" t="s">
        <v>1928</v>
      </c>
      <c r="C145" s="1514" t="s">
        <v>2196</v>
      </c>
      <c r="D145" s="1460" t="s">
        <v>1928</v>
      </c>
      <c r="E145" s="1504" t="s">
        <v>1928</v>
      </c>
      <c r="F145" s="1472" t="s">
        <v>1928</v>
      </c>
      <c r="G145" s="1487" t="s">
        <v>1928</v>
      </c>
      <c r="H145" s="1506" t="s">
        <v>1928</v>
      </c>
      <c r="I145" s="1507" t="s">
        <v>1928</v>
      </c>
      <c r="J145" s="1486" t="s">
        <v>1928</v>
      </c>
      <c r="K145" s="1499" t="s">
        <v>1928</v>
      </c>
      <c r="L145" s="1508" t="s">
        <v>1928</v>
      </c>
      <c r="M145" s="1443" t="s">
        <v>1928</v>
      </c>
      <c r="N145" s="1456" t="s">
        <v>1928</v>
      </c>
      <c r="O145" s="1487" t="s">
        <v>1928</v>
      </c>
      <c r="P145" s="1509" t="s">
        <v>1928</v>
      </c>
      <c r="Q145" s="1486" t="s">
        <v>1928</v>
      </c>
      <c r="R145" s="1487" t="s">
        <v>1928</v>
      </c>
      <c r="S145" s="1504" t="s">
        <v>1928</v>
      </c>
      <c r="T145" s="1487" t="s">
        <v>1928</v>
      </c>
      <c r="U145" s="1490" t="s">
        <v>1928</v>
      </c>
      <c r="V145" s="1510" t="s">
        <v>1928</v>
      </c>
      <c r="W145" s="1502" t="s">
        <v>1928</v>
      </c>
      <c r="X145" s="1513" t="s">
        <v>1928</v>
      </c>
      <c r="Y145" s="1504" t="s">
        <v>1928</v>
      </c>
      <c r="Z145" s="1512" t="s">
        <v>1928</v>
      </c>
      <c r="AA145" s="1496" t="s">
        <v>1928</v>
      </c>
      <c r="AB145" s="1497" t="s">
        <v>1928</v>
      </c>
      <c r="AC145" s="1487" t="s">
        <v>1928</v>
      </c>
    </row>
    <row r="146" spans="2:29" ht="12.75" customHeight="1" x14ac:dyDescent="0.25">
      <c r="B146" s="1498" t="s">
        <v>1928</v>
      </c>
      <c r="C146" s="1514" t="s">
        <v>2196</v>
      </c>
      <c r="D146" s="1460" t="s">
        <v>1928</v>
      </c>
      <c r="E146" s="1504" t="s">
        <v>1928</v>
      </c>
      <c r="F146" s="1472" t="s">
        <v>1928</v>
      </c>
      <c r="G146" s="1487" t="s">
        <v>1928</v>
      </c>
      <c r="H146" s="1506" t="s">
        <v>1928</v>
      </c>
      <c r="I146" s="1507" t="s">
        <v>1928</v>
      </c>
      <c r="J146" s="1486" t="s">
        <v>1928</v>
      </c>
      <c r="K146" s="1499" t="s">
        <v>1928</v>
      </c>
      <c r="L146" s="1508" t="s">
        <v>1928</v>
      </c>
      <c r="M146" s="1443" t="s">
        <v>1928</v>
      </c>
      <c r="N146" s="1456" t="s">
        <v>1928</v>
      </c>
      <c r="O146" s="1487" t="s">
        <v>1928</v>
      </c>
      <c r="P146" s="1509" t="s">
        <v>1928</v>
      </c>
      <c r="Q146" s="1486" t="s">
        <v>1928</v>
      </c>
      <c r="R146" s="1487" t="s">
        <v>1928</v>
      </c>
      <c r="S146" s="1504" t="s">
        <v>1928</v>
      </c>
      <c r="T146" s="1487" t="s">
        <v>1928</v>
      </c>
      <c r="U146" s="1490" t="s">
        <v>1928</v>
      </c>
      <c r="V146" s="1510" t="s">
        <v>1928</v>
      </c>
      <c r="W146" s="1502" t="s">
        <v>1928</v>
      </c>
      <c r="X146" s="1513" t="s">
        <v>1928</v>
      </c>
      <c r="Y146" s="1504" t="s">
        <v>1928</v>
      </c>
      <c r="Z146" s="1512" t="s">
        <v>1928</v>
      </c>
      <c r="AA146" s="1496" t="s">
        <v>1928</v>
      </c>
      <c r="AB146" s="1497" t="s">
        <v>1928</v>
      </c>
      <c r="AC146" s="1487" t="s">
        <v>1928</v>
      </c>
    </row>
    <row r="147" spans="2:29" ht="12.75" customHeight="1" x14ac:dyDescent="0.25">
      <c r="B147" s="1498" t="s">
        <v>1928</v>
      </c>
      <c r="C147" s="1514" t="s">
        <v>2196</v>
      </c>
      <c r="D147" s="1460" t="s">
        <v>1928</v>
      </c>
      <c r="E147" s="1504" t="s">
        <v>1928</v>
      </c>
      <c r="F147" s="1472" t="s">
        <v>1928</v>
      </c>
      <c r="G147" s="1487" t="s">
        <v>1928</v>
      </c>
      <c r="H147" s="1506" t="s">
        <v>1928</v>
      </c>
      <c r="I147" s="1507" t="s">
        <v>1928</v>
      </c>
      <c r="J147" s="1486" t="s">
        <v>1928</v>
      </c>
      <c r="K147" s="1499" t="s">
        <v>1928</v>
      </c>
      <c r="L147" s="1508" t="s">
        <v>1928</v>
      </c>
      <c r="M147" s="1443" t="s">
        <v>1928</v>
      </c>
      <c r="N147" s="1456" t="s">
        <v>1928</v>
      </c>
      <c r="O147" s="1487" t="s">
        <v>1928</v>
      </c>
      <c r="P147" s="1509" t="s">
        <v>1928</v>
      </c>
      <c r="Q147" s="1486" t="s">
        <v>1928</v>
      </c>
      <c r="R147" s="1487" t="s">
        <v>1928</v>
      </c>
      <c r="S147" s="1504" t="s">
        <v>1928</v>
      </c>
      <c r="T147" s="1487" t="s">
        <v>1928</v>
      </c>
      <c r="U147" s="1490" t="s">
        <v>1928</v>
      </c>
      <c r="V147" s="1510" t="s">
        <v>1928</v>
      </c>
      <c r="W147" s="1502" t="s">
        <v>1928</v>
      </c>
      <c r="X147" s="1513" t="s">
        <v>1928</v>
      </c>
      <c r="Y147" s="1504" t="s">
        <v>1928</v>
      </c>
      <c r="Z147" s="1512" t="s">
        <v>1928</v>
      </c>
      <c r="AA147" s="1496" t="s">
        <v>1928</v>
      </c>
      <c r="AB147" s="1497" t="s">
        <v>1928</v>
      </c>
      <c r="AC147" s="1487" t="s">
        <v>1928</v>
      </c>
    </row>
    <row r="148" spans="2:29" ht="12.75" customHeight="1" x14ac:dyDescent="0.25">
      <c r="B148" s="1498" t="s">
        <v>1928</v>
      </c>
      <c r="C148" s="1514" t="s">
        <v>2196</v>
      </c>
      <c r="D148" s="1460" t="s">
        <v>1928</v>
      </c>
      <c r="E148" s="1504" t="s">
        <v>1928</v>
      </c>
      <c r="F148" s="1472" t="s">
        <v>1928</v>
      </c>
      <c r="G148" s="1487" t="s">
        <v>1928</v>
      </c>
      <c r="H148" s="1506" t="s">
        <v>1928</v>
      </c>
      <c r="I148" s="1507" t="s">
        <v>1928</v>
      </c>
      <c r="J148" s="1486" t="s">
        <v>1928</v>
      </c>
      <c r="K148" s="1499" t="s">
        <v>1928</v>
      </c>
      <c r="L148" s="1508" t="s">
        <v>1928</v>
      </c>
      <c r="M148" s="1443" t="s">
        <v>1928</v>
      </c>
      <c r="N148" s="1456" t="s">
        <v>1928</v>
      </c>
      <c r="O148" s="1487" t="s">
        <v>1928</v>
      </c>
      <c r="P148" s="1509" t="s">
        <v>1928</v>
      </c>
      <c r="Q148" s="1486" t="s">
        <v>1928</v>
      </c>
      <c r="R148" s="1487" t="s">
        <v>1928</v>
      </c>
      <c r="S148" s="1504" t="s">
        <v>1928</v>
      </c>
      <c r="T148" s="1487" t="s">
        <v>1928</v>
      </c>
      <c r="U148" s="1490" t="s">
        <v>1928</v>
      </c>
      <c r="V148" s="1510" t="s">
        <v>1928</v>
      </c>
      <c r="W148" s="1502" t="s">
        <v>1928</v>
      </c>
      <c r="X148" s="1513" t="s">
        <v>1928</v>
      </c>
      <c r="Y148" s="1504" t="s">
        <v>1928</v>
      </c>
      <c r="Z148" s="1512" t="s">
        <v>1928</v>
      </c>
      <c r="AA148" s="1496" t="s">
        <v>1928</v>
      </c>
      <c r="AB148" s="1497" t="s">
        <v>1928</v>
      </c>
      <c r="AC148" s="1487" t="s">
        <v>1928</v>
      </c>
    </row>
    <row r="149" spans="2:29" ht="12.75" customHeight="1" x14ac:dyDescent="0.25">
      <c r="B149" s="1498" t="s">
        <v>1928</v>
      </c>
      <c r="C149" s="1514" t="s">
        <v>2196</v>
      </c>
      <c r="D149" s="1460" t="s">
        <v>1928</v>
      </c>
      <c r="E149" s="1504" t="s">
        <v>1928</v>
      </c>
      <c r="F149" s="1472" t="s">
        <v>1928</v>
      </c>
      <c r="G149" s="1487" t="s">
        <v>1928</v>
      </c>
      <c r="H149" s="1506" t="s">
        <v>1928</v>
      </c>
      <c r="I149" s="1507" t="s">
        <v>1928</v>
      </c>
      <c r="J149" s="1486" t="s">
        <v>1928</v>
      </c>
      <c r="K149" s="1499" t="s">
        <v>1928</v>
      </c>
      <c r="L149" s="1508" t="s">
        <v>1928</v>
      </c>
      <c r="M149" s="1443" t="s">
        <v>1928</v>
      </c>
      <c r="N149" s="1456" t="s">
        <v>1928</v>
      </c>
      <c r="O149" s="1487" t="s">
        <v>1928</v>
      </c>
      <c r="P149" s="1509" t="s">
        <v>1928</v>
      </c>
      <c r="Q149" s="1486" t="s">
        <v>1928</v>
      </c>
      <c r="R149" s="1487" t="s">
        <v>1928</v>
      </c>
      <c r="S149" s="1504" t="s">
        <v>1928</v>
      </c>
      <c r="T149" s="1487" t="s">
        <v>1928</v>
      </c>
      <c r="U149" s="1490" t="s">
        <v>1928</v>
      </c>
      <c r="V149" s="1510" t="s">
        <v>1928</v>
      </c>
      <c r="W149" s="1502" t="s">
        <v>1928</v>
      </c>
      <c r="X149" s="1513" t="s">
        <v>1928</v>
      </c>
      <c r="Y149" s="1504" t="s">
        <v>1928</v>
      </c>
      <c r="Z149" s="1512" t="s">
        <v>1928</v>
      </c>
      <c r="AA149" s="1496" t="s">
        <v>1928</v>
      </c>
      <c r="AB149" s="1497" t="s">
        <v>1928</v>
      </c>
      <c r="AC149" s="1487" t="s">
        <v>1928</v>
      </c>
    </row>
    <row r="150" spans="2:29" ht="12.75" customHeight="1" x14ac:dyDescent="0.25">
      <c r="B150" s="1498" t="s">
        <v>1928</v>
      </c>
      <c r="C150" s="1514" t="s">
        <v>2196</v>
      </c>
      <c r="D150" s="1460" t="s">
        <v>1928</v>
      </c>
      <c r="E150" s="1504" t="s">
        <v>1928</v>
      </c>
      <c r="F150" s="1472" t="s">
        <v>1928</v>
      </c>
      <c r="G150" s="1487" t="s">
        <v>1928</v>
      </c>
      <c r="H150" s="1506" t="s">
        <v>1928</v>
      </c>
      <c r="I150" s="1507" t="s">
        <v>1928</v>
      </c>
      <c r="J150" s="1486" t="s">
        <v>1928</v>
      </c>
      <c r="K150" s="1499" t="s">
        <v>1928</v>
      </c>
      <c r="L150" s="1508" t="s">
        <v>1928</v>
      </c>
      <c r="M150" s="1443" t="s">
        <v>1928</v>
      </c>
      <c r="N150" s="1456" t="s">
        <v>1928</v>
      </c>
      <c r="O150" s="1487" t="s">
        <v>1928</v>
      </c>
      <c r="P150" s="1509" t="s">
        <v>1928</v>
      </c>
      <c r="Q150" s="1486" t="s">
        <v>1928</v>
      </c>
      <c r="R150" s="1487" t="s">
        <v>1928</v>
      </c>
      <c r="S150" s="1504" t="s">
        <v>1928</v>
      </c>
      <c r="T150" s="1487" t="s">
        <v>1928</v>
      </c>
      <c r="U150" s="1490" t="s">
        <v>1928</v>
      </c>
      <c r="V150" s="1510" t="s">
        <v>1928</v>
      </c>
      <c r="W150" s="1502" t="s">
        <v>1928</v>
      </c>
      <c r="X150" s="1513" t="s">
        <v>1928</v>
      </c>
      <c r="Y150" s="1504" t="s">
        <v>1928</v>
      </c>
      <c r="Z150" s="1512" t="s">
        <v>1928</v>
      </c>
      <c r="AA150" s="1496" t="s">
        <v>1928</v>
      </c>
      <c r="AB150" s="1497" t="s">
        <v>1928</v>
      </c>
      <c r="AC150" s="1487" t="s">
        <v>1928</v>
      </c>
    </row>
    <row r="151" spans="2:29" ht="12.75" customHeight="1" x14ac:dyDescent="0.25">
      <c r="B151" s="1498" t="s">
        <v>1928</v>
      </c>
      <c r="C151" s="1514" t="s">
        <v>2196</v>
      </c>
      <c r="D151" s="1460" t="s">
        <v>1928</v>
      </c>
      <c r="E151" s="1504" t="s">
        <v>1928</v>
      </c>
      <c r="F151" s="1472" t="s">
        <v>1928</v>
      </c>
      <c r="G151" s="1487" t="s">
        <v>1928</v>
      </c>
      <c r="H151" s="1506" t="s">
        <v>1928</v>
      </c>
      <c r="I151" s="1507" t="s">
        <v>1928</v>
      </c>
      <c r="J151" s="1486" t="s">
        <v>1928</v>
      </c>
      <c r="K151" s="1499" t="s">
        <v>1928</v>
      </c>
      <c r="L151" s="1508" t="s">
        <v>1928</v>
      </c>
      <c r="M151" s="1443" t="s">
        <v>1928</v>
      </c>
      <c r="N151" s="1456" t="s">
        <v>1928</v>
      </c>
      <c r="O151" s="1487" t="s">
        <v>1928</v>
      </c>
      <c r="P151" s="1509" t="s">
        <v>1928</v>
      </c>
      <c r="Q151" s="1486" t="s">
        <v>1928</v>
      </c>
      <c r="R151" s="1487" t="s">
        <v>1928</v>
      </c>
      <c r="S151" s="1504" t="s">
        <v>1928</v>
      </c>
      <c r="T151" s="1487" t="s">
        <v>1928</v>
      </c>
      <c r="U151" s="1490" t="s">
        <v>1928</v>
      </c>
      <c r="V151" s="1510" t="s">
        <v>1928</v>
      </c>
      <c r="W151" s="1502" t="s">
        <v>1928</v>
      </c>
      <c r="X151" s="1513" t="s">
        <v>1928</v>
      </c>
      <c r="Y151" s="1504" t="s">
        <v>1928</v>
      </c>
      <c r="Z151" s="1512" t="s">
        <v>1928</v>
      </c>
      <c r="AA151" s="1496" t="s">
        <v>1928</v>
      </c>
      <c r="AB151" s="1497" t="s">
        <v>1928</v>
      </c>
      <c r="AC151" s="1487" t="s">
        <v>1928</v>
      </c>
    </row>
    <row r="152" spans="2:29" ht="12.75" customHeight="1" x14ac:dyDescent="0.25">
      <c r="B152" s="1498" t="s">
        <v>1928</v>
      </c>
      <c r="C152" s="1514" t="s">
        <v>2196</v>
      </c>
      <c r="D152" s="1460" t="s">
        <v>1928</v>
      </c>
      <c r="E152" s="1504" t="s">
        <v>1928</v>
      </c>
      <c r="F152" s="1472" t="s">
        <v>1928</v>
      </c>
      <c r="G152" s="1487" t="s">
        <v>1928</v>
      </c>
      <c r="H152" s="1506" t="s">
        <v>1928</v>
      </c>
      <c r="I152" s="1507" t="s">
        <v>1928</v>
      </c>
      <c r="J152" s="1486" t="s">
        <v>1928</v>
      </c>
      <c r="K152" s="1499" t="s">
        <v>1928</v>
      </c>
      <c r="L152" s="1508" t="s">
        <v>1928</v>
      </c>
      <c r="M152" s="1443" t="s">
        <v>1928</v>
      </c>
      <c r="N152" s="1456" t="s">
        <v>1928</v>
      </c>
      <c r="O152" s="1487" t="s">
        <v>1928</v>
      </c>
      <c r="P152" s="1509" t="s">
        <v>1928</v>
      </c>
      <c r="Q152" s="1486" t="s">
        <v>1928</v>
      </c>
      <c r="R152" s="1487" t="s">
        <v>1928</v>
      </c>
      <c r="S152" s="1504" t="s">
        <v>1928</v>
      </c>
      <c r="T152" s="1487" t="s">
        <v>1928</v>
      </c>
      <c r="U152" s="1490" t="s">
        <v>1928</v>
      </c>
      <c r="V152" s="1510" t="s">
        <v>1928</v>
      </c>
      <c r="W152" s="1502" t="s">
        <v>1928</v>
      </c>
      <c r="X152" s="1513" t="s">
        <v>1928</v>
      </c>
      <c r="Y152" s="1504" t="s">
        <v>1928</v>
      </c>
      <c r="Z152" s="1512" t="s">
        <v>1928</v>
      </c>
      <c r="AA152" s="1496" t="s">
        <v>1928</v>
      </c>
      <c r="AB152" s="1497" t="s">
        <v>1928</v>
      </c>
      <c r="AC152" s="1487" t="s">
        <v>1928</v>
      </c>
    </row>
    <row r="153" spans="2:29" ht="12.75" customHeight="1" x14ac:dyDescent="0.25">
      <c r="B153" s="1498" t="s">
        <v>1928</v>
      </c>
      <c r="C153" s="1514" t="s">
        <v>2196</v>
      </c>
      <c r="D153" s="1460" t="s">
        <v>1928</v>
      </c>
      <c r="E153" s="1504" t="s">
        <v>1928</v>
      </c>
      <c r="F153" s="1472" t="s">
        <v>1928</v>
      </c>
      <c r="G153" s="1487" t="s">
        <v>1928</v>
      </c>
      <c r="H153" s="1506" t="s">
        <v>1928</v>
      </c>
      <c r="I153" s="1507" t="s">
        <v>1928</v>
      </c>
      <c r="J153" s="1486" t="s">
        <v>1928</v>
      </c>
      <c r="K153" s="1499" t="s">
        <v>1928</v>
      </c>
      <c r="L153" s="1508" t="s">
        <v>1928</v>
      </c>
      <c r="M153" s="1443" t="s">
        <v>1928</v>
      </c>
      <c r="N153" s="1456" t="s">
        <v>1928</v>
      </c>
      <c r="O153" s="1487" t="s">
        <v>1928</v>
      </c>
      <c r="P153" s="1509" t="s">
        <v>1928</v>
      </c>
      <c r="Q153" s="1486" t="s">
        <v>1928</v>
      </c>
      <c r="R153" s="1487" t="s">
        <v>1928</v>
      </c>
      <c r="S153" s="1504" t="s">
        <v>1928</v>
      </c>
      <c r="T153" s="1487" t="s">
        <v>1928</v>
      </c>
      <c r="U153" s="1490" t="s">
        <v>1928</v>
      </c>
      <c r="V153" s="1510" t="s">
        <v>1928</v>
      </c>
      <c r="W153" s="1502" t="s">
        <v>1928</v>
      </c>
      <c r="X153" s="1513" t="s">
        <v>1928</v>
      </c>
      <c r="Y153" s="1504" t="s">
        <v>1928</v>
      </c>
      <c r="Z153" s="1512" t="s">
        <v>1928</v>
      </c>
      <c r="AA153" s="1496" t="s">
        <v>1928</v>
      </c>
      <c r="AB153" s="1497" t="s">
        <v>1928</v>
      </c>
      <c r="AC153" s="1487" t="s">
        <v>1928</v>
      </c>
    </row>
    <row r="154" spans="2:29" ht="12.75" customHeight="1" x14ac:dyDescent="0.25">
      <c r="B154" s="1498" t="s">
        <v>1928</v>
      </c>
      <c r="C154" s="1514" t="s">
        <v>2196</v>
      </c>
      <c r="D154" s="1460" t="s">
        <v>1928</v>
      </c>
      <c r="E154" s="1504" t="s">
        <v>1928</v>
      </c>
      <c r="F154" s="1472" t="s">
        <v>1928</v>
      </c>
      <c r="G154" s="1487" t="s">
        <v>1928</v>
      </c>
      <c r="H154" s="1506" t="s">
        <v>1928</v>
      </c>
      <c r="I154" s="1507" t="s">
        <v>1928</v>
      </c>
      <c r="J154" s="1486" t="s">
        <v>1928</v>
      </c>
      <c r="K154" s="1499" t="s">
        <v>1928</v>
      </c>
      <c r="L154" s="1508" t="s">
        <v>1928</v>
      </c>
      <c r="M154" s="1443" t="s">
        <v>1928</v>
      </c>
      <c r="N154" s="1456" t="s">
        <v>1928</v>
      </c>
      <c r="O154" s="1487" t="s">
        <v>1928</v>
      </c>
      <c r="P154" s="1509" t="s">
        <v>1928</v>
      </c>
      <c r="Q154" s="1486" t="s">
        <v>1928</v>
      </c>
      <c r="R154" s="1487" t="s">
        <v>1928</v>
      </c>
      <c r="S154" s="1504" t="s">
        <v>1928</v>
      </c>
      <c r="T154" s="1487" t="s">
        <v>1928</v>
      </c>
      <c r="U154" s="1490" t="s">
        <v>1928</v>
      </c>
      <c r="V154" s="1510" t="s">
        <v>1928</v>
      </c>
      <c r="W154" s="1502" t="s">
        <v>1928</v>
      </c>
      <c r="X154" s="1513" t="s">
        <v>1928</v>
      </c>
      <c r="Y154" s="1504" t="s">
        <v>1928</v>
      </c>
      <c r="Z154" s="1512" t="s">
        <v>1928</v>
      </c>
      <c r="AA154" s="1496" t="s">
        <v>1928</v>
      </c>
      <c r="AB154" s="1497" t="s">
        <v>1928</v>
      </c>
      <c r="AC154" s="1487" t="s">
        <v>1928</v>
      </c>
    </row>
    <row r="155" spans="2:29" ht="12.75" customHeight="1" x14ac:dyDescent="0.25">
      <c r="B155" s="1498" t="s">
        <v>1928</v>
      </c>
      <c r="C155" s="1514" t="s">
        <v>2196</v>
      </c>
      <c r="D155" s="1460" t="s">
        <v>1928</v>
      </c>
      <c r="E155" s="1504" t="s">
        <v>1928</v>
      </c>
      <c r="F155" s="1472" t="s">
        <v>1928</v>
      </c>
      <c r="G155" s="1487" t="s">
        <v>1928</v>
      </c>
      <c r="H155" s="1506" t="s">
        <v>1928</v>
      </c>
      <c r="I155" s="1507" t="s">
        <v>1928</v>
      </c>
      <c r="J155" s="1486" t="s">
        <v>1928</v>
      </c>
      <c r="K155" s="1499" t="s">
        <v>1928</v>
      </c>
      <c r="L155" s="1508" t="s">
        <v>1928</v>
      </c>
      <c r="M155" s="1443" t="s">
        <v>1928</v>
      </c>
      <c r="N155" s="1456" t="s">
        <v>1928</v>
      </c>
      <c r="O155" s="1487" t="s">
        <v>1928</v>
      </c>
      <c r="P155" s="1509" t="s">
        <v>1928</v>
      </c>
      <c r="Q155" s="1486" t="s">
        <v>1928</v>
      </c>
      <c r="R155" s="1487" t="s">
        <v>1928</v>
      </c>
      <c r="S155" s="1504" t="s">
        <v>1928</v>
      </c>
      <c r="T155" s="1487" t="s">
        <v>1928</v>
      </c>
      <c r="U155" s="1490" t="s">
        <v>1928</v>
      </c>
      <c r="V155" s="1510" t="s">
        <v>1928</v>
      </c>
      <c r="W155" s="1502" t="s">
        <v>1928</v>
      </c>
      <c r="X155" s="1513" t="s">
        <v>1928</v>
      </c>
      <c r="Y155" s="1504" t="s">
        <v>1928</v>
      </c>
      <c r="Z155" s="1512" t="s">
        <v>1928</v>
      </c>
      <c r="AA155" s="1496" t="s">
        <v>1928</v>
      </c>
      <c r="AB155" s="1497" t="s">
        <v>1928</v>
      </c>
      <c r="AC155" s="1487" t="s">
        <v>1928</v>
      </c>
    </row>
    <row r="156" spans="2:29" ht="12.75" customHeight="1" x14ac:dyDescent="0.25">
      <c r="B156" s="1498" t="s">
        <v>1928</v>
      </c>
      <c r="C156" s="1514" t="s">
        <v>2196</v>
      </c>
      <c r="D156" s="1460" t="s">
        <v>1928</v>
      </c>
      <c r="E156" s="1504" t="s">
        <v>1928</v>
      </c>
      <c r="F156" s="1472" t="s">
        <v>1928</v>
      </c>
      <c r="G156" s="1487" t="s">
        <v>1928</v>
      </c>
      <c r="H156" s="1506" t="s">
        <v>1928</v>
      </c>
      <c r="I156" s="1507" t="s">
        <v>1928</v>
      </c>
      <c r="J156" s="1486" t="s">
        <v>1928</v>
      </c>
      <c r="K156" s="1499" t="s">
        <v>1928</v>
      </c>
      <c r="L156" s="1508" t="s">
        <v>1928</v>
      </c>
      <c r="M156" s="1443" t="s">
        <v>1928</v>
      </c>
      <c r="N156" s="1456" t="s">
        <v>1928</v>
      </c>
      <c r="O156" s="1487" t="s">
        <v>1928</v>
      </c>
      <c r="P156" s="1509" t="s">
        <v>1928</v>
      </c>
      <c r="Q156" s="1486" t="s">
        <v>1928</v>
      </c>
      <c r="R156" s="1487" t="s">
        <v>1928</v>
      </c>
      <c r="S156" s="1504" t="s">
        <v>1928</v>
      </c>
      <c r="T156" s="1487" t="s">
        <v>1928</v>
      </c>
      <c r="U156" s="1490" t="s">
        <v>1928</v>
      </c>
      <c r="V156" s="1510" t="s">
        <v>1928</v>
      </c>
      <c r="W156" s="1502" t="s">
        <v>1928</v>
      </c>
      <c r="X156" s="1513" t="s">
        <v>1928</v>
      </c>
      <c r="Y156" s="1504" t="s">
        <v>1928</v>
      </c>
      <c r="Z156" s="1512" t="s">
        <v>1928</v>
      </c>
      <c r="AA156" s="1496" t="s">
        <v>1928</v>
      </c>
      <c r="AB156" s="1497" t="s">
        <v>1928</v>
      </c>
      <c r="AC156" s="1487" t="s">
        <v>1928</v>
      </c>
    </row>
    <row r="157" spans="2:29" ht="12.75" customHeight="1" x14ac:dyDescent="0.25">
      <c r="B157" s="1498" t="s">
        <v>1928</v>
      </c>
      <c r="C157" s="1514" t="s">
        <v>2196</v>
      </c>
      <c r="D157" s="1460" t="s">
        <v>1928</v>
      </c>
      <c r="E157" s="1504" t="s">
        <v>1928</v>
      </c>
      <c r="F157" s="1472" t="s">
        <v>1928</v>
      </c>
      <c r="G157" s="1487" t="s">
        <v>1928</v>
      </c>
      <c r="H157" s="1506" t="s">
        <v>1928</v>
      </c>
      <c r="I157" s="1507" t="s">
        <v>1928</v>
      </c>
      <c r="J157" s="1486" t="s">
        <v>1928</v>
      </c>
      <c r="K157" s="1499" t="s">
        <v>1928</v>
      </c>
      <c r="L157" s="1508" t="s">
        <v>1928</v>
      </c>
      <c r="M157" s="1443" t="s">
        <v>1928</v>
      </c>
      <c r="N157" s="1456" t="s">
        <v>1928</v>
      </c>
      <c r="O157" s="1487" t="s">
        <v>1928</v>
      </c>
      <c r="P157" s="1509" t="s">
        <v>1928</v>
      </c>
      <c r="Q157" s="1486" t="s">
        <v>1928</v>
      </c>
      <c r="R157" s="1487" t="s">
        <v>1928</v>
      </c>
      <c r="S157" s="1504" t="s">
        <v>1928</v>
      </c>
      <c r="T157" s="1487" t="s">
        <v>1928</v>
      </c>
      <c r="U157" s="1490" t="s">
        <v>1928</v>
      </c>
      <c r="V157" s="1510" t="s">
        <v>1928</v>
      </c>
      <c r="W157" s="1502" t="s">
        <v>1928</v>
      </c>
      <c r="X157" s="1513" t="s">
        <v>1928</v>
      </c>
      <c r="Y157" s="1504" t="s">
        <v>1928</v>
      </c>
      <c r="Z157" s="1512" t="s">
        <v>1928</v>
      </c>
      <c r="AA157" s="1496" t="s">
        <v>1928</v>
      </c>
      <c r="AB157" s="1497" t="s">
        <v>1928</v>
      </c>
      <c r="AC157" s="1487" t="s">
        <v>1928</v>
      </c>
    </row>
    <row r="158" spans="2:29" ht="12.75" customHeight="1" x14ac:dyDescent="0.25">
      <c r="B158" s="1498" t="s">
        <v>1928</v>
      </c>
      <c r="C158" s="1514" t="s">
        <v>2196</v>
      </c>
      <c r="D158" s="1460" t="s">
        <v>1928</v>
      </c>
      <c r="E158" s="1504" t="s">
        <v>1928</v>
      </c>
      <c r="F158" s="1472" t="s">
        <v>1928</v>
      </c>
      <c r="G158" s="1487" t="s">
        <v>1928</v>
      </c>
      <c r="H158" s="1506" t="s">
        <v>1928</v>
      </c>
      <c r="I158" s="1507" t="s">
        <v>1928</v>
      </c>
      <c r="J158" s="1486" t="s">
        <v>1928</v>
      </c>
      <c r="K158" s="1499" t="s">
        <v>1928</v>
      </c>
      <c r="L158" s="1508" t="s">
        <v>1928</v>
      </c>
      <c r="M158" s="1443" t="s">
        <v>1928</v>
      </c>
      <c r="N158" s="1456" t="s">
        <v>1928</v>
      </c>
      <c r="O158" s="1487" t="s">
        <v>1928</v>
      </c>
      <c r="P158" s="1509" t="s">
        <v>1928</v>
      </c>
      <c r="Q158" s="1486" t="s">
        <v>1928</v>
      </c>
      <c r="R158" s="1487" t="s">
        <v>1928</v>
      </c>
      <c r="S158" s="1504" t="s">
        <v>1928</v>
      </c>
      <c r="T158" s="1487" t="s">
        <v>1928</v>
      </c>
      <c r="U158" s="1490" t="s">
        <v>1928</v>
      </c>
      <c r="V158" s="1510" t="s">
        <v>1928</v>
      </c>
      <c r="W158" s="1502" t="s">
        <v>1928</v>
      </c>
      <c r="X158" s="1513" t="s">
        <v>1928</v>
      </c>
      <c r="Y158" s="1504" t="s">
        <v>1928</v>
      </c>
      <c r="Z158" s="1512" t="s">
        <v>1928</v>
      </c>
      <c r="AA158" s="1496" t="s">
        <v>1928</v>
      </c>
      <c r="AB158" s="1497" t="s">
        <v>1928</v>
      </c>
      <c r="AC158" s="1487" t="s">
        <v>1928</v>
      </c>
    </row>
    <row r="159" spans="2:29" ht="12.75" customHeight="1" x14ac:dyDescent="0.25">
      <c r="B159" s="1498" t="s">
        <v>1928</v>
      </c>
      <c r="C159" s="1514" t="s">
        <v>2196</v>
      </c>
      <c r="D159" s="1460" t="s">
        <v>1928</v>
      </c>
      <c r="E159" s="1504" t="s">
        <v>1928</v>
      </c>
      <c r="F159" s="1472" t="s">
        <v>1928</v>
      </c>
      <c r="G159" s="1487" t="s">
        <v>1928</v>
      </c>
      <c r="H159" s="1506" t="s">
        <v>1928</v>
      </c>
      <c r="I159" s="1507" t="s">
        <v>1928</v>
      </c>
      <c r="J159" s="1486" t="s">
        <v>1928</v>
      </c>
      <c r="K159" s="1499" t="s">
        <v>1928</v>
      </c>
      <c r="L159" s="1508" t="s">
        <v>1928</v>
      </c>
      <c r="M159" s="1443" t="s">
        <v>1928</v>
      </c>
      <c r="N159" s="1456" t="s">
        <v>1928</v>
      </c>
      <c r="O159" s="1487" t="s">
        <v>1928</v>
      </c>
      <c r="P159" s="1509" t="s">
        <v>1928</v>
      </c>
      <c r="Q159" s="1486" t="s">
        <v>1928</v>
      </c>
      <c r="R159" s="1487" t="s">
        <v>1928</v>
      </c>
      <c r="S159" s="1504" t="s">
        <v>1928</v>
      </c>
      <c r="T159" s="1487" t="s">
        <v>1928</v>
      </c>
      <c r="U159" s="1490" t="s">
        <v>1928</v>
      </c>
      <c r="V159" s="1510" t="s">
        <v>1928</v>
      </c>
      <c r="W159" s="1502" t="s">
        <v>1928</v>
      </c>
      <c r="X159" s="1513" t="s">
        <v>1928</v>
      </c>
      <c r="Y159" s="1504" t="s">
        <v>1928</v>
      </c>
      <c r="Z159" s="1512" t="s">
        <v>1928</v>
      </c>
      <c r="AA159" s="1496" t="s">
        <v>1928</v>
      </c>
      <c r="AB159" s="1497" t="s">
        <v>1928</v>
      </c>
      <c r="AC159" s="1487" t="s">
        <v>1928</v>
      </c>
    </row>
    <row r="160" spans="2:29" ht="12.75" customHeight="1" x14ac:dyDescent="0.25">
      <c r="B160" s="1498" t="s">
        <v>1928</v>
      </c>
      <c r="C160" s="1514" t="s">
        <v>2196</v>
      </c>
      <c r="D160" s="1460" t="s">
        <v>1928</v>
      </c>
      <c r="E160" s="1504" t="s">
        <v>1928</v>
      </c>
      <c r="F160" s="1472" t="s">
        <v>1928</v>
      </c>
      <c r="G160" s="1487" t="s">
        <v>1928</v>
      </c>
      <c r="H160" s="1506" t="s">
        <v>1928</v>
      </c>
      <c r="I160" s="1507" t="s">
        <v>1928</v>
      </c>
      <c r="J160" s="1486" t="s">
        <v>1928</v>
      </c>
      <c r="K160" s="1499" t="s">
        <v>1928</v>
      </c>
      <c r="L160" s="1508" t="s">
        <v>1928</v>
      </c>
      <c r="M160" s="1443" t="s">
        <v>1928</v>
      </c>
      <c r="N160" s="1456" t="s">
        <v>1928</v>
      </c>
      <c r="O160" s="1487" t="s">
        <v>1928</v>
      </c>
      <c r="P160" s="1509" t="s">
        <v>1928</v>
      </c>
      <c r="Q160" s="1486" t="s">
        <v>1928</v>
      </c>
      <c r="R160" s="1487" t="s">
        <v>1928</v>
      </c>
      <c r="S160" s="1504" t="s">
        <v>1928</v>
      </c>
      <c r="T160" s="1487" t="s">
        <v>1928</v>
      </c>
      <c r="U160" s="1490" t="s">
        <v>1928</v>
      </c>
      <c r="V160" s="1510" t="s">
        <v>1928</v>
      </c>
      <c r="W160" s="1502" t="s">
        <v>1928</v>
      </c>
      <c r="X160" s="1513" t="s">
        <v>1928</v>
      </c>
      <c r="Y160" s="1504" t="s">
        <v>1928</v>
      </c>
      <c r="Z160" s="1512" t="s">
        <v>1928</v>
      </c>
      <c r="AA160" s="1496" t="s">
        <v>1928</v>
      </c>
      <c r="AB160" s="1497" t="s">
        <v>1928</v>
      </c>
      <c r="AC160" s="1487" t="s">
        <v>1928</v>
      </c>
    </row>
    <row r="161" spans="2:29" ht="12.75" customHeight="1" x14ac:dyDescent="0.25">
      <c r="B161" s="1498" t="s">
        <v>1928</v>
      </c>
      <c r="C161" s="1514" t="s">
        <v>2196</v>
      </c>
      <c r="D161" s="1460" t="s">
        <v>1928</v>
      </c>
      <c r="E161" s="1504" t="s">
        <v>1928</v>
      </c>
      <c r="F161" s="1472" t="s">
        <v>1928</v>
      </c>
      <c r="G161" s="1487" t="s">
        <v>1928</v>
      </c>
      <c r="H161" s="1506" t="s">
        <v>1928</v>
      </c>
      <c r="I161" s="1507" t="s">
        <v>1928</v>
      </c>
      <c r="J161" s="1486" t="s">
        <v>1928</v>
      </c>
      <c r="K161" s="1499" t="s">
        <v>1928</v>
      </c>
      <c r="L161" s="1508" t="s">
        <v>1928</v>
      </c>
      <c r="M161" s="1443" t="s">
        <v>1928</v>
      </c>
      <c r="N161" s="1456" t="s">
        <v>1928</v>
      </c>
      <c r="O161" s="1487" t="s">
        <v>1928</v>
      </c>
      <c r="P161" s="1509" t="s">
        <v>1928</v>
      </c>
      <c r="Q161" s="1486" t="s">
        <v>1928</v>
      </c>
      <c r="R161" s="1487" t="s">
        <v>1928</v>
      </c>
      <c r="S161" s="1504" t="s">
        <v>1928</v>
      </c>
      <c r="T161" s="1487" t="s">
        <v>1928</v>
      </c>
      <c r="U161" s="1490" t="s">
        <v>1928</v>
      </c>
      <c r="V161" s="1510" t="s">
        <v>1928</v>
      </c>
      <c r="W161" s="1502" t="s">
        <v>1928</v>
      </c>
      <c r="X161" s="1513" t="s">
        <v>1928</v>
      </c>
      <c r="Y161" s="1504" t="s">
        <v>1928</v>
      </c>
      <c r="Z161" s="1512" t="s">
        <v>1928</v>
      </c>
      <c r="AA161" s="1496" t="s">
        <v>1928</v>
      </c>
      <c r="AB161" s="1497" t="s">
        <v>1928</v>
      </c>
      <c r="AC161" s="1487" t="s">
        <v>1928</v>
      </c>
    </row>
    <row r="162" spans="2:29" ht="12.75" customHeight="1" x14ac:dyDescent="0.25">
      <c r="B162" s="1498" t="s">
        <v>1928</v>
      </c>
      <c r="C162" s="1514" t="s">
        <v>2196</v>
      </c>
      <c r="D162" s="1460" t="s">
        <v>1928</v>
      </c>
      <c r="E162" s="1504" t="s">
        <v>1928</v>
      </c>
      <c r="F162" s="1472" t="s">
        <v>1928</v>
      </c>
      <c r="G162" s="1487" t="s">
        <v>1928</v>
      </c>
      <c r="H162" s="1506" t="s">
        <v>1928</v>
      </c>
      <c r="I162" s="1507" t="s">
        <v>1928</v>
      </c>
      <c r="J162" s="1486" t="s">
        <v>1928</v>
      </c>
      <c r="K162" s="1499" t="s">
        <v>1928</v>
      </c>
      <c r="L162" s="1508" t="s">
        <v>1928</v>
      </c>
      <c r="M162" s="1443" t="s">
        <v>1928</v>
      </c>
      <c r="N162" s="1456" t="s">
        <v>1928</v>
      </c>
      <c r="O162" s="1487" t="s">
        <v>1928</v>
      </c>
      <c r="P162" s="1509" t="s">
        <v>1928</v>
      </c>
      <c r="Q162" s="1486" t="s">
        <v>1928</v>
      </c>
      <c r="R162" s="1487" t="s">
        <v>1928</v>
      </c>
      <c r="S162" s="1504" t="s">
        <v>1928</v>
      </c>
      <c r="T162" s="1487" t="s">
        <v>1928</v>
      </c>
      <c r="U162" s="1490" t="s">
        <v>1928</v>
      </c>
      <c r="V162" s="1510" t="s">
        <v>1928</v>
      </c>
      <c r="W162" s="1502" t="s">
        <v>1928</v>
      </c>
      <c r="X162" s="1513" t="s">
        <v>1928</v>
      </c>
      <c r="Y162" s="1504" t="s">
        <v>1928</v>
      </c>
      <c r="Z162" s="1512" t="s">
        <v>1928</v>
      </c>
      <c r="AA162" s="1496" t="s">
        <v>1928</v>
      </c>
      <c r="AB162" s="1497" t="s">
        <v>1928</v>
      </c>
      <c r="AC162" s="1487" t="s">
        <v>1928</v>
      </c>
    </row>
    <row r="163" spans="2:29" ht="12.75" customHeight="1" x14ac:dyDescent="0.25">
      <c r="B163" s="1498" t="s">
        <v>1928</v>
      </c>
      <c r="C163" s="1514" t="s">
        <v>2196</v>
      </c>
      <c r="D163" s="1460" t="s">
        <v>1928</v>
      </c>
      <c r="E163" s="1504" t="s">
        <v>1928</v>
      </c>
      <c r="F163" s="1472" t="s">
        <v>1928</v>
      </c>
      <c r="G163" s="1487" t="s">
        <v>1928</v>
      </c>
      <c r="H163" s="1506" t="s">
        <v>1928</v>
      </c>
      <c r="I163" s="1507" t="s">
        <v>1928</v>
      </c>
      <c r="J163" s="1486" t="s">
        <v>1928</v>
      </c>
      <c r="K163" s="1499" t="s">
        <v>1928</v>
      </c>
      <c r="L163" s="1508" t="s">
        <v>1928</v>
      </c>
      <c r="M163" s="1443" t="s">
        <v>1928</v>
      </c>
      <c r="N163" s="1456" t="s">
        <v>1928</v>
      </c>
      <c r="O163" s="1487" t="s">
        <v>1928</v>
      </c>
      <c r="P163" s="1509" t="s">
        <v>1928</v>
      </c>
      <c r="Q163" s="1486" t="s">
        <v>1928</v>
      </c>
      <c r="R163" s="1487" t="s">
        <v>1928</v>
      </c>
      <c r="S163" s="1504" t="s">
        <v>1928</v>
      </c>
      <c r="T163" s="1487" t="s">
        <v>1928</v>
      </c>
      <c r="U163" s="1490" t="s">
        <v>1928</v>
      </c>
      <c r="V163" s="1510" t="s">
        <v>1928</v>
      </c>
      <c r="W163" s="1502" t="s">
        <v>1928</v>
      </c>
      <c r="X163" s="1513" t="s">
        <v>1928</v>
      </c>
      <c r="Y163" s="1504" t="s">
        <v>1928</v>
      </c>
      <c r="Z163" s="1512" t="s">
        <v>1928</v>
      </c>
      <c r="AA163" s="1496" t="s">
        <v>1928</v>
      </c>
      <c r="AB163" s="1497" t="s">
        <v>1928</v>
      </c>
      <c r="AC163" s="1487" t="s">
        <v>1928</v>
      </c>
    </row>
    <row r="164" spans="2:29" ht="12.75" customHeight="1" x14ac:dyDescent="0.25">
      <c r="B164" s="1498" t="s">
        <v>1928</v>
      </c>
      <c r="C164" s="1514" t="s">
        <v>2196</v>
      </c>
      <c r="D164" s="1460" t="s">
        <v>1928</v>
      </c>
      <c r="E164" s="1504" t="s">
        <v>1928</v>
      </c>
      <c r="F164" s="1472" t="s">
        <v>1928</v>
      </c>
      <c r="G164" s="1487" t="s">
        <v>1928</v>
      </c>
      <c r="H164" s="1506" t="s">
        <v>1928</v>
      </c>
      <c r="I164" s="1507" t="s">
        <v>1928</v>
      </c>
      <c r="J164" s="1486" t="s">
        <v>1928</v>
      </c>
      <c r="K164" s="1499" t="s">
        <v>1928</v>
      </c>
      <c r="L164" s="1508" t="s">
        <v>1928</v>
      </c>
      <c r="M164" s="1443" t="s">
        <v>1928</v>
      </c>
      <c r="N164" s="1456" t="s">
        <v>1928</v>
      </c>
      <c r="O164" s="1487" t="s">
        <v>1928</v>
      </c>
      <c r="P164" s="1509" t="s">
        <v>1928</v>
      </c>
      <c r="Q164" s="1486" t="s">
        <v>1928</v>
      </c>
      <c r="R164" s="1487" t="s">
        <v>1928</v>
      </c>
      <c r="S164" s="1504" t="s">
        <v>1928</v>
      </c>
      <c r="T164" s="1487" t="s">
        <v>1928</v>
      </c>
      <c r="U164" s="1490" t="s">
        <v>1928</v>
      </c>
      <c r="V164" s="1510" t="s">
        <v>1928</v>
      </c>
      <c r="W164" s="1502" t="s">
        <v>1928</v>
      </c>
      <c r="X164" s="1513" t="s">
        <v>1928</v>
      </c>
      <c r="Y164" s="1504" t="s">
        <v>1928</v>
      </c>
      <c r="Z164" s="1512" t="s">
        <v>1928</v>
      </c>
      <c r="AA164" s="1496" t="s">
        <v>1928</v>
      </c>
      <c r="AB164" s="1497" t="s">
        <v>1928</v>
      </c>
      <c r="AC164" s="1487" t="s">
        <v>1928</v>
      </c>
    </row>
    <row r="165" spans="2:29" ht="12.75" customHeight="1" x14ac:dyDescent="0.25">
      <c r="B165" s="1498" t="s">
        <v>1928</v>
      </c>
      <c r="C165" s="1514" t="s">
        <v>2196</v>
      </c>
      <c r="D165" s="1460" t="s">
        <v>1928</v>
      </c>
      <c r="E165" s="1504" t="s">
        <v>1928</v>
      </c>
      <c r="F165" s="1472" t="s">
        <v>1928</v>
      </c>
      <c r="G165" s="1487" t="s">
        <v>1928</v>
      </c>
      <c r="H165" s="1506" t="s">
        <v>1928</v>
      </c>
      <c r="I165" s="1507" t="s">
        <v>1928</v>
      </c>
      <c r="J165" s="1486" t="s">
        <v>1928</v>
      </c>
      <c r="K165" s="1499" t="s">
        <v>1928</v>
      </c>
      <c r="L165" s="1508" t="s">
        <v>1928</v>
      </c>
      <c r="M165" s="1443" t="s">
        <v>1928</v>
      </c>
      <c r="N165" s="1456" t="s">
        <v>1928</v>
      </c>
      <c r="O165" s="1487" t="s">
        <v>1928</v>
      </c>
      <c r="P165" s="1509" t="s">
        <v>1928</v>
      </c>
      <c r="Q165" s="1486" t="s">
        <v>1928</v>
      </c>
      <c r="R165" s="1487" t="s">
        <v>1928</v>
      </c>
      <c r="S165" s="1504" t="s">
        <v>1928</v>
      </c>
      <c r="T165" s="1487" t="s">
        <v>1928</v>
      </c>
      <c r="U165" s="1490" t="s">
        <v>1928</v>
      </c>
      <c r="V165" s="1510" t="s">
        <v>1928</v>
      </c>
      <c r="W165" s="1502" t="s">
        <v>1928</v>
      </c>
      <c r="X165" s="1513" t="s">
        <v>1928</v>
      </c>
      <c r="Y165" s="1504" t="s">
        <v>1928</v>
      </c>
      <c r="Z165" s="1512" t="s">
        <v>1928</v>
      </c>
      <c r="AA165" s="1496" t="s">
        <v>1928</v>
      </c>
      <c r="AB165" s="1497" t="s">
        <v>1928</v>
      </c>
      <c r="AC165" s="1487" t="s">
        <v>1928</v>
      </c>
    </row>
    <row r="166" spans="2:29" ht="12.75" customHeight="1" x14ac:dyDescent="0.25">
      <c r="B166" s="1498" t="s">
        <v>1928</v>
      </c>
      <c r="C166" s="1514" t="s">
        <v>2196</v>
      </c>
      <c r="D166" s="1460" t="s">
        <v>1928</v>
      </c>
      <c r="E166" s="1504" t="s">
        <v>1928</v>
      </c>
      <c r="F166" s="1472" t="s">
        <v>1928</v>
      </c>
      <c r="G166" s="1487" t="s">
        <v>1928</v>
      </c>
      <c r="H166" s="1506" t="s">
        <v>1928</v>
      </c>
      <c r="I166" s="1507" t="s">
        <v>1928</v>
      </c>
      <c r="J166" s="1486" t="s">
        <v>1928</v>
      </c>
      <c r="K166" s="1499" t="s">
        <v>1928</v>
      </c>
      <c r="L166" s="1508" t="s">
        <v>1928</v>
      </c>
      <c r="M166" s="1443" t="s">
        <v>1928</v>
      </c>
      <c r="N166" s="1456" t="s">
        <v>1928</v>
      </c>
      <c r="O166" s="1487" t="s">
        <v>1928</v>
      </c>
      <c r="P166" s="1509" t="s">
        <v>1928</v>
      </c>
      <c r="Q166" s="1486" t="s">
        <v>1928</v>
      </c>
      <c r="R166" s="1487" t="s">
        <v>1928</v>
      </c>
      <c r="S166" s="1504" t="s">
        <v>1928</v>
      </c>
      <c r="T166" s="1487" t="s">
        <v>1928</v>
      </c>
      <c r="U166" s="1490" t="s">
        <v>1928</v>
      </c>
      <c r="V166" s="1510" t="s">
        <v>1928</v>
      </c>
      <c r="W166" s="1502" t="s">
        <v>1928</v>
      </c>
      <c r="X166" s="1513" t="s">
        <v>1928</v>
      </c>
      <c r="Y166" s="1504" t="s">
        <v>1928</v>
      </c>
      <c r="Z166" s="1512" t="s">
        <v>1928</v>
      </c>
      <c r="AA166" s="1496" t="s">
        <v>1928</v>
      </c>
      <c r="AB166" s="1497" t="s">
        <v>1928</v>
      </c>
      <c r="AC166" s="1487" t="s">
        <v>1928</v>
      </c>
    </row>
    <row r="167" spans="2:29" ht="12.75" customHeight="1" x14ac:dyDescent="0.25">
      <c r="B167" s="1498" t="s">
        <v>1928</v>
      </c>
      <c r="C167" s="1514" t="s">
        <v>2196</v>
      </c>
      <c r="D167" s="1460" t="s">
        <v>1928</v>
      </c>
      <c r="E167" s="1504" t="s">
        <v>1928</v>
      </c>
      <c r="F167" s="1472" t="s">
        <v>1928</v>
      </c>
      <c r="G167" s="1487" t="s">
        <v>1928</v>
      </c>
      <c r="H167" s="1506" t="s">
        <v>1928</v>
      </c>
      <c r="I167" s="1507" t="s">
        <v>1928</v>
      </c>
      <c r="J167" s="1486" t="s">
        <v>1928</v>
      </c>
      <c r="K167" s="1499" t="s">
        <v>1928</v>
      </c>
      <c r="L167" s="1508" t="s">
        <v>1928</v>
      </c>
      <c r="M167" s="1443" t="s">
        <v>1928</v>
      </c>
      <c r="N167" s="1456" t="s">
        <v>1928</v>
      </c>
      <c r="O167" s="1487" t="s">
        <v>1928</v>
      </c>
      <c r="P167" s="1509" t="s">
        <v>1928</v>
      </c>
      <c r="Q167" s="1486" t="s">
        <v>1928</v>
      </c>
      <c r="R167" s="1487" t="s">
        <v>1928</v>
      </c>
      <c r="S167" s="1504" t="s">
        <v>1928</v>
      </c>
      <c r="T167" s="1487" t="s">
        <v>1928</v>
      </c>
      <c r="U167" s="1490" t="s">
        <v>1928</v>
      </c>
      <c r="V167" s="1510" t="s">
        <v>1928</v>
      </c>
      <c r="W167" s="1502" t="s">
        <v>1928</v>
      </c>
      <c r="X167" s="1513" t="s">
        <v>1928</v>
      </c>
      <c r="Y167" s="1504" t="s">
        <v>1928</v>
      </c>
      <c r="Z167" s="1512" t="s">
        <v>1928</v>
      </c>
      <c r="AA167" s="1496" t="s">
        <v>1928</v>
      </c>
      <c r="AB167" s="1497" t="s">
        <v>1928</v>
      </c>
      <c r="AC167" s="1487" t="s">
        <v>1928</v>
      </c>
    </row>
    <row r="168" spans="2:29" ht="12.75" customHeight="1" x14ac:dyDescent="0.25">
      <c r="B168" s="1498" t="s">
        <v>1928</v>
      </c>
      <c r="C168" s="1514" t="s">
        <v>2196</v>
      </c>
      <c r="D168" s="1460" t="s">
        <v>1928</v>
      </c>
      <c r="E168" s="1504" t="s">
        <v>1928</v>
      </c>
      <c r="F168" s="1472" t="s">
        <v>1928</v>
      </c>
      <c r="G168" s="1487" t="s">
        <v>1928</v>
      </c>
      <c r="H168" s="1506" t="s">
        <v>1928</v>
      </c>
      <c r="I168" s="1507" t="s">
        <v>1928</v>
      </c>
      <c r="J168" s="1486" t="s">
        <v>1928</v>
      </c>
      <c r="K168" s="1499" t="s">
        <v>1928</v>
      </c>
      <c r="L168" s="1508" t="s">
        <v>1928</v>
      </c>
      <c r="M168" s="1443" t="s">
        <v>1928</v>
      </c>
      <c r="N168" s="1456" t="s">
        <v>1928</v>
      </c>
      <c r="O168" s="1487" t="s">
        <v>1928</v>
      </c>
      <c r="P168" s="1509" t="s">
        <v>1928</v>
      </c>
      <c r="Q168" s="1486" t="s">
        <v>1928</v>
      </c>
      <c r="R168" s="1487" t="s">
        <v>1928</v>
      </c>
      <c r="S168" s="1504" t="s">
        <v>1928</v>
      </c>
      <c r="T168" s="1487" t="s">
        <v>1928</v>
      </c>
      <c r="U168" s="1490" t="s">
        <v>1928</v>
      </c>
      <c r="V168" s="1510" t="s">
        <v>1928</v>
      </c>
      <c r="W168" s="1502" t="s">
        <v>1928</v>
      </c>
      <c r="X168" s="1513" t="s">
        <v>1928</v>
      </c>
      <c r="Y168" s="1504" t="s">
        <v>1928</v>
      </c>
      <c r="Z168" s="1512" t="s">
        <v>1928</v>
      </c>
      <c r="AA168" s="1496" t="s">
        <v>1928</v>
      </c>
      <c r="AB168" s="1497" t="s">
        <v>1928</v>
      </c>
      <c r="AC168" s="1487" t="s">
        <v>1928</v>
      </c>
    </row>
    <row r="169" spans="2:29" ht="12.75" customHeight="1" x14ac:dyDescent="0.25">
      <c r="B169" s="1498" t="s">
        <v>1928</v>
      </c>
      <c r="C169" s="1514" t="s">
        <v>2196</v>
      </c>
      <c r="D169" s="1460" t="s">
        <v>1928</v>
      </c>
      <c r="E169" s="1504" t="s">
        <v>1928</v>
      </c>
      <c r="F169" s="1472" t="s">
        <v>1928</v>
      </c>
      <c r="G169" s="1487" t="s">
        <v>1928</v>
      </c>
      <c r="H169" s="1506" t="s">
        <v>1928</v>
      </c>
      <c r="I169" s="1507" t="s">
        <v>1928</v>
      </c>
      <c r="J169" s="1486" t="s">
        <v>1928</v>
      </c>
      <c r="K169" s="1499" t="s">
        <v>1928</v>
      </c>
      <c r="L169" s="1508" t="s">
        <v>1928</v>
      </c>
      <c r="M169" s="1443" t="s">
        <v>1928</v>
      </c>
      <c r="N169" s="1456" t="s">
        <v>1928</v>
      </c>
      <c r="O169" s="1487" t="s">
        <v>1928</v>
      </c>
      <c r="P169" s="1509" t="s">
        <v>1928</v>
      </c>
      <c r="Q169" s="1486" t="s">
        <v>1928</v>
      </c>
      <c r="R169" s="1487" t="s">
        <v>1928</v>
      </c>
      <c r="S169" s="1504" t="s">
        <v>1928</v>
      </c>
      <c r="T169" s="1487" t="s">
        <v>1928</v>
      </c>
      <c r="U169" s="1490" t="s">
        <v>1928</v>
      </c>
      <c r="V169" s="1510" t="s">
        <v>1928</v>
      </c>
      <c r="W169" s="1502" t="s">
        <v>1928</v>
      </c>
      <c r="X169" s="1513" t="s">
        <v>1928</v>
      </c>
      <c r="Y169" s="1504" t="s">
        <v>1928</v>
      </c>
      <c r="Z169" s="1512" t="s">
        <v>1928</v>
      </c>
      <c r="AA169" s="1496" t="s">
        <v>1928</v>
      </c>
      <c r="AB169" s="1497" t="s">
        <v>1928</v>
      </c>
      <c r="AC169" s="1487" t="s">
        <v>1928</v>
      </c>
    </row>
    <row r="170" spans="2:29" ht="12.75" customHeight="1" x14ac:dyDescent="0.25">
      <c r="B170" s="1498" t="s">
        <v>1928</v>
      </c>
      <c r="C170" s="1514" t="s">
        <v>2196</v>
      </c>
      <c r="D170" s="1460" t="s">
        <v>1928</v>
      </c>
      <c r="E170" s="1504" t="s">
        <v>1928</v>
      </c>
      <c r="F170" s="1472" t="s">
        <v>1928</v>
      </c>
      <c r="G170" s="1487" t="s">
        <v>1928</v>
      </c>
      <c r="H170" s="1506" t="s">
        <v>1928</v>
      </c>
      <c r="I170" s="1507" t="s">
        <v>1928</v>
      </c>
      <c r="J170" s="1486" t="s">
        <v>1928</v>
      </c>
      <c r="K170" s="1499" t="s">
        <v>1928</v>
      </c>
      <c r="L170" s="1508" t="s">
        <v>1928</v>
      </c>
      <c r="M170" s="1443" t="s">
        <v>1928</v>
      </c>
      <c r="N170" s="1456" t="s">
        <v>1928</v>
      </c>
      <c r="O170" s="1487" t="s">
        <v>1928</v>
      </c>
      <c r="P170" s="1509" t="s">
        <v>1928</v>
      </c>
      <c r="Q170" s="1486" t="s">
        <v>1928</v>
      </c>
      <c r="R170" s="1487" t="s">
        <v>1928</v>
      </c>
      <c r="S170" s="1504" t="s">
        <v>1928</v>
      </c>
      <c r="T170" s="1487" t="s">
        <v>1928</v>
      </c>
      <c r="U170" s="1490" t="s">
        <v>1928</v>
      </c>
      <c r="V170" s="1510" t="s">
        <v>1928</v>
      </c>
      <c r="W170" s="1502" t="s">
        <v>1928</v>
      </c>
      <c r="X170" s="1513" t="s">
        <v>1928</v>
      </c>
      <c r="Y170" s="1504" t="s">
        <v>1928</v>
      </c>
      <c r="Z170" s="1512" t="s">
        <v>1928</v>
      </c>
      <c r="AA170" s="1496" t="s">
        <v>1928</v>
      </c>
      <c r="AB170" s="1497" t="s">
        <v>1928</v>
      </c>
      <c r="AC170" s="1487" t="s">
        <v>1928</v>
      </c>
    </row>
    <row r="171" spans="2:29" ht="12.75" customHeight="1" x14ac:dyDescent="0.25">
      <c r="B171" s="1498" t="s">
        <v>1928</v>
      </c>
      <c r="C171" s="1514" t="s">
        <v>2196</v>
      </c>
      <c r="D171" s="1460" t="s">
        <v>1928</v>
      </c>
      <c r="E171" s="1504" t="s">
        <v>1928</v>
      </c>
      <c r="F171" s="1472" t="s">
        <v>1928</v>
      </c>
      <c r="G171" s="1487" t="s">
        <v>1928</v>
      </c>
      <c r="H171" s="1506" t="s">
        <v>1928</v>
      </c>
      <c r="I171" s="1507" t="s">
        <v>1928</v>
      </c>
      <c r="J171" s="1486" t="s">
        <v>1928</v>
      </c>
      <c r="K171" s="1499" t="s">
        <v>1928</v>
      </c>
      <c r="L171" s="1508" t="s">
        <v>1928</v>
      </c>
      <c r="M171" s="1443" t="s">
        <v>1928</v>
      </c>
      <c r="N171" s="1456" t="s">
        <v>1928</v>
      </c>
      <c r="O171" s="1487" t="s">
        <v>1928</v>
      </c>
      <c r="P171" s="1509" t="s">
        <v>1928</v>
      </c>
      <c r="Q171" s="1486" t="s">
        <v>1928</v>
      </c>
      <c r="R171" s="1487" t="s">
        <v>1928</v>
      </c>
      <c r="S171" s="1504" t="s">
        <v>1928</v>
      </c>
      <c r="T171" s="1487" t="s">
        <v>1928</v>
      </c>
      <c r="U171" s="1490" t="s">
        <v>1928</v>
      </c>
      <c r="V171" s="1510" t="s">
        <v>1928</v>
      </c>
      <c r="W171" s="1502" t="s">
        <v>1928</v>
      </c>
      <c r="X171" s="1513" t="s">
        <v>1928</v>
      </c>
      <c r="Y171" s="1504" t="s">
        <v>1928</v>
      </c>
      <c r="Z171" s="1512" t="s">
        <v>1928</v>
      </c>
      <c r="AA171" s="1496" t="s">
        <v>1928</v>
      </c>
      <c r="AB171" s="1497" t="s">
        <v>1928</v>
      </c>
      <c r="AC171" s="1487" t="s">
        <v>1928</v>
      </c>
    </row>
    <row r="172" spans="2:29" ht="12.75" customHeight="1" x14ac:dyDescent="0.25">
      <c r="B172" s="1498" t="s">
        <v>1928</v>
      </c>
      <c r="C172" s="1514" t="s">
        <v>2196</v>
      </c>
      <c r="D172" s="1460" t="s">
        <v>1928</v>
      </c>
      <c r="E172" s="1504" t="s">
        <v>1928</v>
      </c>
      <c r="F172" s="1472" t="s">
        <v>1928</v>
      </c>
      <c r="G172" s="1487" t="s">
        <v>1928</v>
      </c>
      <c r="H172" s="1506" t="s">
        <v>1928</v>
      </c>
      <c r="I172" s="1507" t="s">
        <v>1928</v>
      </c>
      <c r="J172" s="1486" t="s">
        <v>1928</v>
      </c>
      <c r="K172" s="1499" t="s">
        <v>1928</v>
      </c>
      <c r="L172" s="1508" t="s">
        <v>1928</v>
      </c>
      <c r="M172" s="1443" t="s">
        <v>1928</v>
      </c>
      <c r="N172" s="1456" t="s">
        <v>1928</v>
      </c>
      <c r="O172" s="1487" t="s">
        <v>1928</v>
      </c>
      <c r="P172" s="1509" t="s">
        <v>1928</v>
      </c>
      <c r="Q172" s="1486" t="s">
        <v>1928</v>
      </c>
      <c r="R172" s="1487" t="s">
        <v>1928</v>
      </c>
      <c r="S172" s="1504" t="s">
        <v>1928</v>
      </c>
      <c r="T172" s="1487" t="s">
        <v>1928</v>
      </c>
      <c r="U172" s="1490" t="s">
        <v>1928</v>
      </c>
      <c r="V172" s="1510" t="s">
        <v>1928</v>
      </c>
      <c r="W172" s="1502" t="s">
        <v>1928</v>
      </c>
      <c r="X172" s="1513" t="s">
        <v>1928</v>
      </c>
      <c r="Y172" s="1504" t="s">
        <v>1928</v>
      </c>
      <c r="Z172" s="1512" t="s">
        <v>1928</v>
      </c>
      <c r="AA172" s="1496" t="s">
        <v>1928</v>
      </c>
      <c r="AB172" s="1497" t="s">
        <v>1928</v>
      </c>
      <c r="AC172" s="1487" t="s">
        <v>1928</v>
      </c>
    </row>
    <row r="173" spans="2:29" ht="12.75" customHeight="1" x14ac:dyDescent="0.25">
      <c r="B173" s="1498" t="s">
        <v>1928</v>
      </c>
      <c r="C173" s="1514" t="s">
        <v>2196</v>
      </c>
      <c r="D173" s="1460" t="s">
        <v>1928</v>
      </c>
      <c r="E173" s="1504" t="s">
        <v>1928</v>
      </c>
      <c r="F173" s="1472" t="s">
        <v>1928</v>
      </c>
      <c r="G173" s="1487" t="s">
        <v>1928</v>
      </c>
      <c r="H173" s="1506" t="s">
        <v>1928</v>
      </c>
      <c r="I173" s="1507" t="s">
        <v>1928</v>
      </c>
      <c r="J173" s="1486" t="s">
        <v>1928</v>
      </c>
      <c r="K173" s="1499" t="s">
        <v>1928</v>
      </c>
      <c r="L173" s="1508" t="s">
        <v>1928</v>
      </c>
      <c r="M173" s="1443" t="s">
        <v>1928</v>
      </c>
      <c r="N173" s="1456" t="s">
        <v>1928</v>
      </c>
      <c r="O173" s="1487" t="s">
        <v>1928</v>
      </c>
      <c r="P173" s="1509" t="s">
        <v>1928</v>
      </c>
      <c r="Q173" s="1486" t="s">
        <v>1928</v>
      </c>
      <c r="R173" s="1487" t="s">
        <v>1928</v>
      </c>
      <c r="S173" s="1504" t="s">
        <v>1928</v>
      </c>
      <c r="T173" s="1487" t="s">
        <v>1928</v>
      </c>
      <c r="U173" s="1490" t="s">
        <v>1928</v>
      </c>
      <c r="V173" s="1510" t="s">
        <v>1928</v>
      </c>
      <c r="W173" s="1502" t="s">
        <v>1928</v>
      </c>
      <c r="X173" s="1513" t="s">
        <v>1928</v>
      </c>
      <c r="Y173" s="1504" t="s">
        <v>1928</v>
      </c>
      <c r="Z173" s="1512" t="s">
        <v>1928</v>
      </c>
      <c r="AA173" s="1496" t="s">
        <v>1928</v>
      </c>
      <c r="AB173" s="1497" t="s">
        <v>1928</v>
      </c>
      <c r="AC173" s="1487" t="s">
        <v>1928</v>
      </c>
    </row>
    <row r="174" spans="2:29" ht="12.75" customHeight="1" x14ac:dyDescent="0.25">
      <c r="B174" s="1498" t="s">
        <v>1928</v>
      </c>
      <c r="C174" s="1514" t="s">
        <v>2196</v>
      </c>
      <c r="D174" s="1460" t="s">
        <v>1928</v>
      </c>
      <c r="E174" s="1504" t="s">
        <v>1928</v>
      </c>
      <c r="F174" s="1472" t="s">
        <v>1928</v>
      </c>
      <c r="G174" s="1487" t="s">
        <v>1928</v>
      </c>
      <c r="H174" s="1506" t="s">
        <v>1928</v>
      </c>
      <c r="I174" s="1507" t="s">
        <v>1928</v>
      </c>
      <c r="J174" s="1486" t="s">
        <v>1928</v>
      </c>
      <c r="K174" s="1499" t="s">
        <v>1928</v>
      </c>
      <c r="L174" s="1508" t="s">
        <v>1928</v>
      </c>
      <c r="M174" s="1443" t="s">
        <v>1928</v>
      </c>
      <c r="N174" s="1456" t="s">
        <v>1928</v>
      </c>
      <c r="O174" s="1487" t="s">
        <v>1928</v>
      </c>
      <c r="P174" s="1509" t="s">
        <v>1928</v>
      </c>
      <c r="Q174" s="1486" t="s">
        <v>1928</v>
      </c>
      <c r="R174" s="1487" t="s">
        <v>1928</v>
      </c>
      <c r="S174" s="1504" t="s">
        <v>1928</v>
      </c>
      <c r="T174" s="1487" t="s">
        <v>1928</v>
      </c>
      <c r="U174" s="1490" t="s">
        <v>1928</v>
      </c>
      <c r="V174" s="1510" t="s">
        <v>1928</v>
      </c>
      <c r="W174" s="1502" t="s">
        <v>1928</v>
      </c>
      <c r="X174" s="1513" t="s">
        <v>1928</v>
      </c>
      <c r="Y174" s="1504" t="s">
        <v>1928</v>
      </c>
      <c r="Z174" s="1512" t="s">
        <v>1928</v>
      </c>
      <c r="AA174" s="1496" t="s">
        <v>1928</v>
      </c>
      <c r="AB174" s="1497" t="s">
        <v>1928</v>
      </c>
      <c r="AC174" s="1487" t="s">
        <v>1928</v>
      </c>
    </row>
    <row r="175" spans="2:29" ht="12.75" customHeight="1" x14ac:dyDescent="0.25">
      <c r="B175" s="1498" t="s">
        <v>1928</v>
      </c>
      <c r="C175" s="1514" t="s">
        <v>2196</v>
      </c>
      <c r="D175" s="1460" t="s">
        <v>1928</v>
      </c>
      <c r="E175" s="1504" t="s">
        <v>1928</v>
      </c>
      <c r="F175" s="1472" t="s">
        <v>1928</v>
      </c>
      <c r="G175" s="1487" t="s">
        <v>1928</v>
      </c>
      <c r="H175" s="1506" t="s">
        <v>1928</v>
      </c>
      <c r="I175" s="1507" t="s">
        <v>1928</v>
      </c>
      <c r="J175" s="1486" t="s">
        <v>1928</v>
      </c>
      <c r="K175" s="1499" t="s">
        <v>1928</v>
      </c>
      <c r="L175" s="1508" t="s">
        <v>1928</v>
      </c>
      <c r="M175" s="1443" t="s">
        <v>1928</v>
      </c>
      <c r="N175" s="1456" t="s">
        <v>1928</v>
      </c>
      <c r="O175" s="1487" t="s">
        <v>1928</v>
      </c>
      <c r="P175" s="1509" t="s">
        <v>1928</v>
      </c>
      <c r="Q175" s="1486" t="s">
        <v>1928</v>
      </c>
      <c r="R175" s="1487" t="s">
        <v>1928</v>
      </c>
      <c r="S175" s="1504" t="s">
        <v>1928</v>
      </c>
      <c r="T175" s="1487" t="s">
        <v>1928</v>
      </c>
      <c r="U175" s="1490" t="s">
        <v>1928</v>
      </c>
      <c r="V175" s="1510" t="s">
        <v>1928</v>
      </c>
      <c r="W175" s="1502" t="s">
        <v>1928</v>
      </c>
      <c r="X175" s="1513" t="s">
        <v>1928</v>
      </c>
      <c r="Y175" s="1504" t="s">
        <v>1928</v>
      </c>
      <c r="Z175" s="1512" t="s">
        <v>1928</v>
      </c>
      <c r="AA175" s="1496" t="s">
        <v>1928</v>
      </c>
      <c r="AB175" s="1497" t="s">
        <v>1928</v>
      </c>
      <c r="AC175" s="1487" t="s">
        <v>1928</v>
      </c>
    </row>
    <row r="176" spans="2:29" ht="12.75" customHeight="1" x14ac:dyDescent="0.25">
      <c r="B176" s="1498" t="s">
        <v>1928</v>
      </c>
      <c r="C176" s="1514" t="s">
        <v>2196</v>
      </c>
      <c r="D176" s="1460" t="s">
        <v>1928</v>
      </c>
      <c r="E176" s="1504" t="s">
        <v>1928</v>
      </c>
      <c r="F176" s="1472" t="s">
        <v>1928</v>
      </c>
      <c r="G176" s="1487" t="s">
        <v>1928</v>
      </c>
      <c r="H176" s="1506" t="s">
        <v>1928</v>
      </c>
      <c r="I176" s="1507" t="s">
        <v>1928</v>
      </c>
      <c r="J176" s="1486" t="s">
        <v>1928</v>
      </c>
      <c r="K176" s="1499" t="s">
        <v>1928</v>
      </c>
      <c r="L176" s="1508" t="s">
        <v>1928</v>
      </c>
      <c r="M176" s="1443" t="s">
        <v>1928</v>
      </c>
      <c r="N176" s="1456" t="s">
        <v>1928</v>
      </c>
      <c r="O176" s="1487" t="s">
        <v>1928</v>
      </c>
      <c r="P176" s="1509" t="s">
        <v>1928</v>
      </c>
      <c r="Q176" s="1486" t="s">
        <v>1928</v>
      </c>
      <c r="R176" s="1487" t="s">
        <v>1928</v>
      </c>
      <c r="S176" s="1504" t="s">
        <v>1928</v>
      </c>
      <c r="T176" s="1487" t="s">
        <v>1928</v>
      </c>
      <c r="U176" s="1490" t="s">
        <v>1928</v>
      </c>
      <c r="V176" s="1510" t="s">
        <v>1928</v>
      </c>
      <c r="W176" s="1502" t="s">
        <v>1928</v>
      </c>
      <c r="X176" s="1513" t="s">
        <v>1928</v>
      </c>
      <c r="Y176" s="1504" t="s">
        <v>1928</v>
      </c>
      <c r="Z176" s="1512" t="s">
        <v>1928</v>
      </c>
      <c r="AA176" s="1496" t="s">
        <v>1928</v>
      </c>
      <c r="AB176" s="1497" t="s">
        <v>1928</v>
      </c>
      <c r="AC176" s="1487" t="s">
        <v>1928</v>
      </c>
    </row>
    <row r="177" spans="2:29" ht="12.75" customHeight="1" x14ac:dyDescent="0.25">
      <c r="B177" s="1498" t="s">
        <v>1928</v>
      </c>
      <c r="C177" s="1514" t="s">
        <v>2196</v>
      </c>
      <c r="D177" s="1460" t="s">
        <v>1928</v>
      </c>
      <c r="E177" s="1504" t="s">
        <v>1928</v>
      </c>
      <c r="F177" s="1472" t="s">
        <v>1928</v>
      </c>
      <c r="G177" s="1487" t="s">
        <v>1928</v>
      </c>
      <c r="H177" s="1506" t="s">
        <v>1928</v>
      </c>
      <c r="I177" s="1507" t="s">
        <v>1928</v>
      </c>
      <c r="J177" s="1486" t="s">
        <v>1928</v>
      </c>
      <c r="K177" s="1499" t="s">
        <v>1928</v>
      </c>
      <c r="L177" s="1508" t="s">
        <v>1928</v>
      </c>
      <c r="M177" s="1443" t="s">
        <v>1928</v>
      </c>
      <c r="N177" s="1456" t="s">
        <v>1928</v>
      </c>
      <c r="O177" s="1487" t="s">
        <v>1928</v>
      </c>
      <c r="P177" s="1509" t="s">
        <v>1928</v>
      </c>
      <c r="Q177" s="1486" t="s">
        <v>1928</v>
      </c>
      <c r="R177" s="1487" t="s">
        <v>1928</v>
      </c>
      <c r="S177" s="1504" t="s">
        <v>1928</v>
      </c>
      <c r="T177" s="1487" t="s">
        <v>1928</v>
      </c>
      <c r="U177" s="1490" t="s">
        <v>1928</v>
      </c>
      <c r="V177" s="1510" t="s">
        <v>1928</v>
      </c>
      <c r="W177" s="1502" t="s">
        <v>1928</v>
      </c>
      <c r="X177" s="1513" t="s">
        <v>1928</v>
      </c>
      <c r="Y177" s="1504" t="s">
        <v>1928</v>
      </c>
      <c r="Z177" s="1512" t="s">
        <v>1928</v>
      </c>
      <c r="AA177" s="1496" t="s">
        <v>1928</v>
      </c>
      <c r="AB177" s="1497" t="s">
        <v>1928</v>
      </c>
      <c r="AC177" s="1487" t="s">
        <v>1928</v>
      </c>
    </row>
    <row r="178" spans="2:29" ht="12.75" customHeight="1" x14ac:dyDescent="0.25">
      <c r="B178" s="1498" t="s">
        <v>1928</v>
      </c>
      <c r="C178" s="1514" t="s">
        <v>2196</v>
      </c>
      <c r="D178" s="1460" t="s">
        <v>1928</v>
      </c>
      <c r="E178" s="1504" t="s">
        <v>1928</v>
      </c>
      <c r="F178" s="1472" t="s">
        <v>1928</v>
      </c>
      <c r="G178" s="1487" t="s">
        <v>1928</v>
      </c>
      <c r="H178" s="1506" t="s">
        <v>1928</v>
      </c>
      <c r="I178" s="1507" t="s">
        <v>1928</v>
      </c>
      <c r="J178" s="1486" t="s">
        <v>1928</v>
      </c>
      <c r="K178" s="1499" t="s">
        <v>1928</v>
      </c>
      <c r="L178" s="1508" t="s">
        <v>1928</v>
      </c>
      <c r="M178" s="1443" t="s">
        <v>1928</v>
      </c>
      <c r="N178" s="1456" t="s">
        <v>1928</v>
      </c>
      <c r="O178" s="1487" t="s">
        <v>1928</v>
      </c>
      <c r="P178" s="1509" t="s">
        <v>1928</v>
      </c>
      <c r="Q178" s="1486" t="s">
        <v>1928</v>
      </c>
      <c r="R178" s="1487" t="s">
        <v>1928</v>
      </c>
      <c r="S178" s="1504" t="s">
        <v>1928</v>
      </c>
      <c r="T178" s="1487" t="s">
        <v>1928</v>
      </c>
      <c r="U178" s="1490" t="s">
        <v>1928</v>
      </c>
      <c r="V178" s="1510" t="s">
        <v>1928</v>
      </c>
      <c r="W178" s="1502" t="s">
        <v>1928</v>
      </c>
      <c r="X178" s="1513" t="s">
        <v>1928</v>
      </c>
      <c r="Y178" s="1504" t="s">
        <v>1928</v>
      </c>
      <c r="Z178" s="1512" t="s">
        <v>1928</v>
      </c>
      <c r="AA178" s="1496" t="s">
        <v>1928</v>
      </c>
      <c r="AB178" s="1497" t="s">
        <v>1928</v>
      </c>
      <c r="AC178" s="1487" t="s">
        <v>1928</v>
      </c>
    </row>
    <row r="179" spans="2:29" ht="12.75" customHeight="1" x14ac:dyDescent="0.25">
      <c r="B179" s="1498" t="s">
        <v>1928</v>
      </c>
      <c r="C179" s="1514" t="s">
        <v>2196</v>
      </c>
      <c r="D179" s="1460" t="s">
        <v>1928</v>
      </c>
      <c r="E179" s="1504" t="s">
        <v>1928</v>
      </c>
      <c r="F179" s="1472" t="s">
        <v>1928</v>
      </c>
      <c r="G179" s="1487" t="s">
        <v>1928</v>
      </c>
      <c r="H179" s="1506" t="s">
        <v>1928</v>
      </c>
      <c r="I179" s="1507" t="s">
        <v>1928</v>
      </c>
      <c r="J179" s="1486" t="s">
        <v>1928</v>
      </c>
      <c r="K179" s="1499" t="s">
        <v>1928</v>
      </c>
      <c r="L179" s="1508" t="s">
        <v>1928</v>
      </c>
      <c r="M179" s="1443" t="s">
        <v>1928</v>
      </c>
      <c r="N179" s="1456" t="s">
        <v>1928</v>
      </c>
      <c r="O179" s="1487" t="s">
        <v>1928</v>
      </c>
      <c r="P179" s="1509" t="s">
        <v>1928</v>
      </c>
      <c r="Q179" s="1486" t="s">
        <v>1928</v>
      </c>
      <c r="R179" s="1487" t="s">
        <v>1928</v>
      </c>
      <c r="S179" s="1504" t="s">
        <v>1928</v>
      </c>
      <c r="T179" s="1487" t="s">
        <v>1928</v>
      </c>
      <c r="U179" s="1490" t="s">
        <v>1928</v>
      </c>
      <c r="V179" s="1510" t="s">
        <v>1928</v>
      </c>
      <c r="W179" s="1502" t="s">
        <v>1928</v>
      </c>
      <c r="X179" s="1513" t="s">
        <v>1928</v>
      </c>
      <c r="Y179" s="1504" t="s">
        <v>1928</v>
      </c>
      <c r="Z179" s="1512" t="s">
        <v>1928</v>
      </c>
      <c r="AA179" s="1496" t="s">
        <v>1928</v>
      </c>
      <c r="AB179" s="1497" t="s">
        <v>1928</v>
      </c>
      <c r="AC179" s="1487" t="s">
        <v>1928</v>
      </c>
    </row>
    <row r="180" spans="2:29" ht="12.75" customHeight="1" x14ac:dyDescent="0.25">
      <c r="B180" s="1498" t="s">
        <v>1928</v>
      </c>
      <c r="C180" s="1514" t="s">
        <v>2196</v>
      </c>
      <c r="D180" s="1460" t="s">
        <v>1928</v>
      </c>
      <c r="E180" s="1504" t="s">
        <v>1928</v>
      </c>
      <c r="F180" s="1472" t="s">
        <v>1928</v>
      </c>
      <c r="G180" s="1487" t="s">
        <v>1928</v>
      </c>
      <c r="H180" s="1506" t="s">
        <v>1928</v>
      </c>
      <c r="I180" s="1507" t="s">
        <v>1928</v>
      </c>
      <c r="J180" s="1486" t="s">
        <v>1928</v>
      </c>
      <c r="K180" s="1499" t="s">
        <v>1928</v>
      </c>
      <c r="L180" s="1508" t="s">
        <v>1928</v>
      </c>
      <c r="M180" s="1443" t="s">
        <v>1928</v>
      </c>
      <c r="N180" s="1456" t="s">
        <v>1928</v>
      </c>
      <c r="O180" s="1487" t="s">
        <v>1928</v>
      </c>
      <c r="P180" s="1509" t="s">
        <v>1928</v>
      </c>
      <c r="Q180" s="1486" t="s">
        <v>1928</v>
      </c>
      <c r="R180" s="1487" t="s">
        <v>1928</v>
      </c>
      <c r="S180" s="1504" t="s">
        <v>1928</v>
      </c>
      <c r="T180" s="1487" t="s">
        <v>1928</v>
      </c>
      <c r="U180" s="1490" t="s">
        <v>1928</v>
      </c>
      <c r="V180" s="1510" t="s">
        <v>1928</v>
      </c>
      <c r="W180" s="1502" t="s">
        <v>1928</v>
      </c>
      <c r="X180" s="1513" t="s">
        <v>1928</v>
      </c>
      <c r="Y180" s="1504" t="s">
        <v>1928</v>
      </c>
      <c r="Z180" s="1512" t="s">
        <v>1928</v>
      </c>
      <c r="AA180" s="1496" t="s">
        <v>1928</v>
      </c>
      <c r="AB180" s="1497" t="s">
        <v>1928</v>
      </c>
      <c r="AC180" s="1487" t="s">
        <v>1928</v>
      </c>
    </row>
    <row r="181" spans="2:29" ht="12.75" customHeight="1" x14ac:dyDescent="0.25">
      <c r="B181" s="1498" t="s">
        <v>1928</v>
      </c>
      <c r="C181" s="1514" t="s">
        <v>2196</v>
      </c>
      <c r="D181" s="1460" t="s">
        <v>1928</v>
      </c>
      <c r="E181" s="1504" t="s">
        <v>1928</v>
      </c>
      <c r="F181" s="1472" t="s">
        <v>1928</v>
      </c>
      <c r="G181" s="1487" t="s">
        <v>1928</v>
      </c>
      <c r="H181" s="1506" t="s">
        <v>1928</v>
      </c>
      <c r="I181" s="1507" t="s">
        <v>1928</v>
      </c>
      <c r="J181" s="1486" t="s">
        <v>1928</v>
      </c>
      <c r="K181" s="1499" t="s">
        <v>1928</v>
      </c>
      <c r="L181" s="1508" t="s">
        <v>1928</v>
      </c>
      <c r="M181" s="1443" t="s">
        <v>1928</v>
      </c>
      <c r="N181" s="1456" t="s">
        <v>1928</v>
      </c>
      <c r="O181" s="1487" t="s">
        <v>1928</v>
      </c>
      <c r="P181" s="1509" t="s">
        <v>1928</v>
      </c>
      <c r="Q181" s="1486" t="s">
        <v>1928</v>
      </c>
      <c r="R181" s="1487" t="s">
        <v>1928</v>
      </c>
      <c r="S181" s="1504" t="s">
        <v>1928</v>
      </c>
      <c r="T181" s="1487" t="s">
        <v>1928</v>
      </c>
      <c r="U181" s="1490" t="s">
        <v>1928</v>
      </c>
      <c r="V181" s="1510" t="s">
        <v>1928</v>
      </c>
      <c r="W181" s="1502" t="s">
        <v>1928</v>
      </c>
      <c r="X181" s="1513" t="s">
        <v>1928</v>
      </c>
      <c r="Y181" s="1504" t="s">
        <v>1928</v>
      </c>
      <c r="Z181" s="1512" t="s">
        <v>1928</v>
      </c>
      <c r="AA181" s="1496" t="s">
        <v>1928</v>
      </c>
      <c r="AB181" s="1497" t="s">
        <v>1928</v>
      </c>
      <c r="AC181" s="1487" t="s">
        <v>1928</v>
      </c>
    </row>
    <row r="182" spans="2:29" ht="12.75" customHeight="1" x14ac:dyDescent="0.25">
      <c r="B182" s="1498" t="s">
        <v>1928</v>
      </c>
      <c r="C182" s="1514" t="s">
        <v>2196</v>
      </c>
      <c r="D182" s="1460" t="s">
        <v>1928</v>
      </c>
      <c r="E182" s="1504" t="s">
        <v>1928</v>
      </c>
      <c r="F182" s="1472" t="s">
        <v>1928</v>
      </c>
      <c r="G182" s="1487" t="s">
        <v>1928</v>
      </c>
      <c r="H182" s="1506" t="s">
        <v>1928</v>
      </c>
      <c r="I182" s="1507" t="s">
        <v>1928</v>
      </c>
      <c r="J182" s="1486" t="s">
        <v>1928</v>
      </c>
      <c r="K182" s="1499" t="s">
        <v>1928</v>
      </c>
      <c r="L182" s="1508" t="s">
        <v>1928</v>
      </c>
      <c r="M182" s="1443" t="s">
        <v>1928</v>
      </c>
      <c r="N182" s="1456" t="s">
        <v>1928</v>
      </c>
      <c r="O182" s="1487" t="s">
        <v>1928</v>
      </c>
      <c r="P182" s="1509" t="s">
        <v>1928</v>
      </c>
      <c r="Q182" s="1486" t="s">
        <v>1928</v>
      </c>
      <c r="R182" s="1487" t="s">
        <v>1928</v>
      </c>
      <c r="S182" s="1504" t="s">
        <v>1928</v>
      </c>
      <c r="T182" s="1487" t="s">
        <v>1928</v>
      </c>
      <c r="U182" s="1490" t="s">
        <v>1928</v>
      </c>
      <c r="V182" s="1510" t="s">
        <v>1928</v>
      </c>
      <c r="W182" s="1502" t="s">
        <v>1928</v>
      </c>
      <c r="X182" s="1513" t="s">
        <v>1928</v>
      </c>
      <c r="Y182" s="1504" t="s">
        <v>1928</v>
      </c>
      <c r="Z182" s="1512" t="s">
        <v>1928</v>
      </c>
      <c r="AA182" s="1496" t="s">
        <v>1928</v>
      </c>
      <c r="AB182" s="1497" t="s">
        <v>1928</v>
      </c>
      <c r="AC182" s="1487" t="s">
        <v>1928</v>
      </c>
    </row>
    <row r="183" spans="2:29" ht="12.75" customHeight="1" x14ac:dyDescent="0.25">
      <c r="B183" s="1498" t="s">
        <v>1928</v>
      </c>
      <c r="C183" s="1514" t="s">
        <v>2196</v>
      </c>
      <c r="D183" s="1460" t="s">
        <v>1928</v>
      </c>
      <c r="E183" s="1504" t="s">
        <v>1928</v>
      </c>
      <c r="F183" s="1472" t="s">
        <v>1928</v>
      </c>
      <c r="G183" s="1487" t="s">
        <v>1928</v>
      </c>
      <c r="H183" s="1506" t="s">
        <v>1928</v>
      </c>
      <c r="I183" s="1507" t="s">
        <v>1928</v>
      </c>
      <c r="J183" s="1486" t="s">
        <v>1928</v>
      </c>
      <c r="K183" s="1499" t="s">
        <v>1928</v>
      </c>
      <c r="L183" s="1508" t="s">
        <v>1928</v>
      </c>
      <c r="M183" s="1443" t="s">
        <v>1928</v>
      </c>
      <c r="N183" s="1456" t="s">
        <v>1928</v>
      </c>
      <c r="O183" s="1487" t="s">
        <v>1928</v>
      </c>
      <c r="P183" s="1509" t="s">
        <v>1928</v>
      </c>
      <c r="Q183" s="1486" t="s">
        <v>1928</v>
      </c>
      <c r="R183" s="1487" t="s">
        <v>1928</v>
      </c>
      <c r="S183" s="1504" t="s">
        <v>1928</v>
      </c>
      <c r="T183" s="1487" t="s">
        <v>1928</v>
      </c>
      <c r="U183" s="1490" t="s">
        <v>1928</v>
      </c>
      <c r="V183" s="1510" t="s">
        <v>1928</v>
      </c>
      <c r="W183" s="1502" t="s">
        <v>1928</v>
      </c>
      <c r="X183" s="1513" t="s">
        <v>1928</v>
      </c>
      <c r="Y183" s="1504" t="s">
        <v>1928</v>
      </c>
      <c r="Z183" s="1512" t="s">
        <v>1928</v>
      </c>
      <c r="AA183" s="1496" t="s">
        <v>1928</v>
      </c>
      <c r="AB183" s="1497" t="s">
        <v>1928</v>
      </c>
      <c r="AC183" s="1487" t="s">
        <v>1928</v>
      </c>
    </row>
    <row r="184" spans="2:29" ht="12.75" customHeight="1" x14ac:dyDescent="0.25">
      <c r="B184" s="1498" t="s">
        <v>1928</v>
      </c>
      <c r="C184" s="1514" t="s">
        <v>2196</v>
      </c>
      <c r="D184" s="1460" t="s">
        <v>1928</v>
      </c>
      <c r="E184" s="1504" t="s">
        <v>1928</v>
      </c>
      <c r="F184" s="1472" t="s">
        <v>1928</v>
      </c>
      <c r="G184" s="1487" t="s">
        <v>1928</v>
      </c>
      <c r="H184" s="1506" t="s">
        <v>1928</v>
      </c>
      <c r="I184" s="1507" t="s">
        <v>1928</v>
      </c>
      <c r="J184" s="1486" t="s">
        <v>1928</v>
      </c>
      <c r="K184" s="1499" t="s">
        <v>1928</v>
      </c>
      <c r="L184" s="1508" t="s">
        <v>1928</v>
      </c>
      <c r="M184" s="1443" t="s">
        <v>1928</v>
      </c>
      <c r="N184" s="1456" t="s">
        <v>1928</v>
      </c>
      <c r="O184" s="1487" t="s">
        <v>1928</v>
      </c>
      <c r="P184" s="1509" t="s">
        <v>1928</v>
      </c>
      <c r="Q184" s="1486" t="s">
        <v>1928</v>
      </c>
      <c r="R184" s="1487" t="s">
        <v>1928</v>
      </c>
      <c r="S184" s="1504" t="s">
        <v>1928</v>
      </c>
      <c r="T184" s="1487" t="s">
        <v>1928</v>
      </c>
      <c r="U184" s="1490" t="s">
        <v>1928</v>
      </c>
      <c r="V184" s="1510" t="s">
        <v>1928</v>
      </c>
      <c r="W184" s="1502" t="s">
        <v>1928</v>
      </c>
      <c r="X184" s="1513" t="s">
        <v>1928</v>
      </c>
      <c r="Y184" s="1504" t="s">
        <v>1928</v>
      </c>
      <c r="Z184" s="1512" t="s">
        <v>1928</v>
      </c>
      <c r="AA184" s="1496" t="s">
        <v>1928</v>
      </c>
      <c r="AB184" s="1497" t="s">
        <v>1928</v>
      </c>
      <c r="AC184" s="1487" t="s">
        <v>1928</v>
      </c>
    </row>
    <row r="185" spans="2:29" ht="12.75" customHeight="1" x14ac:dyDescent="0.25">
      <c r="B185" s="1498" t="s">
        <v>1928</v>
      </c>
      <c r="C185" s="1514" t="s">
        <v>2196</v>
      </c>
      <c r="D185" s="1460" t="s">
        <v>1928</v>
      </c>
      <c r="E185" s="1504" t="s">
        <v>1928</v>
      </c>
      <c r="F185" s="1472" t="s">
        <v>1928</v>
      </c>
      <c r="G185" s="1487" t="s">
        <v>1928</v>
      </c>
      <c r="H185" s="1506" t="s">
        <v>1928</v>
      </c>
      <c r="I185" s="1507" t="s">
        <v>1928</v>
      </c>
      <c r="J185" s="1486" t="s">
        <v>1928</v>
      </c>
      <c r="K185" s="1499" t="s">
        <v>1928</v>
      </c>
      <c r="L185" s="1508" t="s">
        <v>1928</v>
      </c>
      <c r="M185" s="1443" t="s">
        <v>1928</v>
      </c>
      <c r="N185" s="1456" t="s">
        <v>1928</v>
      </c>
      <c r="O185" s="1487" t="s">
        <v>1928</v>
      </c>
      <c r="P185" s="1509" t="s">
        <v>1928</v>
      </c>
      <c r="Q185" s="1486" t="s">
        <v>1928</v>
      </c>
      <c r="R185" s="1487" t="s">
        <v>1928</v>
      </c>
      <c r="S185" s="1504" t="s">
        <v>1928</v>
      </c>
      <c r="T185" s="1487" t="s">
        <v>1928</v>
      </c>
      <c r="U185" s="1490" t="s">
        <v>1928</v>
      </c>
      <c r="V185" s="1510" t="s">
        <v>1928</v>
      </c>
      <c r="W185" s="1502" t="s">
        <v>1928</v>
      </c>
      <c r="X185" s="1513" t="s">
        <v>1928</v>
      </c>
      <c r="Y185" s="1504" t="s">
        <v>1928</v>
      </c>
      <c r="Z185" s="1512" t="s">
        <v>1928</v>
      </c>
      <c r="AA185" s="1496" t="s">
        <v>1928</v>
      </c>
      <c r="AB185" s="1497" t="s">
        <v>1928</v>
      </c>
      <c r="AC185" s="1487" t="s">
        <v>1928</v>
      </c>
    </row>
    <row r="186" spans="2:29" ht="12.75" customHeight="1" x14ac:dyDescent="0.25">
      <c r="B186" s="1498" t="s">
        <v>1928</v>
      </c>
      <c r="C186" s="1514" t="s">
        <v>2196</v>
      </c>
      <c r="D186" s="1460" t="s">
        <v>1928</v>
      </c>
      <c r="E186" s="1504" t="s">
        <v>1928</v>
      </c>
      <c r="F186" s="1472" t="s">
        <v>1928</v>
      </c>
      <c r="G186" s="1487" t="s">
        <v>1928</v>
      </c>
      <c r="H186" s="1506" t="s">
        <v>1928</v>
      </c>
      <c r="I186" s="1507" t="s">
        <v>1928</v>
      </c>
      <c r="J186" s="1486" t="s">
        <v>1928</v>
      </c>
      <c r="K186" s="1499" t="s">
        <v>1928</v>
      </c>
      <c r="L186" s="1508" t="s">
        <v>1928</v>
      </c>
      <c r="M186" s="1443" t="s">
        <v>1928</v>
      </c>
      <c r="N186" s="1456" t="s">
        <v>1928</v>
      </c>
      <c r="O186" s="1487" t="s">
        <v>1928</v>
      </c>
      <c r="P186" s="1509" t="s">
        <v>1928</v>
      </c>
      <c r="Q186" s="1486" t="s">
        <v>1928</v>
      </c>
      <c r="R186" s="1487" t="s">
        <v>1928</v>
      </c>
      <c r="S186" s="1504" t="s">
        <v>1928</v>
      </c>
      <c r="T186" s="1487" t="s">
        <v>1928</v>
      </c>
      <c r="U186" s="1490" t="s">
        <v>1928</v>
      </c>
      <c r="V186" s="1510" t="s">
        <v>1928</v>
      </c>
      <c r="W186" s="1502" t="s">
        <v>1928</v>
      </c>
      <c r="X186" s="1513" t="s">
        <v>1928</v>
      </c>
      <c r="Y186" s="1504" t="s">
        <v>1928</v>
      </c>
      <c r="Z186" s="1512" t="s">
        <v>1928</v>
      </c>
      <c r="AA186" s="1496" t="s">
        <v>1928</v>
      </c>
      <c r="AB186" s="1497" t="s">
        <v>1928</v>
      </c>
      <c r="AC186" s="1487" t="s">
        <v>1928</v>
      </c>
    </row>
    <row r="187" spans="2:29" ht="12.75" customHeight="1" x14ac:dyDescent="0.25">
      <c r="B187" s="1498" t="s">
        <v>1928</v>
      </c>
      <c r="C187" s="1514" t="s">
        <v>2196</v>
      </c>
      <c r="D187" s="1460" t="s">
        <v>1928</v>
      </c>
      <c r="E187" s="1504" t="s">
        <v>1928</v>
      </c>
      <c r="F187" s="1472" t="s">
        <v>1928</v>
      </c>
      <c r="G187" s="1487" t="s">
        <v>1928</v>
      </c>
      <c r="H187" s="1506" t="s">
        <v>1928</v>
      </c>
      <c r="I187" s="1507" t="s">
        <v>1928</v>
      </c>
      <c r="J187" s="1486" t="s">
        <v>1928</v>
      </c>
      <c r="K187" s="1499" t="s">
        <v>1928</v>
      </c>
      <c r="L187" s="1508" t="s">
        <v>1928</v>
      </c>
      <c r="M187" s="1443" t="s">
        <v>1928</v>
      </c>
      <c r="N187" s="1456" t="s">
        <v>1928</v>
      </c>
      <c r="O187" s="1487" t="s">
        <v>1928</v>
      </c>
      <c r="P187" s="1509" t="s">
        <v>1928</v>
      </c>
      <c r="Q187" s="1486" t="s">
        <v>1928</v>
      </c>
      <c r="R187" s="1487" t="s">
        <v>1928</v>
      </c>
      <c r="S187" s="1504" t="s">
        <v>1928</v>
      </c>
      <c r="T187" s="1487" t="s">
        <v>1928</v>
      </c>
      <c r="U187" s="1490" t="s">
        <v>1928</v>
      </c>
      <c r="V187" s="1510" t="s">
        <v>1928</v>
      </c>
      <c r="W187" s="1502" t="s">
        <v>1928</v>
      </c>
      <c r="X187" s="1513" t="s">
        <v>1928</v>
      </c>
      <c r="Y187" s="1504" t="s">
        <v>1928</v>
      </c>
      <c r="Z187" s="1512" t="s">
        <v>1928</v>
      </c>
      <c r="AA187" s="1496" t="s">
        <v>1928</v>
      </c>
      <c r="AB187" s="1497" t="s">
        <v>1928</v>
      </c>
      <c r="AC187" s="1487" t="s">
        <v>1928</v>
      </c>
    </row>
    <row r="188" spans="2:29" ht="12.75" customHeight="1" x14ac:dyDescent="0.25">
      <c r="B188" s="1498" t="s">
        <v>1928</v>
      </c>
      <c r="C188" s="1514" t="s">
        <v>2196</v>
      </c>
      <c r="D188" s="1460" t="s">
        <v>1928</v>
      </c>
      <c r="E188" s="1504" t="s">
        <v>1928</v>
      </c>
      <c r="F188" s="1472" t="s">
        <v>1928</v>
      </c>
      <c r="G188" s="1487" t="s">
        <v>1928</v>
      </c>
      <c r="H188" s="1506" t="s">
        <v>1928</v>
      </c>
      <c r="I188" s="1507" t="s">
        <v>1928</v>
      </c>
      <c r="J188" s="1486" t="s">
        <v>1928</v>
      </c>
      <c r="K188" s="1499" t="s">
        <v>1928</v>
      </c>
      <c r="L188" s="1508" t="s">
        <v>1928</v>
      </c>
      <c r="M188" s="1443" t="s">
        <v>1928</v>
      </c>
      <c r="N188" s="1456" t="s">
        <v>1928</v>
      </c>
      <c r="O188" s="1487" t="s">
        <v>1928</v>
      </c>
      <c r="P188" s="1509" t="s">
        <v>1928</v>
      </c>
      <c r="Q188" s="1486" t="s">
        <v>1928</v>
      </c>
      <c r="R188" s="1487" t="s">
        <v>1928</v>
      </c>
      <c r="S188" s="1504" t="s">
        <v>1928</v>
      </c>
      <c r="T188" s="1487" t="s">
        <v>1928</v>
      </c>
      <c r="U188" s="1490" t="s">
        <v>1928</v>
      </c>
      <c r="V188" s="1510" t="s">
        <v>1928</v>
      </c>
      <c r="W188" s="1502" t="s">
        <v>1928</v>
      </c>
      <c r="X188" s="1513" t="s">
        <v>1928</v>
      </c>
      <c r="Y188" s="1504" t="s">
        <v>1928</v>
      </c>
      <c r="Z188" s="1512" t="s">
        <v>1928</v>
      </c>
      <c r="AA188" s="1496" t="s">
        <v>1928</v>
      </c>
      <c r="AB188" s="1497" t="s">
        <v>1928</v>
      </c>
      <c r="AC188" s="1487" t="s">
        <v>1928</v>
      </c>
    </row>
    <row r="189" spans="2:29" ht="12.75" customHeight="1" x14ac:dyDescent="0.25">
      <c r="B189" s="1498" t="s">
        <v>1928</v>
      </c>
      <c r="C189" s="1514" t="s">
        <v>2196</v>
      </c>
      <c r="D189" s="1460" t="s">
        <v>1928</v>
      </c>
      <c r="E189" s="1504" t="s">
        <v>1928</v>
      </c>
      <c r="F189" s="1472" t="s">
        <v>1928</v>
      </c>
      <c r="G189" s="1487" t="s">
        <v>1928</v>
      </c>
      <c r="H189" s="1506" t="s">
        <v>1928</v>
      </c>
      <c r="I189" s="1507" t="s">
        <v>1928</v>
      </c>
      <c r="J189" s="1486" t="s">
        <v>1928</v>
      </c>
      <c r="K189" s="1499" t="s">
        <v>1928</v>
      </c>
      <c r="L189" s="1508" t="s">
        <v>1928</v>
      </c>
      <c r="M189" s="1443" t="s">
        <v>1928</v>
      </c>
      <c r="N189" s="1456" t="s">
        <v>1928</v>
      </c>
      <c r="O189" s="1487" t="s">
        <v>1928</v>
      </c>
      <c r="P189" s="1509" t="s">
        <v>1928</v>
      </c>
      <c r="Q189" s="1486" t="s">
        <v>1928</v>
      </c>
      <c r="R189" s="1487" t="s">
        <v>1928</v>
      </c>
      <c r="S189" s="1504" t="s">
        <v>1928</v>
      </c>
      <c r="T189" s="1487" t="s">
        <v>1928</v>
      </c>
      <c r="U189" s="1490" t="s">
        <v>1928</v>
      </c>
      <c r="V189" s="1510" t="s">
        <v>1928</v>
      </c>
      <c r="W189" s="1502" t="s">
        <v>1928</v>
      </c>
      <c r="X189" s="1513" t="s">
        <v>1928</v>
      </c>
      <c r="Y189" s="1504" t="s">
        <v>1928</v>
      </c>
      <c r="Z189" s="1512" t="s">
        <v>1928</v>
      </c>
      <c r="AA189" s="1496" t="s">
        <v>1928</v>
      </c>
      <c r="AB189" s="1497" t="s">
        <v>1928</v>
      </c>
      <c r="AC189" s="1487" t="s">
        <v>1928</v>
      </c>
    </row>
    <row r="190" spans="2:29" ht="12.75" customHeight="1" x14ac:dyDescent="0.25">
      <c r="B190" s="1498" t="s">
        <v>1928</v>
      </c>
      <c r="C190" s="1514" t="s">
        <v>2196</v>
      </c>
      <c r="D190" s="1460" t="s">
        <v>1928</v>
      </c>
      <c r="E190" s="1504" t="s">
        <v>1928</v>
      </c>
      <c r="F190" s="1472" t="s">
        <v>1928</v>
      </c>
      <c r="G190" s="1487" t="s">
        <v>1928</v>
      </c>
      <c r="H190" s="1506" t="s">
        <v>1928</v>
      </c>
      <c r="I190" s="1507" t="s">
        <v>1928</v>
      </c>
      <c r="J190" s="1486" t="s">
        <v>1928</v>
      </c>
      <c r="K190" s="1499" t="s">
        <v>1928</v>
      </c>
      <c r="L190" s="1508" t="s">
        <v>1928</v>
      </c>
      <c r="M190" s="1443" t="s">
        <v>1928</v>
      </c>
      <c r="N190" s="1456" t="s">
        <v>1928</v>
      </c>
      <c r="O190" s="1487" t="s">
        <v>1928</v>
      </c>
      <c r="P190" s="1509" t="s">
        <v>1928</v>
      </c>
      <c r="Q190" s="1486" t="s">
        <v>1928</v>
      </c>
      <c r="R190" s="1487" t="s">
        <v>1928</v>
      </c>
      <c r="S190" s="1504" t="s">
        <v>1928</v>
      </c>
      <c r="T190" s="1487" t="s">
        <v>1928</v>
      </c>
      <c r="U190" s="1490" t="s">
        <v>1928</v>
      </c>
      <c r="V190" s="1510" t="s">
        <v>1928</v>
      </c>
      <c r="W190" s="1502" t="s">
        <v>1928</v>
      </c>
      <c r="X190" s="1513" t="s">
        <v>1928</v>
      </c>
      <c r="Y190" s="1504" t="s">
        <v>1928</v>
      </c>
      <c r="Z190" s="1512" t="s">
        <v>1928</v>
      </c>
      <c r="AA190" s="1496" t="s">
        <v>1928</v>
      </c>
      <c r="AB190" s="1497" t="s">
        <v>1928</v>
      </c>
      <c r="AC190" s="1487" t="s">
        <v>1928</v>
      </c>
    </row>
    <row r="191" spans="2:29" ht="12.75" customHeight="1" x14ac:dyDescent="0.25">
      <c r="B191" s="1498" t="s">
        <v>1928</v>
      </c>
      <c r="C191" s="1514" t="s">
        <v>2196</v>
      </c>
      <c r="D191" s="1460" t="s">
        <v>1928</v>
      </c>
      <c r="E191" s="1504" t="s">
        <v>1928</v>
      </c>
      <c r="F191" s="1472" t="s">
        <v>1928</v>
      </c>
      <c r="G191" s="1487" t="s">
        <v>1928</v>
      </c>
      <c r="H191" s="1506" t="s">
        <v>1928</v>
      </c>
      <c r="I191" s="1507" t="s">
        <v>1928</v>
      </c>
      <c r="J191" s="1486" t="s">
        <v>1928</v>
      </c>
      <c r="K191" s="1499" t="s">
        <v>1928</v>
      </c>
      <c r="L191" s="1508" t="s">
        <v>1928</v>
      </c>
      <c r="M191" s="1443" t="s">
        <v>1928</v>
      </c>
      <c r="N191" s="1456" t="s">
        <v>1928</v>
      </c>
      <c r="O191" s="1487" t="s">
        <v>1928</v>
      </c>
      <c r="P191" s="1509" t="s">
        <v>1928</v>
      </c>
      <c r="Q191" s="1486" t="s">
        <v>1928</v>
      </c>
      <c r="R191" s="1487" t="s">
        <v>1928</v>
      </c>
      <c r="S191" s="1504" t="s">
        <v>1928</v>
      </c>
      <c r="T191" s="1487" t="s">
        <v>1928</v>
      </c>
      <c r="U191" s="1490" t="s">
        <v>1928</v>
      </c>
      <c r="V191" s="1510" t="s">
        <v>1928</v>
      </c>
      <c r="W191" s="1502" t="s">
        <v>1928</v>
      </c>
      <c r="X191" s="1513" t="s">
        <v>1928</v>
      </c>
      <c r="Y191" s="1504" t="s">
        <v>1928</v>
      </c>
      <c r="Z191" s="1512" t="s">
        <v>1928</v>
      </c>
      <c r="AA191" s="1496" t="s">
        <v>1928</v>
      </c>
      <c r="AB191" s="1497" t="s">
        <v>1928</v>
      </c>
      <c r="AC191" s="1487" t="s">
        <v>1928</v>
      </c>
    </row>
    <row r="192" spans="2:29" ht="12.75" customHeight="1" x14ac:dyDescent="0.25">
      <c r="B192" s="1498" t="s">
        <v>1928</v>
      </c>
      <c r="C192" s="1514" t="s">
        <v>2196</v>
      </c>
      <c r="D192" s="1460" t="s">
        <v>1928</v>
      </c>
      <c r="E192" s="1504" t="s">
        <v>1928</v>
      </c>
      <c r="F192" s="1472" t="s">
        <v>1928</v>
      </c>
      <c r="G192" s="1487" t="s">
        <v>1928</v>
      </c>
      <c r="H192" s="1506" t="s">
        <v>1928</v>
      </c>
      <c r="I192" s="1507" t="s">
        <v>1928</v>
      </c>
      <c r="J192" s="1486" t="s">
        <v>1928</v>
      </c>
      <c r="K192" s="1499" t="s">
        <v>1928</v>
      </c>
      <c r="L192" s="1508" t="s">
        <v>1928</v>
      </c>
      <c r="M192" s="1443" t="s">
        <v>1928</v>
      </c>
      <c r="N192" s="1456" t="s">
        <v>1928</v>
      </c>
      <c r="O192" s="1487" t="s">
        <v>1928</v>
      </c>
      <c r="P192" s="1509" t="s">
        <v>1928</v>
      </c>
      <c r="Q192" s="1486" t="s">
        <v>1928</v>
      </c>
      <c r="R192" s="1487" t="s">
        <v>1928</v>
      </c>
      <c r="S192" s="1504" t="s">
        <v>1928</v>
      </c>
      <c r="T192" s="1487" t="s">
        <v>1928</v>
      </c>
      <c r="U192" s="1490" t="s">
        <v>1928</v>
      </c>
      <c r="V192" s="1510" t="s">
        <v>1928</v>
      </c>
      <c r="W192" s="1502" t="s">
        <v>1928</v>
      </c>
      <c r="X192" s="1513" t="s">
        <v>1928</v>
      </c>
      <c r="Y192" s="1504" t="s">
        <v>1928</v>
      </c>
      <c r="Z192" s="1512" t="s">
        <v>1928</v>
      </c>
      <c r="AA192" s="1496" t="s">
        <v>1928</v>
      </c>
      <c r="AB192" s="1497" t="s">
        <v>1928</v>
      </c>
      <c r="AC192" s="1487" t="s">
        <v>1928</v>
      </c>
    </row>
    <row r="193" spans="2:29" ht="12.75" customHeight="1" x14ac:dyDescent="0.25">
      <c r="B193" s="1498" t="s">
        <v>1928</v>
      </c>
      <c r="C193" s="1514" t="s">
        <v>2196</v>
      </c>
      <c r="D193" s="1460" t="s">
        <v>1928</v>
      </c>
      <c r="E193" s="1504" t="s">
        <v>1928</v>
      </c>
      <c r="F193" s="1472" t="s">
        <v>1928</v>
      </c>
      <c r="G193" s="1487" t="s">
        <v>1928</v>
      </c>
      <c r="H193" s="1506" t="s">
        <v>1928</v>
      </c>
      <c r="I193" s="1507" t="s">
        <v>1928</v>
      </c>
      <c r="J193" s="1486" t="s">
        <v>1928</v>
      </c>
      <c r="K193" s="1499" t="s">
        <v>1928</v>
      </c>
      <c r="L193" s="1508" t="s">
        <v>1928</v>
      </c>
      <c r="M193" s="1443" t="s">
        <v>1928</v>
      </c>
      <c r="N193" s="1456" t="s">
        <v>1928</v>
      </c>
      <c r="O193" s="1487" t="s">
        <v>1928</v>
      </c>
      <c r="P193" s="1509" t="s">
        <v>1928</v>
      </c>
      <c r="Q193" s="1486" t="s">
        <v>1928</v>
      </c>
      <c r="R193" s="1487" t="s">
        <v>1928</v>
      </c>
      <c r="S193" s="1504" t="s">
        <v>1928</v>
      </c>
      <c r="T193" s="1487" t="s">
        <v>1928</v>
      </c>
      <c r="U193" s="1490" t="s">
        <v>1928</v>
      </c>
      <c r="V193" s="1510" t="s">
        <v>1928</v>
      </c>
      <c r="W193" s="1502" t="s">
        <v>1928</v>
      </c>
      <c r="X193" s="1513" t="s">
        <v>1928</v>
      </c>
      <c r="Y193" s="1504" t="s">
        <v>1928</v>
      </c>
      <c r="Z193" s="1512" t="s">
        <v>1928</v>
      </c>
      <c r="AA193" s="1496" t="s">
        <v>1928</v>
      </c>
      <c r="AB193" s="1497" t="s">
        <v>1928</v>
      </c>
      <c r="AC193" s="1487" t="s">
        <v>1928</v>
      </c>
    </row>
    <row r="194" spans="2:29" ht="12.75" customHeight="1" x14ac:dyDescent="0.25">
      <c r="B194" s="1498" t="s">
        <v>1928</v>
      </c>
      <c r="C194" s="1514" t="s">
        <v>2196</v>
      </c>
      <c r="D194" s="1460" t="s">
        <v>1928</v>
      </c>
      <c r="E194" s="1504" t="s">
        <v>1928</v>
      </c>
      <c r="F194" s="1472" t="s">
        <v>1928</v>
      </c>
      <c r="G194" s="1487" t="s">
        <v>1928</v>
      </c>
      <c r="H194" s="1506" t="s">
        <v>1928</v>
      </c>
      <c r="I194" s="1507" t="s">
        <v>1928</v>
      </c>
      <c r="J194" s="1486" t="s">
        <v>1928</v>
      </c>
      <c r="K194" s="1499" t="s">
        <v>1928</v>
      </c>
      <c r="L194" s="1508" t="s">
        <v>1928</v>
      </c>
      <c r="M194" s="1443" t="s">
        <v>1928</v>
      </c>
      <c r="N194" s="1456" t="s">
        <v>1928</v>
      </c>
      <c r="O194" s="1487" t="s">
        <v>1928</v>
      </c>
      <c r="P194" s="1509" t="s">
        <v>1928</v>
      </c>
      <c r="Q194" s="1486" t="s">
        <v>1928</v>
      </c>
      <c r="R194" s="1487" t="s">
        <v>1928</v>
      </c>
      <c r="S194" s="1504" t="s">
        <v>1928</v>
      </c>
      <c r="T194" s="1487" t="s">
        <v>1928</v>
      </c>
      <c r="U194" s="1490" t="s">
        <v>1928</v>
      </c>
      <c r="V194" s="1510" t="s">
        <v>1928</v>
      </c>
      <c r="W194" s="1502" t="s">
        <v>1928</v>
      </c>
      <c r="X194" s="1513" t="s">
        <v>1928</v>
      </c>
      <c r="Y194" s="1504" t="s">
        <v>1928</v>
      </c>
      <c r="Z194" s="1512" t="s">
        <v>1928</v>
      </c>
      <c r="AA194" s="1496" t="s">
        <v>1928</v>
      </c>
      <c r="AB194" s="1497" t="s">
        <v>1928</v>
      </c>
      <c r="AC194" s="1487" t="s">
        <v>1928</v>
      </c>
    </row>
    <row r="195" spans="2:29" ht="12.75" customHeight="1" x14ac:dyDescent="0.25">
      <c r="B195" s="1498" t="s">
        <v>1928</v>
      </c>
      <c r="C195" s="1514" t="s">
        <v>2196</v>
      </c>
      <c r="D195" s="1460" t="s">
        <v>1928</v>
      </c>
      <c r="E195" s="1504" t="s">
        <v>1928</v>
      </c>
      <c r="F195" s="1472" t="s">
        <v>1928</v>
      </c>
      <c r="G195" s="1487" t="s">
        <v>1928</v>
      </c>
      <c r="H195" s="1506" t="s">
        <v>1928</v>
      </c>
      <c r="I195" s="1507" t="s">
        <v>1928</v>
      </c>
      <c r="J195" s="1486" t="s">
        <v>1928</v>
      </c>
      <c r="K195" s="1499" t="s">
        <v>1928</v>
      </c>
      <c r="L195" s="1508" t="s">
        <v>1928</v>
      </c>
      <c r="M195" s="1443" t="s">
        <v>1928</v>
      </c>
      <c r="N195" s="1456" t="s">
        <v>1928</v>
      </c>
      <c r="O195" s="1487" t="s">
        <v>1928</v>
      </c>
      <c r="P195" s="1509" t="s">
        <v>1928</v>
      </c>
      <c r="Q195" s="1486" t="s">
        <v>1928</v>
      </c>
      <c r="R195" s="1487" t="s">
        <v>1928</v>
      </c>
      <c r="S195" s="1504" t="s">
        <v>1928</v>
      </c>
      <c r="T195" s="1487" t="s">
        <v>1928</v>
      </c>
      <c r="U195" s="1490" t="s">
        <v>1928</v>
      </c>
      <c r="V195" s="1510" t="s">
        <v>1928</v>
      </c>
      <c r="W195" s="1502" t="s">
        <v>1928</v>
      </c>
      <c r="X195" s="1513" t="s">
        <v>1928</v>
      </c>
      <c r="Y195" s="1504" t="s">
        <v>1928</v>
      </c>
      <c r="Z195" s="1512" t="s">
        <v>1928</v>
      </c>
      <c r="AA195" s="1496" t="s">
        <v>1928</v>
      </c>
      <c r="AB195" s="1497" t="s">
        <v>1928</v>
      </c>
      <c r="AC195" s="1487" t="s">
        <v>1928</v>
      </c>
    </row>
    <row r="196" spans="2:29" ht="12.75" customHeight="1" x14ac:dyDescent="0.25">
      <c r="B196" s="1498" t="s">
        <v>1928</v>
      </c>
      <c r="C196" s="1514" t="s">
        <v>2196</v>
      </c>
      <c r="D196" s="1460" t="s">
        <v>1928</v>
      </c>
      <c r="E196" s="1504" t="s">
        <v>1928</v>
      </c>
      <c r="F196" s="1472" t="s">
        <v>1928</v>
      </c>
      <c r="G196" s="1487" t="s">
        <v>1928</v>
      </c>
      <c r="H196" s="1506" t="s">
        <v>1928</v>
      </c>
      <c r="I196" s="1507" t="s">
        <v>1928</v>
      </c>
      <c r="J196" s="1486" t="s">
        <v>1928</v>
      </c>
      <c r="K196" s="1499" t="s">
        <v>1928</v>
      </c>
      <c r="L196" s="1508" t="s">
        <v>1928</v>
      </c>
      <c r="M196" s="1443" t="s">
        <v>1928</v>
      </c>
      <c r="N196" s="1456" t="s">
        <v>1928</v>
      </c>
      <c r="O196" s="1487" t="s">
        <v>1928</v>
      </c>
      <c r="P196" s="1509" t="s">
        <v>1928</v>
      </c>
      <c r="Q196" s="1486" t="s">
        <v>1928</v>
      </c>
      <c r="R196" s="1487" t="s">
        <v>1928</v>
      </c>
      <c r="S196" s="1504" t="s">
        <v>1928</v>
      </c>
      <c r="T196" s="1487" t="s">
        <v>1928</v>
      </c>
      <c r="U196" s="1490" t="s">
        <v>1928</v>
      </c>
      <c r="V196" s="1510" t="s">
        <v>1928</v>
      </c>
      <c r="W196" s="1502" t="s">
        <v>1928</v>
      </c>
      <c r="X196" s="1513" t="s">
        <v>1928</v>
      </c>
      <c r="Y196" s="1504" t="s">
        <v>1928</v>
      </c>
      <c r="Z196" s="1512" t="s">
        <v>1928</v>
      </c>
      <c r="AA196" s="1496" t="s">
        <v>1928</v>
      </c>
      <c r="AB196" s="1497" t="s">
        <v>1928</v>
      </c>
      <c r="AC196" s="1487" t="s">
        <v>1928</v>
      </c>
    </row>
    <row r="197" spans="2:29" ht="12.75" customHeight="1" x14ac:dyDescent="0.25">
      <c r="B197" s="1498" t="s">
        <v>1928</v>
      </c>
      <c r="C197" s="1514" t="s">
        <v>2196</v>
      </c>
      <c r="D197" s="1460" t="s">
        <v>1928</v>
      </c>
      <c r="E197" s="1504" t="s">
        <v>1928</v>
      </c>
      <c r="F197" s="1472" t="s">
        <v>1928</v>
      </c>
      <c r="G197" s="1487" t="s">
        <v>1928</v>
      </c>
      <c r="H197" s="1506" t="s">
        <v>1928</v>
      </c>
      <c r="I197" s="1507" t="s">
        <v>1928</v>
      </c>
      <c r="J197" s="1486" t="s">
        <v>1928</v>
      </c>
      <c r="K197" s="1499" t="s">
        <v>1928</v>
      </c>
      <c r="L197" s="1508" t="s">
        <v>1928</v>
      </c>
      <c r="M197" s="1443" t="s">
        <v>1928</v>
      </c>
      <c r="N197" s="1456" t="s">
        <v>1928</v>
      </c>
      <c r="O197" s="1487" t="s">
        <v>1928</v>
      </c>
      <c r="P197" s="1509" t="s">
        <v>1928</v>
      </c>
      <c r="Q197" s="1486" t="s">
        <v>1928</v>
      </c>
      <c r="R197" s="1487" t="s">
        <v>1928</v>
      </c>
      <c r="S197" s="1504" t="s">
        <v>1928</v>
      </c>
      <c r="T197" s="1487" t="s">
        <v>1928</v>
      </c>
      <c r="U197" s="1490" t="s">
        <v>1928</v>
      </c>
      <c r="V197" s="1510" t="s">
        <v>1928</v>
      </c>
      <c r="W197" s="1502" t="s">
        <v>1928</v>
      </c>
      <c r="X197" s="1513" t="s">
        <v>1928</v>
      </c>
      <c r="Y197" s="1504" t="s">
        <v>1928</v>
      </c>
      <c r="Z197" s="1512" t="s">
        <v>1928</v>
      </c>
      <c r="AA197" s="1496" t="s">
        <v>1928</v>
      </c>
      <c r="AB197" s="1497" t="s">
        <v>1928</v>
      </c>
      <c r="AC197" s="1487" t="s">
        <v>1928</v>
      </c>
    </row>
    <row r="198" spans="2:29" ht="12.75" customHeight="1" x14ac:dyDescent="0.25">
      <c r="B198" s="1498" t="s">
        <v>1928</v>
      </c>
      <c r="C198" s="1514" t="s">
        <v>2196</v>
      </c>
      <c r="D198" s="1460" t="s">
        <v>1928</v>
      </c>
      <c r="E198" s="1504" t="s">
        <v>1928</v>
      </c>
      <c r="F198" s="1472" t="s">
        <v>1928</v>
      </c>
      <c r="G198" s="1487" t="s">
        <v>1928</v>
      </c>
      <c r="H198" s="1506" t="s">
        <v>1928</v>
      </c>
      <c r="I198" s="1507" t="s">
        <v>1928</v>
      </c>
      <c r="J198" s="1486" t="s">
        <v>1928</v>
      </c>
      <c r="K198" s="1499" t="s">
        <v>1928</v>
      </c>
      <c r="L198" s="1508" t="s">
        <v>1928</v>
      </c>
      <c r="M198" s="1443" t="s">
        <v>1928</v>
      </c>
      <c r="N198" s="1456" t="s">
        <v>1928</v>
      </c>
      <c r="O198" s="1487" t="s">
        <v>1928</v>
      </c>
      <c r="P198" s="1509" t="s">
        <v>1928</v>
      </c>
      <c r="Q198" s="1486" t="s">
        <v>1928</v>
      </c>
      <c r="R198" s="1487" t="s">
        <v>1928</v>
      </c>
      <c r="S198" s="1504" t="s">
        <v>1928</v>
      </c>
      <c r="T198" s="1487" t="s">
        <v>1928</v>
      </c>
      <c r="U198" s="1490" t="s">
        <v>1928</v>
      </c>
      <c r="V198" s="1510" t="s">
        <v>1928</v>
      </c>
      <c r="W198" s="1502" t="s">
        <v>1928</v>
      </c>
      <c r="X198" s="1513" t="s">
        <v>1928</v>
      </c>
      <c r="Y198" s="1504" t="s">
        <v>1928</v>
      </c>
      <c r="Z198" s="1512" t="s">
        <v>1928</v>
      </c>
      <c r="AA198" s="1496" t="s">
        <v>1928</v>
      </c>
      <c r="AB198" s="1497" t="s">
        <v>1928</v>
      </c>
      <c r="AC198" s="1487" t="s">
        <v>1928</v>
      </c>
    </row>
    <row r="199" spans="2:29" ht="12.75" customHeight="1" x14ac:dyDescent="0.25">
      <c r="B199" s="1498" t="s">
        <v>1928</v>
      </c>
      <c r="C199" s="1514" t="s">
        <v>2196</v>
      </c>
      <c r="D199" s="1460" t="s">
        <v>1928</v>
      </c>
      <c r="E199" s="1504" t="s">
        <v>1928</v>
      </c>
      <c r="F199" s="1472" t="s">
        <v>1928</v>
      </c>
      <c r="G199" s="1487" t="s">
        <v>1928</v>
      </c>
      <c r="H199" s="1506" t="s">
        <v>1928</v>
      </c>
      <c r="I199" s="1507" t="s">
        <v>1928</v>
      </c>
      <c r="J199" s="1486" t="s">
        <v>1928</v>
      </c>
      <c r="K199" s="1499" t="s">
        <v>1928</v>
      </c>
      <c r="L199" s="1508" t="s">
        <v>1928</v>
      </c>
      <c r="M199" s="1443" t="s">
        <v>1928</v>
      </c>
      <c r="N199" s="1456" t="s">
        <v>1928</v>
      </c>
      <c r="O199" s="1487" t="s">
        <v>1928</v>
      </c>
      <c r="P199" s="1509" t="s">
        <v>1928</v>
      </c>
      <c r="Q199" s="1486" t="s">
        <v>1928</v>
      </c>
      <c r="R199" s="1487" t="s">
        <v>1928</v>
      </c>
      <c r="S199" s="1504" t="s">
        <v>1928</v>
      </c>
      <c r="T199" s="1487" t="s">
        <v>1928</v>
      </c>
      <c r="U199" s="1490" t="s">
        <v>1928</v>
      </c>
      <c r="V199" s="1510" t="s">
        <v>1928</v>
      </c>
      <c r="W199" s="1502" t="s">
        <v>1928</v>
      </c>
      <c r="X199" s="1513" t="s">
        <v>1928</v>
      </c>
      <c r="Y199" s="1504" t="s">
        <v>1928</v>
      </c>
      <c r="Z199" s="1512" t="s">
        <v>1928</v>
      </c>
      <c r="AA199" s="1496" t="s">
        <v>1928</v>
      </c>
      <c r="AB199" s="1497" t="s">
        <v>1928</v>
      </c>
      <c r="AC199" s="1487" t="s">
        <v>1928</v>
      </c>
    </row>
    <row r="200" spans="2:29" ht="12.75" customHeight="1" x14ac:dyDescent="0.25">
      <c r="B200" s="1498" t="s">
        <v>1928</v>
      </c>
      <c r="C200" s="1514" t="s">
        <v>2196</v>
      </c>
      <c r="D200" s="1460" t="s">
        <v>1928</v>
      </c>
      <c r="E200" s="1504" t="s">
        <v>1928</v>
      </c>
      <c r="F200" s="1472" t="s">
        <v>1928</v>
      </c>
      <c r="G200" s="1487" t="s">
        <v>1928</v>
      </c>
      <c r="H200" s="1506" t="s">
        <v>1928</v>
      </c>
      <c r="I200" s="1507" t="s">
        <v>1928</v>
      </c>
      <c r="J200" s="1486" t="s">
        <v>1928</v>
      </c>
      <c r="K200" s="1499" t="s">
        <v>1928</v>
      </c>
      <c r="L200" s="1508" t="s">
        <v>1928</v>
      </c>
      <c r="M200" s="1443" t="s">
        <v>1928</v>
      </c>
      <c r="N200" s="1456" t="s">
        <v>1928</v>
      </c>
      <c r="O200" s="1487" t="s">
        <v>1928</v>
      </c>
      <c r="P200" s="1509" t="s">
        <v>1928</v>
      </c>
      <c r="Q200" s="1486" t="s">
        <v>1928</v>
      </c>
      <c r="R200" s="1487" t="s">
        <v>1928</v>
      </c>
      <c r="S200" s="1504" t="s">
        <v>1928</v>
      </c>
      <c r="T200" s="1487" t="s">
        <v>1928</v>
      </c>
      <c r="U200" s="1490" t="s">
        <v>1928</v>
      </c>
      <c r="V200" s="1510" t="s">
        <v>1928</v>
      </c>
      <c r="W200" s="1502" t="s">
        <v>1928</v>
      </c>
      <c r="X200" s="1513" t="s">
        <v>1928</v>
      </c>
      <c r="Y200" s="1504" t="s">
        <v>1928</v>
      </c>
      <c r="Z200" s="1512" t="s">
        <v>1928</v>
      </c>
      <c r="AA200" s="1496" t="s">
        <v>1928</v>
      </c>
      <c r="AB200" s="1497" t="s">
        <v>1928</v>
      </c>
      <c r="AC200" s="1487" t="s">
        <v>1928</v>
      </c>
    </row>
    <row r="201" spans="2:29" ht="12.75" customHeight="1" x14ac:dyDescent="0.25">
      <c r="B201" s="1498" t="s">
        <v>1928</v>
      </c>
      <c r="C201" s="1514" t="s">
        <v>2196</v>
      </c>
      <c r="D201" s="1460" t="s">
        <v>1928</v>
      </c>
      <c r="E201" s="1504" t="s">
        <v>1928</v>
      </c>
      <c r="F201" s="1472" t="s">
        <v>1928</v>
      </c>
      <c r="G201" s="1487" t="s">
        <v>1928</v>
      </c>
      <c r="H201" s="1506" t="s">
        <v>1928</v>
      </c>
      <c r="I201" s="1507" t="s">
        <v>1928</v>
      </c>
      <c r="J201" s="1486" t="s">
        <v>1928</v>
      </c>
      <c r="K201" s="1499" t="s">
        <v>1928</v>
      </c>
      <c r="L201" s="1508" t="s">
        <v>1928</v>
      </c>
      <c r="M201" s="1443" t="s">
        <v>1928</v>
      </c>
      <c r="N201" s="1456" t="s">
        <v>1928</v>
      </c>
      <c r="O201" s="1487" t="s">
        <v>1928</v>
      </c>
      <c r="P201" s="1509" t="s">
        <v>1928</v>
      </c>
      <c r="Q201" s="1486" t="s">
        <v>1928</v>
      </c>
      <c r="R201" s="1487" t="s">
        <v>1928</v>
      </c>
      <c r="S201" s="1504" t="s">
        <v>1928</v>
      </c>
      <c r="T201" s="1487" t="s">
        <v>1928</v>
      </c>
      <c r="U201" s="1490" t="s">
        <v>1928</v>
      </c>
      <c r="V201" s="1510" t="s">
        <v>1928</v>
      </c>
      <c r="W201" s="1502" t="s">
        <v>1928</v>
      </c>
      <c r="X201" s="1513" t="s">
        <v>1928</v>
      </c>
      <c r="Y201" s="1504" t="s">
        <v>1928</v>
      </c>
      <c r="Z201" s="1512" t="s">
        <v>1928</v>
      </c>
      <c r="AA201" s="1496" t="s">
        <v>1928</v>
      </c>
      <c r="AB201" s="1497" t="s">
        <v>1928</v>
      </c>
      <c r="AC201" s="1487" t="s">
        <v>1928</v>
      </c>
    </row>
    <row r="202" spans="2:29" ht="12.75" customHeight="1" x14ac:dyDescent="0.25">
      <c r="B202" s="1498" t="s">
        <v>1928</v>
      </c>
      <c r="C202" s="1514" t="s">
        <v>2196</v>
      </c>
      <c r="D202" s="1460" t="s">
        <v>1928</v>
      </c>
      <c r="E202" s="1504" t="s">
        <v>1928</v>
      </c>
      <c r="F202" s="1472" t="s">
        <v>1928</v>
      </c>
      <c r="G202" s="1487" t="s">
        <v>1928</v>
      </c>
      <c r="H202" s="1506" t="s">
        <v>1928</v>
      </c>
      <c r="I202" s="1507" t="s">
        <v>1928</v>
      </c>
      <c r="J202" s="1486" t="s">
        <v>1928</v>
      </c>
      <c r="K202" s="1499" t="s">
        <v>1928</v>
      </c>
      <c r="L202" s="1508" t="s">
        <v>1928</v>
      </c>
      <c r="M202" s="1443" t="s">
        <v>1928</v>
      </c>
      <c r="N202" s="1456" t="s">
        <v>1928</v>
      </c>
      <c r="O202" s="1487" t="s">
        <v>1928</v>
      </c>
      <c r="P202" s="1509" t="s">
        <v>1928</v>
      </c>
      <c r="Q202" s="1486" t="s">
        <v>1928</v>
      </c>
      <c r="R202" s="1487" t="s">
        <v>1928</v>
      </c>
      <c r="S202" s="1504" t="s">
        <v>1928</v>
      </c>
      <c r="T202" s="1487" t="s">
        <v>1928</v>
      </c>
      <c r="U202" s="1490" t="s">
        <v>1928</v>
      </c>
      <c r="V202" s="1510" t="s">
        <v>1928</v>
      </c>
      <c r="W202" s="1502" t="s">
        <v>1928</v>
      </c>
      <c r="X202" s="1513" t="s">
        <v>1928</v>
      </c>
      <c r="Y202" s="1504" t="s">
        <v>1928</v>
      </c>
      <c r="Z202" s="1512" t="s">
        <v>1928</v>
      </c>
      <c r="AA202" s="1496" t="s">
        <v>1928</v>
      </c>
      <c r="AB202" s="1497" t="s">
        <v>1928</v>
      </c>
      <c r="AC202" s="1487" t="s">
        <v>1928</v>
      </c>
    </row>
    <row r="203" spans="2:29" ht="12.75" customHeight="1" x14ac:dyDescent="0.25">
      <c r="B203" s="1498" t="s">
        <v>1928</v>
      </c>
      <c r="C203" s="1514" t="s">
        <v>2196</v>
      </c>
      <c r="D203" s="1460" t="s">
        <v>1928</v>
      </c>
      <c r="E203" s="1504" t="s">
        <v>1928</v>
      </c>
      <c r="F203" s="1472" t="s">
        <v>1928</v>
      </c>
      <c r="G203" s="1487" t="s">
        <v>1928</v>
      </c>
      <c r="H203" s="1506" t="s">
        <v>1928</v>
      </c>
      <c r="I203" s="1507" t="s">
        <v>1928</v>
      </c>
      <c r="J203" s="1486" t="s">
        <v>1928</v>
      </c>
      <c r="K203" s="1499" t="s">
        <v>1928</v>
      </c>
      <c r="L203" s="1508" t="s">
        <v>1928</v>
      </c>
      <c r="M203" s="1443" t="s">
        <v>1928</v>
      </c>
      <c r="N203" s="1456" t="s">
        <v>1928</v>
      </c>
      <c r="O203" s="1487" t="s">
        <v>1928</v>
      </c>
      <c r="P203" s="1509" t="s">
        <v>1928</v>
      </c>
      <c r="Q203" s="1486" t="s">
        <v>1928</v>
      </c>
      <c r="R203" s="1487" t="s">
        <v>1928</v>
      </c>
      <c r="S203" s="1504" t="s">
        <v>1928</v>
      </c>
      <c r="T203" s="1487" t="s">
        <v>1928</v>
      </c>
      <c r="U203" s="1490" t="s">
        <v>1928</v>
      </c>
      <c r="V203" s="1510" t="s">
        <v>1928</v>
      </c>
      <c r="W203" s="1502" t="s">
        <v>1928</v>
      </c>
      <c r="X203" s="1513" t="s">
        <v>1928</v>
      </c>
      <c r="Y203" s="1504" t="s">
        <v>1928</v>
      </c>
      <c r="Z203" s="1512" t="s">
        <v>1928</v>
      </c>
      <c r="AA203" s="1496" t="s">
        <v>1928</v>
      </c>
      <c r="AB203" s="1497" t="s">
        <v>1928</v>
      </c>
      <c r="AC203" s="1487" t="s">
        <v>1928</v>
      </c>
    </row>
    <row r="204" spans="2:29" ht="12.75" customHeight="1" x14ac:dyDescent="0.25">
      <c r="B204" s="1498" t="s">
        <v>1928</v>
      </c>
      <c r="C204" s="1514" t="s">
        <v>2196</v>
      </c>
      <c r="D204" s="1460" t="s">
        <v>1928</v>
      </c>
      <c r="E204" s="1504" t="s">
        <v>1928</v>
      </c>
      <c r="F204" s="1472" t="s">
        <v>1928</v>
      </c>
      <c r="G204" s="1487" t="s">
        <v>1928</v>
      </c>
      <c r="H204" s="1506" t="s">
        <v>1928</v>
      </c>
      <c r="I204" s="1507" t="s">
        <v>1928</v>
      </c>
      <c r="J204" s="1486" t="s">
        <v>1928</v>
      </c>
      <c r="K204" s="1499" t="s">
        <v>1928</v>
      </c>
      <c r="L204" s="1508" t="s">
        <v>1928</v>
      </c>
      <c r="M204" s="1443" t="s">
        <v>1928</v>
      </c>
      <c r="N204" s="1456" t="s">
        <v>1928</v>
      </c>
      <c r="O204" s="1487" t="s">
        <v>1928</v>
      </c>
      <c r="P204" s="1509" t="s">
        <v>1928</v>
      </c>
      <c r="Q204" s="1486" t="s">
        <v>1928</v>
      </c>
      <c r="R204" s="1487" t="s">
        <v>1928</v>
      </c>
      <c r="S204" s="1504" t="s">
        <v>1928</v>
      </c>
      <c r="T204" s="1487" t="s">
        <v>1928</v>
      </c>
      <c r="U204" s="1490" t="s">
        <v>1928</v>
      </c>
      <c r="V204" s="1510" t="s">
        <v>1928</v>
      </c>
      <c r="W204" s="1502" t="s">
        <v>1928</v>
      </c>
      <c r="X204" s="1513" t="s">
        <v>1928</v>
      </c>
      <c r="Y204" s="1504" t="s">
        <v>1928</v>
      </c>
      <c r="Z204" s="1512" t="s">
        <v>1928</v>
      </c>
      <c r="AA204" s="1496" t="s">
        <v>1928</v>
      </c>
      <c r="AB204" s="1497" t="s">
        <v>1928</v>
      </c>
      <c r="AC204" s="1487" t="s">
        <v>1928</v>
      </c>
    </row>
    <row r="205" spans="2:29" ht="12.75" customHeight="1" x14ac:dyDescent="0.25">
      <c r="B205" s="1498" t="s">
        <v>1928</v>
      </c>
      <c r="C205" s="1514" t="s">
        <v>2196</v>
      </c>
      <c r="D205" s="1460" t="s">
        <v>1928</v>
      </c>
      <c r="E205" s="1504" t="s">
        <v>1928</v>
      </c>
      <c r="F205" s="1472" t="s">
        <v>1928</v>
      </c>
      <c r="G205" s="1487" t="s">
        <v>1928</v>
      </c>
      <c r="H205" s="1506" t="s">
        <v>1928</v>
      </c>
      <c r="I205" s="1507" t="s">
        <v>1928</v>
      </c>
      <c r="J205" s="1486" t="s">
        <v>1928</v>
      </c>
      <c r="K205" s="1499" t="s">
        <v>1928</v>
      </c>
      <c r="L205" s="1508" t="s">
        <v>1928</v>
      </c>
      <c r="M205" s="1443" t="s">
        <v>1928</v>
      </c>
      <c r="N205" s="1456" t="s">
        <v>1928</v>
      </c>
      <c r="O205" s="1487" t="s">
        <v>1928</v>
      </c>
      <c r="P205" s="1509" t="s">
        <v>1928</v>
      </c>
      <c r="Q205" s="1486" t="s">
        <v>1928</v>
      </c>
      <c r="R205" s="1487" t="s">
        <v>1928</v>
      </c>
      <c r="S205" s="1504" t="s">
        <v>1928</v>
      </c>
      <c r="T205" s="1487" t="s">
        <v>1928</v>
      </c>
      <c r="U205" s="1490" t="s">
        <v>1928</v>
      </c>
      <c r="V205" s="1510" t="s">
        <v>1928</v>
      </c>
      <c r="W205" s="1502" t="s">
        <v>1928</v>
      </c>
      <c r="X205" s="1513" t="s">
        <v>1928</v>
      </c>
      <c r="Y205" s="1504" t="s">
        <v>1928</v>
      </c>
      <c r="Z205" s="1512" t="s">
        <v>1928</v>
      </c>
      <c r="AA205" s="1496" t="s">
        <v>1928</v>
      </c>
      <c r="AB205" s="1497" t="s">
        <v>1928</v>
      </c>
      <c r="AC205" s="1487" t="s">
        <v>1928</v>
      </c>
    </row>
    <row r="206" spans="2:29" ht="12.75" customHeight="1" x14ac:dyDescent="0.25">
      <c r="B206" s="1498" t="s">
        <v>1928</v>
      </c>
      <c r="C206" s="1514" t="s">
        <v>2196</v>
      </c>
      <c r="D206" s="1460" t="s">
        <v>1928</v>
      </c>
      <c r="E206" s="1504" t="s">
        <v>1928</v>
      </c>
      <c r="F206" s="1472" t="s">
        <v>1928</v>
      </c>
      <c r="G206" s="1487" t="s">
        <v>1928</v>
      </c>
      <c r="H206" s="1506" t="s">
        <v>1928</v>
      </c>
      <c r="I206" s="1507" t="s">
        <v>1928</v>
      </c>
      <c r="J206" s="1486" t="s">
        <v>1928</v>
      </c>
      <c r="K206" s="1499" t="s">
        <v>1928</v>
      </c>
      <c r="L206" s="1508" t="s">
        <v>1928</v>
      </c>
      <c r="M206" s="1443" t="s">
        <v>1928</v>
      </c>
      <c r="N206" s="1456" t="s">
        <v>1928</v>
      </c>
      <c r="O206" s="1487" t="s">
        <v>1928</v>
      </c>
      <c r="P206" s="1509" t="s">
        <v>1928</v>
      </c>
      <c r="Q206" s="1486" t="s">
        <v>1928</v>
      </c>
      <c r="R206" s="1487" t="s">
        <v>1928</v>
      </c>
      <c r="S206" s="1504" t="s">
        <v>1928</v>
      </c>
      <c r="T206" s="1487" t="s">
        <v>1928</v>
      </c>
      <c r="U206" s="1490" t="s">
        <v>1928</v>
      </c>
      <c r="V206" s="1510" t="s">
        <v>1928</v>
      </c>
      <c r="W206" s="1502" t="s">
        <v>1928</v>
      </c>
      <c r="X206" s="1513" t="s">
        <v>1928</v>
      </c>
      <c r="Y206" s="1504" t="s">
        <v>1928</v>
      </c>
      <c r="Z206" s="1512" t="s">
        <v>1928</v>
      </c>
      <c r="AA206" s="1496" t="s">
        <v>1928</v>
      </c>
      <c r="AB206" s="1497" t="s">
        <v>1928</v>
      </c>
      <c r="AC206" s="1487" t="s">
        <v>1928</v>
      </c>
    </row>
    <row r="207" spans="2:29" ht="12.75" customHeight="1" x14ac:dyDescent="0.25">
      <c r="B207" s="1498" t="s">
        <v>1928</v>
      </c>
      <c r="C207" s="1514" t="s">
        <v>2196</v>
      </c>
      <c r="D207" s="1460" t="s">
        <v>1928</v>
      </c>
      <c r="E207" s="1504" t="s">
        <v>1928</v>
      </c>
      <c r="F207" s="1472" t="s">
        <v>1928</v>
      </c>
      <c r="G207" s="1487" t="s">
        <v>1928</v>
      </c>
      <c r="H207" s="1506" t="s">
        <v>1928</v>
      </c>
      <c r="I207" s="1507" t="s">
        <v>1928</v>
      </c>
      <c r="J207" s="1486" t="s">
        <v>1928</v>
      </c>
      <c r="K207" s="1499" t="s">
        <v>1928</v>
      </c>
      <c r="L207" s="1508" t="s">
        <v>1928</v>
      </c>
      <c r="M207" s="1443" t="s">
        <v>1928</v>
      </c>
      <c r="N207" s="1456" t="s">
        <v>1928</v>
      </c>
      <c r="O207" s="1487" t="s">
        <v>1928</v>
      </c>
      <c r="P207" s="1509" t="s">
        <v>1928</v>
      </c>
      <c r="Q207" s="1486" t="s">
        <v>1928</v>
      </c>
      <c r="R207" s="1487" t="s">
        <v>1928</v>
      </c>
      <c r="S207" s="1504" t="s">
        <v>1928</v>
      </c>
      <c r="T207" s="1487" t="s">
        <v>1928</v>
      </c>
      <c r="U207" s="1490" t="s">
        <v>1928</v>
      </c>
      <c r="V207" s="1510" t="s">
        <v>1928</v>
      </c>
      <c r="W207" s="1502" t="s">
        <v>1928</v>
      </c>
      <c r="X207" s="1513" t="s">
        <v>1928</v>
      </c>
      <c r="Y207" s="1504" t="s">
        <v>1928</v>
      </c>
      <c r="Z207" s="1512" t="s">
        <v>1928</v>
      </c>
      <c r="AA207" s="1496" t="s">
        <v>1928</v>
      </c>
      <c r="AB207" s="1497" t="s">
        <v>1928</v>
      </c>
      <c r="AC207" s="1487" t="s">
        <v>1928</v>
      </c>
    </row>
    <row r="208" spans="2:29" ht="12.75" customHeight="1" x14ac:dyDescent="0.25">
      <c r="B208" s="1498" t="s">
        <v>1928</v>
      </c>
      <c r="C208" s="1514" t="s">
        <v>2196</v>
      </c>
      <c r="D208" s="1460" t="s">
        <v>1928</v>
      </c>
      <c r="E208" s="1504" t="s">
        <v>1928</v>
      </c>
      <c r="F208" s="1472" t="s">
        <v>1928</v>
      </c>
      <c r="G208" s="1487" t="s">
        <v>1928</v>
      </c>
      <c r="H208" s="1506" t="s">
        <v>1928</v>
      </c>
      <c r="I208" s="1507" t="s">
        <v>1928</v>
      </c>
      <c r="J208" s="1486" t="s">
        <v>1928</v>
      </c>
      <c r="K208" s="1499" t="s">
        <v>1928</v>
      </c>
      <c r="L208" s="1508" t="s">
        <v>1928</v>
      </c>
      <c r="M208" s="1443" t="s">
        <v>1928</v>
      </c>
      <c r="N208" s="1456" t="s">
        <v>1928</v>
      </c>
      <c r="O208" s="1487" t="s">
        <v>1928</v>
      </c>
      <c r="P208" s="1509" t="s">
        <v>1928</v>
      </c>
      <c r="Q208" s="1486" t="s">
        <v>1928</v>
      </c>
      <c r="R208" s="1487" t="s">
        <v>1928</v>
      </c>
      <c r="S208" s="1504" t="s">
        <v>1928</v>
      </c>
      <c r="T208" s="1487" t="s">
        <v>1928</v>
      </c>
      <c r="U208" s="1490" t="s">
        <v>1928</v>
      </c>
      <c r="V208" s="1510" t="s">
        <v>1928</v>
      </c>
      <c r="W208" s="1502" t="s">
        <v>1928</v>
      </c>
      <c r="X208" s="1513" t="s">
        <v>1928</v>
      </c>
      <c r="Y208" s="1504" t="s">
        <v>1928</v>
      </c>
      <c r="Z208" s="1512" t="s">
        <v>1928</v>
      </c>
      <c r="AA208" s="1496" t="s">
        <v>1928</v>
      </c>
      <c r="AB208" s="1497" t="s">
        <v>1928</v>
      </c>
      <c r="AC208" s="1487" t="s">
        <v>1928</v>
      </c>
    </row>
    <row r="209" spans="2:29" ht="12.75" customHeight="1" x14ac:dyDescent="0.25">
      <c r="B209" s="1498" t="s">
        <v>1928</v>
      </c>
      <c r="C209" s="1514" t="s">
        <v>2196</v>
      </c>
      <c r="D209" s="1460" t="s">
        <v>1928</v>
      </c>
      <c r="E209" s="1504" t="s">
        <v>1928</v>
      </c>
      <c r="F209" s="1472" t="s">
        <v>1928</v>
      </c>
      <c r="G209" s="1487" t="s">
        <v>1928</v>
      </c>
      <c r="H209" s="1506" t="s">
        <v>1928</v>
      </c>
      <c r="I209" s="1507" t="s">
        <v>1928</v>
      </c>
      <c r="J209" s="1486" t="s">
        <v>1928</v>
      </c>
      <c r="K209" s="1499" t="s">
        <v>1928</v>
      </c>
      <c r="L209" s="1508" t="s">
        <v>1928</v>
      </c>
      <c r="M209" s="1443" t="s">
        <v>1928</v>
      </c>
      <c r="N209" s="1456" t="s">
        <v>1928</v>
      </c>
      <c r="O209" s="1487" t="s">
        <v>1928</v>
      </c>
      <c r="P209" s="1509" t="s">
        <v>1928</v>
      </c>
      <c r="Q209" s="1486" t="s">
        <v>1928</v>
      </c>
      <c r="R209" s="1487" t="s">
        <v>1928</v>
      </c>
      <c r="S209" s="1504" t="s">
        <v>1928</v>
      </c>
      <c r="T209" s="1487" t="s">
        <v>1928</v>
      </c>
      <c r="U209" s="1490" t="s">
        <v>1928</v>
      </c>
      <c r="V209" s="1510" t="s">
        <v>1928</v>
      </c>
      <c r="W209" s="1502" t="s">
        <v>1928</v>
      </c>
      <c r="X209" s="1513" t="s">
        <v>1928</v>
      </c>
      <c r="Y209" s="1504" t="s">
        <v>1928</v>
      </c>
      <c r="Z209" s="1512" t="s">
        <v>1928</v>
      </c>
      <c r="AA209" s="1496" t="s">
        <v>1928</v>
      </c>
      <c r="AB209" s="1497" t="s">
        <v>1928</v>
      </c>
      <c r="AC209" s="1487" t="s">
        <v>1928</v>
      </c>
    </row>
    <row r="210" spans="2:29" ht="12.75" customHeight="1" x14ac:dyDescent="0.25">
      <c r="B210" s="1498" t="s">
        <v>1928</v>
      </c>
      <c r="C210" s="1514" t="s">
        <v>2196</v>
      </c>
      <c r="D210" s="1460" t="s">
        <v>1928</v>
      </c>
      <c r="E210" s="1504" t="s">
        <v>1928</v>
      </c>
      <c r="F210" s="1472" t="s">
        <v>1928</v>
      </c>
      <c r="G210" s="1487" t="s">
        <v>1928</v>
      </c>
      <c r="H210" s="1506" t="s">
        <v>1928</v>
      </c>
      <c r="I210" s="1507" t="s">
        <v>1928</v>
      </c>
      <c r="J210" s="1486" t="s">
        <v>1928</v>
      </c>
      <c r="K210" s="1499" t="s">
        <v>1928</v>
      </c>
      <c r="L210" s="1508" t="s">
        <v>1928</v>
      </c>
      <c r="M210" s="1443" t="s">
        <v>1928</v>
      </c>
      <c r="N210" s="1456" t="s">
        <v>1928</v>
      </c>
      <c r="O210" s="1487" t="s">
        <v>1928</v>
      </c>
      <c r="P210" s="1509" t="s">
        <v>1928</v>
      </c>
      <c r="Q210" s="1486" t="s">
        <v>1928</v>
      </c>
      <c r="R210" s="1487" t="s">
        <v>1928</v>
      </c>
      <c r="S210" s="1504" t="s">
        <v>1928</v>
      </c>
      <c r="T210" s="1487" t="s">
        <v>1928</v>
      </c>
      <c r="U210" s="1490" t="s">
        <v>1928</v>
      </c>
      <c r="V210" s="1510" t="s">
        <v>1928</v>
      </c>
      <c r="W210" s="1502" t="s">
        <v>1928</v>
      </c>
      <c r="X210" s="1513" t="s">
        <v>1928</v>
      </c>
      <c r="Y210" s="1504" t="s">
        <v>1928</v>
      </c>
      <c r="Z210" s="1512" t="s">
        <v>1928</v>
      </c>
      <c r="AA210" s="1496" t="s">
        <v>1928</v>
      </c>
      <c r="AB210" s="1497" t="s">
        <v>1928</v>
      </c>
      <c r="AC210" s="1487" t="s">
        <v>1928</v>
      </c>
    </row>
    <row r="211" spans="2:29" ht="12.75" customHeight="1" x14ac:dyDescent="0.25">
      <c r="B211" s="1498" t="s">
        <v>1928</v>
      </c>
      <c r="C211" s="1514" t="s">
        <v>2196</v>
      </c>
      <c r="D211" s="1460" t="s">
        <v>1928</v>
      </c>
      <c r="E211" s="1504" t="s">
        <v>1928</v>
      </c>
      <c r="F211" s="1472" t="s">
        <v>1928</v>
      </c>
      <c r="G211" s="1487" t="s">
        <v>1928</v>
      </c>
      <c r="H211" s="1506" t="s">
        <v>1928</v>
      </c>
      <c r="I211" s="1507" t="s">
        <v>1928</v>
      </c>
      <c r="J211" s="1486" t="s">
        <v>1928</v>
      </c>
      <c r="K211" s="1499" t="s">
        <v>1928</v>
      </c>
      <c r="L211" s="1508" t="s">
        <v>1928</v>
      </c>
      <c r="M211" s="1443" t="s">
        <v>1928</v>
      </c>
      <c r="N211" s="1456" t="s">
        <v>1928</v>
      </c>
      <c r="O211" s="1487" t="s">
        <v>1928</v>
      </c>
      <c r="P211" s="1509" t="s">
        <v>1928</v>
      </c>
      <c r="Q211" s="1486" t="s">
        <v>1928</v>
      </c>
      <c r="R211" s="1487" t="s">
        <v>1928</v>
      </c>
      <c r="S211" s="1504" t="s">
        <v>1928</v>
      </c>
      <c r="T211" s="1487" t="s">
        <v>1928</v>
      </c>
      <c r="U211" s="1490" t="s">
        <v>1928</v>
      </c>
      <c r="V211" s="1510" t="s">
        <v>1928</v>
      </c>
      <c r="W211" s="1502" t="s">
        <v>1928</v>
      </c>
      <c r="X211" s="1513" t="s">
        <v>1928</v>
      </c>
      <c r="Y211" s="1504" t="s">
        <v>1928</v>
      </c>
      <c r="Z211" s="1512" t="s">
        <v>1928</v>
      </c>
      <c r="AA211" s="1496" t="s">
        <v>1928</v>
      </c>
      <c r="AB211" s="1497" t="s">
        <v>1928</v>
      </c>
      <c r="AC211" s="1487" t="s">
        <v>1928</v>
      </c>
    </row>
    <row r="212" spans="2:29" ht="12.75" customHeight="1" x14ac:dyDescent="0.25">
      <c r="B212" s="1498" t="s">
        <v>1928</v>
      </c>
      <c r="C212" s="1514" t="s">
        <v>2196</v>
      </c>
      <c r="D212" s="1460" t="s">
        <v>1928</v>
      </c>
      <c r="E212" s="1504" t="s">
        <v>1928</v>
      </c>
      <c r="F212" s="1472" t="s">
        <v>1928</v>
      </c>
      <c r="G212" s="1487" t="s">
        <v>1928</v>
      </c>
      <c r="H212" s="1506" t="s">
        <v>1928</v>
      </c>
      <c r="I212" s="1507" t="s">
        <v>1928</v>
      </c>
      <c r="J212" s="1486" t="s">
        <v>1928</v>
      </c>
      <c r="K212" s="1499" t="s">
        <v>1928</v>
      </c>
      <c r="L212" s="1508" t="s">
        <v>1928</v>
      </c>
      <c r="M212" s="1443" t="s">
        <v>1928</v>
      </c>
      <c r="N212" s="1456" t="s">
        <v>1928</v>
      </c>
      <c r="O212" s="1487" t="s">
        <v>1928</v>
      </c>
      <c r="P212" s="1509" t="s">
        <v>1928</v>
      </c>
      <c r="Q212" s="1486" t="s">
        <v>1928</v>
      </c>
      <c r="R212" s="1487" t="s">
        <v>1928</v>
      </c>
      <c r="S212" s="1504" t="s">
        <v>1928</v>
      </c>
      <c r="T212" s="1487" t="s">
        <v>1928</v>
      </c>
      <c r="U212" s="1490" t="s">
        <v>1928</v>
      </c>
      <c r="V212" s="1510" t="s">
        <v>1928</v>
      </c>
      <c r="W212" s="1502" t="s">
        <v>1928</v>
      </c>
      <c r="X212" s="1513" t="s">
        <v>1928</v>
      </c>
      <c r="Y212" s="1504" t="s">
        <v>1928</v>
      </c>
      <c r="Z212" s="1512" t="s">
        <v>1928</v>
      </c>
      <c r="AA212" s="1496" t="s">
        <v>1928</v>
      </c>
      <c r="AB212" s="1497" t="s">
        <v>1928</v>
      </c>
      <c r="AC212" s="1487" t="s">
        <v>1928</v>
      </c>
    </row>
    <row r="213" spans="2:29" ht="12.75" customHeight="1" x14ac:dyDescent="0.25">
      <c r="B213" s="1498" t="s">
        <v>1928</v>
      </c>
      <c r="C213" s="1514" t="s">
        <v>2196</v>
      </c>
      <c r="D213" s="1460" t="s">
        <v>1928</v>
      </c>
      <c r="E213" s="1504" t="s">
        <v>1928</v>
      </c>
      <c r="F213" s="1472" t="s">
        <v>1928</v>
      </c>
      <c r="G213" s="1487" t="s">
        <v>1928</v>
      </c>
      <c r="H213" s="1506" t="s">
        <v>1928</v>
      </c>
      <c r="I213" s="1507" t="s">
        <v>1928</v>
      </c>
      <c r="J213" s="1486" t="s">
        <v>1928</v>
      </c>
      <c r="K213" s="1499" t="s">
        <v>1928</v>
      </c>
      <c r="L213" s="1508" t="s">
        <v>1928</v>
      </c>
      <c r="M213" s="1443" t="s">
        <v>1928</v>
      </c>
      <c r="N213" s="1456" t="s">
        <v>1928</v>
      </c>
      <c r="O213" s="1487" t="s">
        <v>1928</v>
      </c>
      <c r="P213" s="1509" t="s">
        <v>1928</v>
      </c>
      <c r="Q213" s="1486" t="s">
        <v>1928</v>
      </c>
      <c r="R213" s="1487" t="s">
        <v>1928</v>
      </c>
      <c r="S213" s="1504" t="s">
        <v>1928</v>
      </c>
      <c r="T213" s="1487" t="s">
        <v>1928</v>
      </c>
      <c r="U213" s="1490" t="s">
        <v>1928</v>
      </c>
      <c r="V213" s="1510" t="s">
        <v>1928</v>
      </c>
      <c r="W213" s="1502" t="s">
        <v>1928</v>
      </c>
      <c r="X213" s="1513" t="s">
        <v>1928</v>
      </c>
      <c r="Y213" s="1504" t="s">
        <v>1928</v>
      </c>
      <c r="Z213" s="1512" t="s">
        <v>1928</v>
      </c>
      <c r="AA213" s="1496" t="s">
        <v>1928</v>
      </c>
      <c r="AB213" s="1497" t="s">
        <v>1928</v>
      </c>
      <c r="AC213" s="1487" t="s">
        <v>1928</v>
      </c>
    </row>
    <row r="214" spans="2:29" ht="12.75" customHeight="1" x14ac:dyDescent="0.25">
      <c r="B214" s="1498" t="s">
        <v>1928</v>
      </c>
      <c r="C214" s="1514" t="s">
        <v>2196</v>
      </c>
      <c r="D214" s="1460" t="s">
        <v>1928</v>
      </c>
      <c r="E214" s="1504" t="s">
        <v>1928</v>
      </c>
      <c r="F214" s="1472" t="s">
        <v>1928</v>
      </c>
      <c r="G214" s="1487" t="s">
        <v>1928</v>
      </c>
      <c r="H214" s="1506" t="s">
        <v>1928</v>
      </c>
      <c r="I214" s="1507" t="s">
        <v>1928</v>
      </c>
      <c r="J214" s="1486" t="s">
        <v>1928</v>
      </c>
      <c r="K214" s="1499" t="s">
        <v>1928</v>
      </c>
      <c r="L214" s="1508" t="s">
        <v>1928</v>
      </c>
      <c r="M214" s="1443" t="s">
        <v>1928</v>
      </c>
      <c r="N214" s="1456" t="s">
        <v>1928</v>
      </c>
      <c r="O214" s="1487" t="s">
        <v>1928</v>
      </c>
      <c r="P214" s="1509" t="s">
        <v>1928</v>
      </c>
      <c r="Q214" s="1486" t="s">
        <v>1928</v>
      </c>
      <c r="R214" s="1487" t="s">
        <v>1928</v>
      </c>
      <c r="S214" s="1504" t="s">
        <v>1928</v>
      </c>
      <c r="T214" s="1487" t="s">
        <v>1928</v>
      </c>
      <c r="U214" s="1490" t="s">
        <v>1928</v>
      </c>
      <c r="V214" s="1510" t="s">
        <v>1928</v>
      </c>
      <c r="W214" s="1502" t="s">
        <v>1928</v>
      </c>
      <c r="X214" s="1513" t="s">
        <v>1928</v>
      </c>
      <c r="Y214" s="1504" t="s">
        <v>1928</v>
      </c>
      <c r="Z214" s="1512" t="s">
        <v>1928</v>
      </c>
      <c r="AA214" s="1496" t="s">
        <v>1928</v>
      </c>
      <c r="AB214" s="1497" t="s">
        <v>1928</v>
      </c>
      <c r="AC214" s="1487" t="s">
        <v>1928</v>
      </c>
    </row>
    <row r="215" spans="2:29" ht="12.75" customHeight="1" x14ac:dyDescent="0.25">
      <c r="B215" s="1498" t="s">
        <v>1928</v>
      </c>
      <c r="C215" s="1514" t="s">
        <v>2196</v>
      </c>
      <c r="D215" s="1460" t="s">
        <v>1928</v>
      </c>
      <c r="E215" s="1504" t="s">
        <v>1928</v>
      </c>
      <c r="F215" s="1472" t="s">
        <v>1928</v>
      </c>
      <c r="G215" s="1487" t="s">
        <v>1928</v>
      </c>
      <c r="H215" s="1506" t="s">
        <v>1928</v>
      </c>
      <c r="I215" s="1507" t="s">
        <v>1928</v>
      </c>
      <c r="J215" s="1486" t="s">
        <v>1928</v>
      </c>
      <c r="K215" s="1499" t="s">
        <v>1928</v>
      </c>
      <c r="L215" s="1508" t="s">
        <v>1928</v>
      </c>
      <c r="M215" s="1443" t="s">
        <v>1928</v>
      </c>
      <c r="N215" s="1456" t="s">
        <v>1928</v>
      </c>
      <c r="O215" s="1487" t="s">
        <v>1928</v>
      </c>
      <c r="P215" s="1509" t="s">
        <v>1928</v>
      </c>
      <c r="Q215" s="1486" t="s">
        <v>1928</v>
      </c>
      <c r="R215" s="1487" t="s">
        <v>1928</v>
      </c>
      <c r="S215" s="1504" t="s">
        <v>1928</v>
      </c>
      <c r="T215" s="1487" t="s">
        <v>1928</v>
      </c>
      <c r="U215" s="1490" t="s">
        <v>1928</v>
      </c>
      <c r="V215" s="1510" t="s">
        <v>1928</v>
      </c>
      <c r="W215" s="1502" t="s">
        <v>1928</v>
      </c>
      <c r="X215" s="1513" t="s">
        <v>1928</v>
      </c>
      <c r="Y215" s="1504" t="s">
        <v>1928</v>
      </c>
      <c r="Z215" s="1512" t="s">
        <v>1928</v>
      </c>
      <c r="AA215" s="1496" t="s">
        <v>1928</v>
      </c>
      <c r="AB215" s="1497" t="s">
        <v>1928</v>
      </c>
      <c r="AC215" s="1487" t="s">
        <v>1928</v>
      </c>
    </row>
    <row r="216" spans="2:29" ht="12.75" customHeight="1" x14ac:dyDescent="0.25">
      <c r="B216" s="1498" t="s">
        <v>1928</v>
      </c>
      <c r="C216" s="1514" t="s">
        <v>2196</v>
      </c>
      <c r="D216" s="1460" t="s">
        <v>1928</v>
      </c>
      <c r="E216" s="1504" t="s">
        <v>1928</v>
      </c>
      <c r="F216" s="1472" t="s">
        <v>1928</v>
      </c>
      <c r="G216" s="1487" t="s">
        <v>1928</v>
      </c>
      <c r="H216" s="1506" t="s">
        <v>1928</v>
      </c>
      <c r="I216" s="1507" t="s">
        <v>1928</v>
      </c>
      <c r="J216" s="1486" t="s">
        <v>1928</v>
      </c>
      <c r="K216" s="1499" t="s">
        <v>1928</v>
      </c>
      <c r="L216" s="1508" t="s">
        <v>1928</v>
      </c>
      <c r="M216" s="1443" t="s">
        <v>1928</v>
      </c>
      <c r="N216" s="1456" t="s">
        <v>1928</v>
      </c>
      <c r="O216" s="1487" t="s">
        <v>1928</v>
      </c>
      <c r="P216" s="1509" t="s">
        <v>1928</v>
      </c>
      <c r="Q216" s="1486" t="s">
        <v>1928</v>
      </c>
      <c r="R216" s="1487" t="s">
        <v>1928</v>
      </c>
      <c r="S216" s="1504" t="s">
        <v>1928</v>
      </c>
      <c r="T216" s="1487" t="s">
        <v>1928</v>
      </c>
      <c r="U216" s="1490" t="s">
        <v>1928</v>
      </c>
      <c r="V216" s="1510" t="s">
        <v>1928</v>
      </c>
      <c r="W216" s="1502" t="s">
        <v>1928</v>
      </c>
      <c r="X216" s="1513" t="s">
        <v>1928</v>
      </c>
      <c r="Y216" s="1504" t="s">
        <v>1928</v>
      </c>
      <c r="Z216" s="1512" t="s">
        <v>1928</v>
      </c>
      <c r="AA216" s="1496" t="s">
        <v>1928</v>
      </c>
      <c r="AB216" s="1497" t="s">
        <v>1928</v>
      </c>
      <c r="AC216" s="1487" t="s">
        <v>1928</v>
      </c>
    </row>
    <row r="217" spans="2:29" ht="12.75" customHeight="1" x14ac:dyDescent="0.25">
      <c r="B217" s="1498" t="s">
        <v>1928</v>
      </c>
      <c r="C217" s="1514" t="s">
        <v>2196</v>
      </c>
      <c r="D217" s="1460" t="s">
        <v>1928</v>
      </c>
      <c r="E217" s="1504" t="s">
        <v>1928</v>
      </c>
      <c r="F217" s="1472" t="s">
        <v>1928</v>
      </c>
      <c r="G217" s="1487" t="s">
        <v>1928</v>
      </c>
      <c r="H217" s="1506" t="s">
        <v>1928</v>
      </c>
      <c r="I217" s="1507" t="s">
        <v>1928</v>
      </c>
      <c r="J217" s="1486" t="s">
        <v>1928</v>
      </c>
      <c r="K217" s="1499" t="s">
        <v>1928</v>
      </c>
      <c r="L217" s="1508" t="s">
        <v>1928</v>
      </c>
      <c r="M217" s="1443" t="s">
        <v>1928</v>
      </c>
      <c r="N217" s="1456" t="s">
        <v>1928</v>
      </c>
      <c r="O217" s="1487" t="s">
        <v>1928</v>
      </c>
      <c r="P217" s="1509" t="s">
        <v>1928</v>
      </c>
      <c r="Q217" s="1486" t="s">
        <v>1928</v>
      </c>
      <c r="R217" s="1487" t="s">
        <v>1928</v>
      </c>
      <c r="S217" s="1504" t="s">
        <v>1928</v>
      </c>
      <c r="T217" s="1487" t="s">
        <v>1928</v>
      </c>
      <c r="U217" s="1490" t="s">
        <v>1928</v>
      </c>
      <c r="V217" s="1510" t="s">
        <v>1928</v>
      </c>
      <c r="W217" s="1502" t="s">
        <v>1928</v>
      </c>
      <c r="X217" s="1513" t="s">
        <v>1928</v>
      </c>
      <c r="Y217" s="1504" t="s">
        <v>1928</v>
      </c>
      <c r="Z217" s="1512" t="s">
        <v>1928</v>
      </c>
      <c r="AA217" s="1496" t="s">
        <v>1928</v>
      </c>
      <c r="AB217" s="1497" t="s">
        <v>1928</v>
      </c>
      <c r="AC217" s="1487" t="s">
        <v>1928</v>
      </c>
    </row>
    <row r="218" spans="2:29" ht="12.75" customHeight="1" x14ac:dyDescent="0.25">
      <c r="B218" s="1498" t="s">
        <v>1928</v>
      </c>
      <c r="C218" s="1514" t="s">
        <v>2196</v>
      </c>
      <c r="D218" s="1460" t="s">
        <v>1928</v>
      </c>
      <c r="E218" s="1504" t="s">
        <v>1928</v>
      </c>
      <c r="F218" s="1472" t="s">
        <v>1928</v>
      </c>
      <c r="G218" s="1487" t="s">
        <v>1928</v>
      </c>
      <c r="H218" s="1506" t="s">
        <v>1928</v>
      </c>
      <c r="I218" s="1507" t="s">
        <v>1928</v>
      </c>
      <c r="J218" s="1486" t="s">
        <v>1928</v>
      </c>
      <c r="K218" s="1499" t="s">
        <v>1928</v>
      </c>
      <c r="L218" s="1508" t="s">
        <v>1928</v>
      </c>
      <c r="M218" s="1443" t="s">
        <v>1928</v>
      </c>
      <c r="N218" s="1456" t="s">
        <v>1928</v>
      </c>
      <c r="O218" s="1487" t="s">
        <v>1928</v>
      </c>
      <c r="P218" s="1509" t="s">
        <v>1928</v>
      </c>
      <c r="Q218" s="1486" t="s">
        <v>1928</v>
      </c>
      <c r="R218" s="1487" t="s">
        <v>1928</v>
      </c>
      <c r="S218" s="1504" t="s">
        <v>1928</v>
      </c>
      <c r="T218" s="1487" t="s">
        <v>1928</v>
      </c>
      <c r="U218" s="1490" t="s">
        <v>1928</v>
      </c>
      <c r="V218" s="1510" t="s">
        <v>1928</v>
      </c>
      <c r="W218" s="1502" t="s">
        <v>1928</v>
      </c>
      <c r="X218" s="1513" t="s">
        <v>1928</v>
      </c>
      <c r="Y218" s="1504" t="s">
        <v>1928</v>
      </c>
      <c r="Z218" s="1512" t="s">
        <v>1928</v>
      </c>
      <c r="AA218" s="1496" t="s">
        <v>1928</v>
      </c>
      <c r="AB218" s="1497" t="s">
        <v>1928</v>
      </c>
      <c r="AC218" s="1487" t="s">
        <v>1928</v>
      </c>
    </row>
    <row r="219" spans="2:29" ht="12.75" customHeight="1" x14ac:dyDescent="0.25">
      <c r="B219" s="1498" t="s">
        <v>1928</v>
      </c>
      <c r="C219" s="1514" t="s">
        <v>2196</v>
      </c>
      <c r="D219" s="1460" t="s">
        <v>1928</v>
      </c>
      <c r="E219" s="1504" t="s">
        <v>1928</v>
      </c>
      <c r="F219" s="1472" t="s">
        <v>1928</v>
      </c>
      <c r="G219" s="1487" t="s">
        <v>1928</v>
      </c>
      <c r="H219" s="1506" t="s">
        <v>1928</v>
      </c>
      <c r="I219" s="1507" t="s">
        <v>1928</v>
      </c>
      <c r="J219" s="1486" t="s">
        <v>1928</v>
      </c>
      <c r="K219" s="1499" t="s">
        <v>1928</v>
      </c>
      <c r="L219" s="1508" t="s">
        <v>1928</v>
      </c>
      <c r="M219" s="1443" t="s">
        <v>1928</v>
      </c>
      <c r="N219" s="1456" t="s">
        <v>1928</v>
      </c>
      <c r="O219" s="1487" t="s">
        <v>1928</v>
      </c>
      <c r="P219" s="1509" t="s">
        <v>1928</v>
      </c>
      <c r="Q219" s="1486" t="s">
        <v>1928</v>
      </c>
      <c r="R219" s="1487" t="s">
        <v>1928</v>
      </c>
      <c r="S219" s="1504" t="s">
        <v>1928</v>
      </c>
      <c r="T219" s="1487" t="s">
        <v>1928</v>
      </c>
      <c r="U219" s="1490" t="s">
        <v>1928</v>
      </c>
      <c r="V219" s="1510" t="s">
        <v>1928</v>
      </c>
      <c r="W219" s="1502" t="s">
        <v>1928</v>
      </c>
      <c r="X219" s="1513" t="s">
        <v>1928</v>
      </c>
      <c r="Y219" s="1504" t="s">
        <v>1928</v>
      </c>
      <c r="Z219" s="1512" t="s">
        <v>1928</v>
      </c>
      <c r="AA219" s="1496" t="s">
        <v>1928</v>
      </c>
      <c r="AB219" s="1497" t="s">
        <v>1928</v>
      </c>
      <c r="AC219" s="1487" t="s">
        <v>1928</v>
      </c>
    </row>
    <row r="220" spans="2:29" ht="12.75" customHeight="1" x14ac:dyDescent="0.25">
      <c r="B220" s="1498" t="s">
        <v>1928</v>
      </c>
      <c r="C220" s="1514" t="s">
        <v>2196</v>
      </c>
      <c r="D220" s="1460" t="s">
        <v>1928</v>
      </c>
      <c r="E220" s="1504" t="s">
        <v>1928</v>
      </c>
      <c r="F220" s="1472" t="s">
        <v>1928</v>
      </c>
      <c r="G220" s="1487" t="s">
        <v>1928</v>
      </c>
      <c r="H220" s="1506" t="s">
        <v>1928</v>
      </c>
      <c r="I220" s="1507" t="s">
        <v>1928</v>
      </c>
      <c r="J220" s="1486" t="s">
        <v>1928</v>
      </c>
      <c r="K220" s="1499" t="s">
        <v>1928</v>
      </c>
      <c r="L220" s="1508" t="s">
        <v>1928</v>
      </c>
      <c r="M220" s="1443" t="s">
        <v>1928</v>
      </c>
      <c r="N220" s="1456" t="s">
        <v>1928</v>
      </c>
      <c r="O220" s="1487" t="s">
        <v>1928</v>
      </c>
      <c r="P220" s="1509" t="s">
        <v>1928</v>
      </c>
      <c r="Q220" s="1486" t="s">
        <v>1928</v>
      </c>
      <c r="R220" s="1487" t="s">
        <v>1928</v>
      </c>
      <c r="S220" s="1504" t="s">
        <v>1928</v>
      </c>
      <c r="T220" s="1487" t="s">
        <v>1928</v>
      </c>
      <c r="U220" s="1490" t="s">
        <v>1928</v>
      </c>
      <c r="V220" s="1510" t="s">
        <v>1928</v>
      </c>
      <c r="W220" s="1502" t="s">
        <v>1928</v>
      </c>
      <c r="X220" s="1513" t="s">
        <v>1928</v>
      </c>
      <c r="Y220" s="1504" t="s">
        <v>1928</v>
      </c>
      <c r="Z220" s="1512" t="s">
        <v>1928</v>
      </c>
      <c r="AA220" s="1496" t="s">
        <v>1928</v>
      </c>
      <c r="AB220" s="1497" t="s">
        <v>1928</v>
      </c>
      <c r="AC220" s="1487" t="s">
        <v>1928</v>
      </c>
    </row>
    <row r="221" spans="2:29" ht="12.75" customHeight="1" x14ac:dyDescent="0.25">
      <c r="B221" s="1498" t="s">
        <v>1928</v>
      </c>
      <c r="C221" s="1514" t="s">
        <v>2196</v>
      </c>
      <c r="D221" s="1460" t="s">
        <v>1928</v>
      </c>
      <c r="E221" s="1504" t="s">
        <v>1928</v>
      </c>
      <c r="F221" s="1472" t="s">
        <v>1928</v>
      </c>
      <c r="G221" s="1487" t="s">
        <v>1928</v>
      </c>
      <c r="H221" s="1506" t="s">
        <v>1928</v>
      </c>
      <c r="I221" s="1507" t="s">
        <v>1928</v>
      </c>
      <c r="J221" s="1486" t="s">
        <v>1928</v>
      </c>
      <c r="K221" s="1499" t="s">
        <v>1928</v>
      </c>
      <c r="L221" s="1508" t="s">
        <v>1928</v>
      </c>
      <c r="M221" s="1443" t="s">
        <v>1928</v>
      </c>
      <c r="N221" s="1456" t="s">
        <v>1928</v>
      </c>
      <c r="O221" s="1487" t="s">
        <v>1928</v>
      </c>
      <c r="P221" s="1509" t="s">
        <v>1928</v>
      </c>
      <c r="Q221" s="1486" t="s">
        <v>1928</v>
      </c>
      <c r="R221" s="1487" t="s">
        <v>1928</v>
      </c>
      <c r="S221" s="1504" t="s">
        <v>1928</v>
      </c>
      <c r="T221" s="1487" t="s">
        <v>1928</v>
      </c>
      <c r="U221" s="1490" t="s">
        <v>1928</v>
      </c>
      <c r="V221" s="1510" t="s">
        <v>1928</v>
      </c>
      <c r="W221" s="1502" t="s">
        <v>1928</v>
      </c>
      <c r="X221" s="1513" t="s">
        <v>1928</v>
      </c>
      <c r="Y221" s="1504" t="s">
        <v>1928</v>
      </c>
      <c r="Z221" s="1512" t="s">
        <v>1928</v>
      </c>
      <c r="AA221" s="1496" t="s">
        <v>1928</v>
      </c>
      <c r="AB221" s="1497" t="s">
        <v>1928</v>
      </c>
      <c r="AC221" s="1487" t="s">
        <v>1928</v>
      </c>
    </row>
    <row r="222" spans="2:29" ht="12.75" customHeight="1" x14ac:dyDescent="0.25">
      <c r="B222" s="1498" t="s">
        <v>1928</v>
      </c>
      <c r="C222" s="1514" t="s">
        <v>2196</v>
      </c>
      <c r="D222" s="1460" t="s">
        <v>1928</v>
      </c>
      <c r="E222" s="1504" t="s">
        <v>1928</v>
      </c>
      <c r="F222" s="1472" t="s">
        <v>1928</v>
      </c>
      <c r="G222" s="1487" t="s">
        <v>1928</v>
      </c>
      <c r="H222" s="1506" t="s">
        <v>1928</v>
      </c>
      <c r="I222" s="1507" t="s">
        <v>1928</v>
      </c>
      <c r="J222" s="1486" t="s">
        <v>1928</v>
      </c>
      <c r="K222" s="1499" t="s">
        <v>1928</v>
      </c>
      <c r="L222" s="1508" t="s">
        <v>1928</v>
      </c>
      <c r="M222" s="1443" t="s">
        <v>1928</v>
      </c>
      <c r="N222" s="1456" t="s">
        <v>1928</v>
      </c>
      <c r="O222" s="1487" t="s">
        <v>1928</v>
      </c>
      <c r="P222" s="1509" t="s">
        <v>1928</v>
      </c>
      <c r="Q222" s="1486" t="s">
        <v>1928</v>
      </c>
      <c r="R222" s="1487" t="s">
        <v>1928</v>
      </c>
      <c r="S222" s="1504" t="s">
        <v>1928</v>
      </c>
      <c r="T222" s="1487" t="s">
        <v>1928</v>
      </c>
      <c r="U222" s="1490" t="s">
        <v>1928</v>
      </c>
      <c r="V222" s="1510" t="s">
        <v>1928</v>
      </c>
      <c r="W222" s="1502" t="s">
        <v>1928</v>
      </c>
      <c r="X222" s="1513" t="s">
        <v>1928</v>
      </c>
      <c r="Y222" s="1504" t="s">
        <v>1928</v>
      </c>
      <c r="Z222" s="1512" t="s">
        <v>1928</v>
      </c>
      <c r="AA222" s="1496" t="s">
        <v>1928</v>
      </c>
      <c r="AB222" s="1497" t="s">
        <v>1928</v>
      </c>
      <c r="AC222" s="1487" t="s">
        <v>1928</v>
      </c>
    </row>
    <row r="223" spans="2:29" ht="12.75" customHeight="1" x14ac:dyDescent="0.25">
      <c r="B223" s="1498" t="s">
        <v>1928</v>
      </c>
      <c r="C223" s="1514" t="s">
        <v>2196</v>
      </c>
      <c r="D223" s="1460" t="s">
        <v>1928</v>
      </c>
      <c r="E223" s="1504" t="s">
        <v>1928</v>
      </c>
      <c r="F223" s="1472" t="s">
        <v>1928</v>
      </c>
      <c r="G223" s="1487" t="s">
        <v>1928</v>
      </c>
      <c r="H223" s="1506" t="s">
        <v>1928</v>
      </c>
      <c r="I223" s="1507" t="s">
        <v>1928</v>
      </c>
      <c r="J223" s="1486" t="s">
        <v>1928</v>
      </c>
      <c r="K223" s="1499" t="s">
        <v>1928</v>
      </c>
      <c r="L223" s="1508" t="s">
        <v>1928</v>
      </c>
      <c r="M223" s="1443" t="s">
        <v>1928</v>
      </c>
      <c r="N223" s="1456" t="s">
        <v>1928</v>
      </c>
      <c r="O223" s="1487" t="s">
        <v>1928</v>
      </c>
      <c r="P223" s="1509" t="s">
        <v>1928</v>
      </c>
      <c r="Q223" s="1486" t="s">
        <v>1928</v>
      </c>
      <c r="R223" s="1487" t="s">
        <v>1928</v>
      </c>
      <c r="S223" s="1504" t="s">
        <v>1928</v>
      </c>
      <c r="T223" s="1487" t="s">
        <v>1928</v>
      </c>
      <c r="U223" s="1490" t="s">
        <v>1928</v>
      </c>
      <c r="V223" s="1510" t="s">
        <v>1928</v>
      </c>
      <c r="W223" s="1502" t="s">
        <v>1928</v>
      </c>
      <c r="X223" s="1513" t="s">
        <v>1928</v>
      </c>
      <c r="Y223" s="1504" t="s">
        <v>1928</v>
      </c>
      <c r="Z223" s="1512" t="s">
        <v>1928</v>
      </c>
      <c r="AA223" s="1496" t="s">
        <v>1928</v>
      </c>
      <c r="AB223" s="1497" t="s">
        <v>1928</v>
      </c>
      <c r="AC223" s="1487" t="s">
        <v>1928</v>
      </c>
    </row>
    <row r="224" spans="2:29" ht="12.75" customHeight="1" x14ac:dyDescent="0.25">
      <c r="B224" s="1498" t="s">
        <v>1928</v>
      </c>
      <c r="C224" s="1514" t="s">
        <v>2196</v>
      </c>
      <c r="D224" s="1460" t="s">
        <v>1928</v>
      </c>
      <c r="E224" s="1504" t="s">
        <v>1928</v>
      </c>
      <c r="F224" s="1472" t="s">
        <v>1928</v>
      </c>
      <c r="G224" s="1487" t="s">
        <v>1928</v>
      </c>
      <c r="H224" s="1506" t="s">
        <v>1928</v>
      </c>
      <c r="I224" s="1507" t="s">
        <v>1928</v>
      </c>
      <c r="J224" s="1486" t="s">
        <v>1928</v>
      </c>
      <c r="K224" s="1499" t="s">
        <v>1928</v>
      </c>
      <c r="L224" s="1508" t="s">
        <v>1928</v>
      </c>
      <c r="M224" s="1443" t="s">
        <v>1928</v>
      </c>
      <c r="N224" s="1456" t="s">
        <v>1928</v>
      </c>
      <c r="O224" s="1487" t="s">
        <v>1928</v>
      </c>
      <c r="P224" s="1509" t="s">
        <v>1928</v>
      </c>
      <c r="Q224" s="1486" t="s">
        <v>1928</v>
      </c>
      <c r="R224" s="1487" t="s">
        <v>1928</v>
      </c>
      <c r="S224" s="1504" t="s">
        <v>1928</v>
      </c>
      <c r="T224" s="1487" t="s">
        <v>1928</v>
      </c>
      <c r="U224" s="1490" t="s">
        <v>1928</v>
      </c>
      <c r="V224" s="1510" t="s">
        <v>1928</v>
      </c>
      <c r="W224" s="1502" t="s">
        <v>1928</v>
      </c>
      <c r="X224" s="1513" t="s">
        <v>1928</v>
      </c>
      <c r="Y224" s="1504" t="s">
        <v>1928</v>
      </c>
      <c r="Z224" s="1512" t="s">
        <v>1928</v>
      </c>
      <c r="AA224" s="1496" t="s">
        <v>1928</v>
      </c>
      <c r="AB224" s="1497" t="s">
        <v>1928</v>
      </c>
      <c r="AC224" s="1487" t="s">
        <v>1928</v>
      </c>
    </row>
    <row r="225" spans="2:29" ht="12.75" customHeight="1" x14ac:dyDescent="0.25">
      <c r="B225" s="1498" t="s">
        <v>1928</v>
      </c>
      <c r="C225" s="1514" t="s">
        <v>2196</v>
      </c>
      <c r="D225" s="1460" t="s">
        <v>1928</v>
      </c>
      <c r="E225" s="1504" t="s">
        <v>1928</v>
      </c>
      <c r="F225" s="1472" t="s">
        <v>1928</v>
      </c>
      <c r="G225" s="1487" t="s">
        <v>1928</v>
      </c>
      <c r="H225" s="1506" t="s">
        <v>1928</v>
      </c>
      <c r="I225" s="1507" t="s">
        <v>1928</v>
      </c>
      <c r="J225" s="1486" t="s">
        <v>1928</v>
      </c>
      <c r="K225" s="1499" t="s">
        <v>1928</v>
      </c>
      <c r="L225" s="1508" t="s">
        <v>1928</v>
      </c>
      <c r="M225" s="1443" t="s">
        <v>1928</v>
      </c>
      <c r="N225" s="1456" t="s">
        <v>1928</v>
      </c>
      <c r="O225" s="1487" t="s">
        <v>1928</v>
      </c>
      <c r="P225" s="1509" t="s">
        <v>1928</v>
      </c>
      <c r="Q225" s="1486" t="s">
        <v>1928</v>
      </c>
      <c r="R225" s="1487" t="s">
        <v>1928</v>
      </c>
      <c r="S225" s="1504" t="s">
        <v>1928</v>
      </c>
      <c r="T225" s="1487" t="s">
        <v>1928</v>
      </c>
      <c r="U225" s="1490" t="s">
        <v>1928</v>
      </c>
      <c r="V225" s="1510" t="s">
        <v>1928</v>
      </c>
      <c r="W225" s="1502" t="s">
        <v>1928</v>
      </c>
      <c r="X225" s="1513" t="s">
        <v>1928</v>
      </c>
      <c r="Y225" s="1504" t="s">
        <v>1928</v>
      </c>
      <c r="Z225" s="1512" t="s">
        <v>1928</v>
      </c>
      <c r="AA225" s="1496" t="s">
        <v>1928</v>
      </c>
      <c r="AB225" s="1497" t="s">
        <v>1928</v>
      </c>
      <c r="AC225" s="1487" t="s">
        <v>1928</v>
      </c>
    </row>
    <row r="226" spans="2:29" ht="12.75" customHeight="1" x14ac:dyDescent="0.25">
      <c r="B226" s="1498" t="s">
        <v>1928</v>
      </c>
      <c r="C226" s="1514" t="s">
        <v>2196</v>
      </c>
      <c r="D226" s="1460" t="s">
        <v>1928</v>
      </c>
      <c r="E226" s="1504" t="s">
        <v>1928</v>
      </c>
      <c r="F226" s="1472" t="s">
        <v>1928</v>
      </c>
      <c r="G226" s="1487" t="s">
        <v>1928</v>
      </c>
      <c r="H226" s="1506" t="s">
        <v>1928</v>
      </c>
      <c r="I226" s="1507" t="s">
        <v>1928</v>
      </c>
      <c r="J226" s="1486" t="s">
        <v>1928</v>
      </c>
      <c r="K226" s="1499" t="s">
        <v>1928</v>
      </c>
      <c r="L226" s="1508" t="s">
        <v>1928</v>
      </c>
      <c r="M226" s="1443" t="s">
        <v>1928</v>
      </c>
      <c r="N226" s="1456" t="s">
        <v>1928</v>
      </c>
      <c r="O226" s="1487" t="s">
        <v>1928</v>
      </c>
      <c r="P226" s="1509" t="s">
        <v>1928</v>
      </c>
      <c r="Q226" s="1486" t="s">
        <v>1928</v>
      </c>
      <c r="R226" s="1487" t="s">
        <v>1928</v>
      </c>
      <c r="S226" s="1504" t="s">
        <v>1928</v>
      </c>
      <c r="T226" s="1487" t="s">
        <v>1928</v>
      </c>
      <c r="U226" s="1490" t="s">
        <v>1928</v>
      </c>
      <c r="V226" s="1510" t="s">
        <v>1928</v>
      </c>
      <c r="W226" s="1502" t="s">
        <v>1928</v>
      </c>
      <c r="X226" s="1513" t="s">
        <v>1928</v>
      </c>
      <c r="Y226" s="1504" t="s">
        <v>1928</v>
      </c>
      <c r="Z226" s="1512" t="s">
        <v>1928</v>
      </c>
      <c r="AA226" s="1496" t="s">
        <v>1928</v>
      </c>
      <c r="AB226" s="1497" t="s">
        <v>1928</v>
      </c>
      <c r="AC226" s="1487" t="s">
        <v>1928</v>
      </c>
    </row>
    <row r="227" spans="2:29" ht="12.75" customHeight="1" x14ac:dyDescent="0.25">
      <c r="B227" s="1498" t="s">
        <v>1928</v>
      </c>
      <c r="C227" s="1514" t="s">
        <v>2196</v>
      </c>
      <c r="D227" s="1460" t="s">
        <v>1928</v>
      </c>
      <c r="E227" s="1504" t="s">
        <v>1928</v>
      </c>
      <c r="F227" s="1472" t="s">
        <v>1928</v>
      </c>
      <c r="G227" s="1487" t="s">
        <v>1928</v>
      </c>
      <c r="H227" s="1506" t="s">
        <v>1928</v>
      </c>
      <c r="I227" s="1507" t="s">
        <v>1928</v>
      </c>
      <c r="J227" s="1486" t="s">
        <v>1928</v>
      </c>
      <c r="K227" s="1499" t="s">
        <v>1928</v>
      </c>
      <c r="L227" s="1508" t="s">
        <v>1928</v>
      </c>
      <c r="M227" s="1443" t="s">
        <v>1928</v>
      </c>
      <c r="N227" s="1456" t="s">
        <v>1928</v>
      </c>
      <c r="O227" s="1487" t="s">
        <v>1928</v>
      </c>
      <c r="P227" s="1509" t="s">
        <v>1928</v>
      </c>
      <c r="Q227" s="1486" t="s">
        <v>1928</v>
      </c>
      <c r="R227" s="1487" t="s">
        <v>1928</v>
      </c>
      <c r="S227" s="1504" t="s">
        <v>1928</v>
      </c>
      <c r="T227" s="1487" t="s">
        <v>1928</v>
      </c>
      <c r="U227" s="1490" t="s">
        <v>1928</v>
      </c>
      <c r="V227" s="1510" t="s">
        <v>1928</v>
      </c>
      <c r="W227" s="1502" t="s">
        <v>1928</v>
      </c>
      <c r="X227" s="1513" t="s">
        <v>1928</v>
      </c>
      <c r="Y227" s="1504" t="s">
        <v>1928</v>
      </c>
      <c r="Z227" s="1512" t="s">
        <v>1928</v>
      </c>
      <c r="AA227" s="1496" t="s">
        <v>1928</v>
      </c>
      <c r="AB227" s="1497" t="s">
        <v>1928</v>
      </c>
      <c r="AC227" s="1487" t="s">
        <v>1928</v>
      </c>
    </row>
    <row r="228" spans="2:29" ht="12.75" customHeight="1" x14ac:dyDescent="0.25">
      <c r="B228" s="1498" t="s">
        <v>1928</v>
      </c>
      <c r="C228" s="1514" t="s">
        <v>2196</v>
      </c>
      <c r="D228" s="1460" t="s">
        <v>1928</v>
      </c>
      <c r="E228" s="1504" t="s">
        <v>1928</v>
      </c>
      <c r="F228" s="1472" t="s">
        <v>1928</v>
      </c>
      <c r="G228" s="1487" t="s">
        <v>1928</v>
      </c>
      <c r="H228" s="1506" t="s">
        <v>1928</v>
      </c>
      <c r="I228" s="1507" t="s">
        <v>1928</v>
      </c>
      <c r="J228" s="1486" t="s">
        <v>1928</v>
      </c>
      <c r="K228" s="1499" t="s">
        <v>1928</v>
      </c>
      <c r="L228" s="1508" t="s">
        <v>1928</v>
      </c>
      <c r="M228" s="1443" t="s">
        <v>1928</v>
      </c>
      <c r="N228" s="1456" t="s">
        <v>1928</v>
      </c>
      <c r="O228" s="1487" t="s">
        <v>1928</v>
      </c>
      <c r="P228" s="1509" t="s">
        <v>1928</v>
      </c>
      <c r="Q228" s="1486" t="s">
        <v>1928</v>
      </c>
      <c r="R228" s="1487" t="s">
        <v>1928</v>
      </c>
      <c r="S228" s="1504" t="s">
        <v>1928</v>
      </c>
      <c r="T228" s="1487" t="s">
        <v>1928</v>
      </c>
      <c r="U228" s="1490" t="s">
        <v>1928</v>
      </c>
      <c r="V228" s="1510" t="s">
        <v>1928</v>
      </c>
      <c r="W228" s="1502" t="s">
        <v>1928</v>
      </c>
      <c r="X228" s="1513" t="s">
        <v>1928</v>
      </c>
      <c r="Y228" s="1504" t="s">
        <v>1928</v>
      </c>
      <c r="Z228" s="1512" t="s">
        <v>1928</v>
      </c>
      <c r="AA228" s="1496" t="s">
        <v>1928</v>
      </c>
      <c r="AB228" s="1497" t="s">
        <v>1928</v>
      </c>
      <c r="AC228" s="1487" t="s">
        <v>1928</v>
      </c>
    </row>
    <row r="229" spans="2:29" ht="12.75" customHeight="1" x14ac:dyDescent="0.25">
      <c r="B229" s="1498" t="s">
        <v>1928</v>
      </c>
      <c r="C229" s="1514" t="s">
        <v>2196</v>
      </c>
      <c r="D229" s="1460" t="s">
        <v>1928</v>
      </c>
      <c r="E229" s="1504" t="s">
        <v>1928</v>
      </c>
      <c r="F229" s="1472" t="s">
        <v>1928</v>
      </c>
      <c r="G229" s="1487" t="s">
        <v>1928</v>
      </c>
      <c r="H229" s="1506" t="s">
        <v>1928</v>
      </c>
      <c r="I229" s="1507" t="s">
        <v>1928</v>
      </c>
      <c r="J229" s="1486" t="s">
        <v>1928</v>
      </c>
      <c r="K229" s="1499" t="s">
        <v>1928</v>
      </c>
      <c r="L229" s="1508" t="s">
        <v>1928</v>
      </c>
      <c r="M229" s="1443" t="s">
        <v>1928</v>
      </c>
      <c r="N229" s="1456" t="s">
        <v>1928</v>
      </c>
      <c r="O229" s="1487" t="s">
        <v>1928</v>
      </c>
      <c r="P229" s="1509" t="s">
        <v>1928</v>
      </c>
      <c r="Q229" s="1486" t="s">
        <v>1928</v>
      </c>
      <c r="R229" s="1487" t="s">
        <v>1928</v>
      </c>
      <c r="S229" s="1504" t="s">
        <v>1928</v>
      </c>
      <c r="T229" s="1487" t="s">
        <v>1928</v>
      </c>
      <c r="U229" s="1490" t="s">
        <v>1928</v>
      </c>
      <c r="V229" s="1510" t="s">
        <v>1928</v>
      </c>
      <c r="W229" s="1502" t="s">
        <v>1928</v>
      </c>
      <c r="X229" s="1513" t="s">
        <v>1928</v>
      </c>
      <c r="Y229" s="1504" t="s">
        <v>1928</v>
      </c>
      <c r="Z229" s="1512" t="s">
        <v>1928</v>
      </c>
      <c r="AA229" s="1496" t="s">
        <v>1928</v>
      </c>
      <c r="AB229" s="1497" t="s">
        <v>1928</v>
      </c>
      <c r="AC229" s="1487" t="s">
        <v>1928</v>
      </c>
    </row>
    <row r="230" spans="2:29" ht="12.75" customHeight="1" x14ac:dyDescent="0.25">
      <c r="B230" s="1498" t="s">
        <v>1928</v>
      </c>
      <c r="C230" s="1514" t="s">
        <v>2196</v>
      </c>
      <c r="D230" s="1460" t="s">
        <v>1928</v>
      </c>
      <c r="E230" s="1504" t="s">
        <v>1928</v>
      </c>
      <c r="F230" s="1472" t="s">
        <v>1928</v>
      </c>
      <c r="G230" s="1487" t="s">
        <v>1928</v>
      </c>
      <c r="H230" s="1506" t="s">
        <v>1928</v>
      </c>
      <c r="I230" s="1507" t="s">
        <v>1928</v>
      </c>
      <c r="J230" s="1486" t="s">
        <v>1928</v>
      </c>
      <c r="K230" s="1499" t="s">
        <v>1928</v>
      </c>
      <c r="L230" s="1508" t="s">
        <v>1928</v>
      </c>
      <c r="M230" s="1443" t="s">
        <v>1928</v>
      </c>
      <c r="N230" s="1456" t="s">
        <v>1928</v>
      </c>
      <c r="O230" s="1487" t="s">
        <v>1928</v>
      </c>
      <c r="P230" s="1509" t="s">
        <v>1928</v>
      </c>
      <c r="Q230" s="1486" t="s">
        <v>1928</v>
      </c>
      <c r="R230" s="1487" t="s">
        <v>1928</v>
      </c>
      <c r="S230" s="1504" t="s">
        <v>1928</v>
      </c>
      <c r="T230" s="1487" t="s">
        <v>1928</v>
      </c>
      <c r="U230" s="1490" t="s">
        <v>1928</v>
      </c>
      <c r="V230" s="1510" t="s">
        <v>1928</v>
      </c>
      <c r="W230" s="1502" t="s">
        <v>1928</v>
      </c>
      <c r="X230" s="1513" t="s">
        <v>1928</v>
      </c>
      <c r="Y230" s="1504" t="s">
        <v>1928</v>
      </c>
      <c r="Z230" s="1512" t="s">
        <v>1928</v>
      </c>
      <c r="AA230" s="1496" t="s">
        <v>1928</v>
      </c>
      <c r="AB230" s="1497" t="s">
        <v>1928</v>
      </c>
      <c r="AC230" s="1487" t="s">
        <v>1928</v>
      </c>
    </row>
    <row r="231" spans="2:29" ht="12.75" customHeight="1" x14ac:dyDescent="0.25">
      <c r="B231" s="1498" t="s">
        <v>1928</v>
      </c>
      <c r="C231" s="1514" t="s">
        <v>2196</v>
      </c>
      <c r="D231" s="1460" t="s">
        <v>1928</v>
      </c>
      <c r="E231" s="1504" t="s">
        <v>1928</v>
      </c>
      <c r="F231" s="1472" t="s">
        <v>1928</v>
      </c>
      <c r="G231" s="1487" t="s">
        <v>1928</v>
      </c>
      <c r="H231" s="1506" t="s">
        <v>1928</v>
      </c>
      <c r="I231" s="1507" t="s">
        <v>1928</v>
      </c>
      <c r="J231" s="1486" t="s">
        <v>1928</v>
      </c>
      <c r="K231" s="1499" t="s">
        <v>1928</v>
      </c>
      <c r="L231" s="1508" t="s">
        <v>1928</v>
      </c>
      <c r="M231" s="1443" t="s">
        <v>1928</v>
      </c>
      <c r="N231" s="1456" t="s">
        <v>1928</v>
      </c>
      <c r="O231" s="1487" t="s">
        <v>1928</v>
      </c>
      <c r="P231" s="1509" t="s">
        <v>1928</v>
      </c>
      <c r="Q231" s="1486" t="s">
        <v>1928</v>
      </c>
      <c r="R231" s="1487" t="s">
        <v>1928</v>
      </c>
      <c r="S231" s="1504" t="s">
        <v>1928</v>
      </c>
      <c r="T231" s="1487" t="s">
        <v>1928</v>
      </c>
      <c r="U231" s="1490" t="s">
        <v>1928</v>
      </c>
      <c r="V231" s="1510" t="s">
        <v>1928</v>
      </c>
      <c r="W231" s="1502" t="s">
        <v>1928</v>
      </c>
      <c r="X231" s="1513" t="s">
        <v>1928</v>
      </c>
      <c r="Y231" s="1504" t="s">
        <v>1928</v>
      </c>
      <c r="Z231" s="1512" t="s">
        <v>1928</v>
      </c>
      <c r="AA231" s="1496" t="s">
        <v>1928</v>
      </c>
      <c r="AB231" s="1497" t="s">
        <v>1928</v>
      </c>
      <c r="AC231" s="1487" t="s">
        <v>1928</v>
      </c>
    </row>
    <row r="232" spans="2:29" ht="12.75" customHeight="1" x14ac:dyDescent="0.25">
      <c r="B232" s="1498" t="s">
        <v>1928</v>
      </c>
      <c r="C232" s="1514" t="s">
        <v>2196</v>
      </c>
      <c r="D232" s="1460" t="s">
        <v>1928</v>
      </c>
      <c r="E232" s="1504" t="s">
        <v>1928</v>
      </c>
      <c r="F232" s="1472" t="s">
        <v>1928</v>
      </c>
      <c r="G232" s="1487" t="s">
        <v>1928</v>
      </c>
      <c r="H232" s="1506" t="s">
        <v>1928</v>
      </c>
      <c r="I232" s="1507" t="s">
        <v>1928</v>
      </c>
      <c r="J232" s="1486" t="s">
        <v>1928</v>
      </c>
      <c r="K232" s="1499" t="s">
        <v>1928</v>
      </c>
      <c r="L232" s="1508" t="s">
        <v>1928</v>
      </c>
      <c r="M232" s="1443" t="s">
        <v>1928</v>
      </c>
      <c r="N232" s="1456" t="s">
        <v>1928</v>
      </c>
      <c r="O232" s="1487" t="s">
        <v>1928</v>
      </c>
      <c r="P232" s="1509" t="s">
        <v>1928</v>
      </c>
      <c r="Q232" s="1486" t="s">
        <v>1928</v>
      </c>
      <c r="R232" s="1487" t="s">
        <v>1928</v>
      </c>
      <c r="S232" s="1504" t="s">
        <v>1928</v>
      </c>
      <c r="T232" s="1487" t="s">
        <v>1928</v>
      </c>
      <c r="U232" s="1490" t="s">
        <v>1928</v>
      </c>
      <c r="V232" s="1510" t="s">
        <v>1928</v>
      </c>
      <c r="W232" s="1502" t="s">
        <v>1928</v>
      </c>
      <c r="X232" s="1513" t="s">
        <v>1928</v>
      </c>
      <c r="Y232" s="1504" t="s">
        <v>1928</v>
      </c>
      <c r="Z232" s="1512" t="s">
        <v>1928</v>
      </c>
      <c r="AA232" s="1496" t="s">
        <v>1928</v>
      </c>
      <c r="AB232" s="1497" t="s">
        <v>1928</v>
      </c>
      <c r="AC232" s="1487" t="s">
        <v>1928</v>
      </c>
    </row>
    <row r="233" spans="2:29" ht="12.75" customHeight="1" x14ac:dyDescent="0.25">
      <c r="B233" s="1498" t="s">
        <v>1928</v>
      </c>
      <c r="C233" s="1514" t="s">
        <v>2196</v>
      </c>
      <c r="D233" s="1460" t="s">
        <v>1928</v>
      </c>
      <c r="E233" s="1504" t="s">
        <v>1928</v>
      </c>
      <c r="F233" s="1472" t="s">
        <v>1928</v>
      </c>
      <c r="G233" s="1487" t="s">
        <v>1928</v>
      </c>
      <c r="H233" s="1506" t="s">
        <v>1928</v>
      </c>
      <c r="I233" s="1507" t="s">
        <v>1928</v>
      </c>
      <c r="J233" s="1486" t="s">
        <v>1928</v>
      </c>
      <c r="K233" s="1499" t="s">
        <v>1928</v>
      </c>
      <c r="L233" s="1508" t="s">
        <v>1928</v>
      </c>
      <c r="M233" s="1443" t="s">
        <v>1928</v>
      </c>
      <c r="N233" s="1456" t="s">
        <v>1928</v>
      </c>
      <c r="O233" s="1487" t="s">
        <v>1928</v>
      </c>
      <c r="P233" s="1509" t="s">
        <v>1928</v>
      </c>
      <c r="Q233" s="1486" t="s">
        <v>1928</v>
      </c>
      <c r="R233" s="1487" t="s">
        <v>1928</v>
      </c>
      <c r="S233" s="1504" t="s">
        <v>1928</v>
      </c>
      <c r="T233" s="1487" t="s">
        <v>1928</v>
      </c>
      <c r="U233" s="1490" t="s">
        <v>1928</v>
      </c>
      <c r="V233" s="1510" t="s">
        <v>1928</v>
      </c>
      <c r="W233" s="1502" t="s">
        <v>1928</v>
      </c>
      <c r="X233" s="1513" t="s">
        <v>1928</v>
      </c>
      <c r="Y233" s="1504" t="s">
        <v>1928</v>
      </c>
      <c r="Z233" s="1512" t="s">
        <v>1928</v>
      </c>
      <c r="AA233" s="1496" t="s">
        <v>1928</v>
      </c>
      <c r="AB233" s="1497" t="s">
        <v>1928</v>
      </c>
      <c r="AC233" s="1487" t="s">
        <v>1928</v>
      </c>
    </row>
    <row r="234" spans="2:29" ht="12.75" customHeight="1" x14ac:dyDescent="0.25">
      <c r="B234" s="1498" t="s">
        <v>1928</v>
      </c>
      <c r="C234" s="1514" t="s">
        <v>2196</v>
      </c>
      <c r="D234" s="1460" t="s">
        <v>1928</v>
      </c>
      <c r="E234" s="1504" t="s">
        <v>1928</v>
      </c>
      <c r="F234" s="1472" t="s">
        <v>1928</v>
      </c>
      <c r="G234" s="1487" t="s">
        <v>1928</v>
      </c>
      <c r="H234" s="1506" t="s">
        <v>1928</v>
      </c>
      <c r="I234" s="1507" t="s">
        <v>1928</v>
      </c>
      <c r="J234" s="1486" t="s">
        <v>1928</v>
      </c>
      <c r="K234" s="1499" t="s">
        <v>1928</v>
      </c>
      <c r="L234" s="1508" t="s">
        <v>1928</v>
      </c>
      <c r="M234" s="1443" t="s">
        <v>1928</v>
      </c>
      <c r="N234" s="1456" t="s">
        <v>1928</v>
      </c>
      <c r="O234" s="1487" t="s">
        <v>1928</v>
      </c>
      <c r="P234" s="1509" t="s">
        <v>1928</v>
      </c>
      <c r="Q234" s="1486" t="s">
        <v>1928</v>
      </c>
      <c r="R234" s="1487" t="s">
        <v>1928</v>
      </c>
      <c r="S234" s="1504" t="s">
        <v>1928</v>
      </c>
      <c r="T234" s="1487" t="s">
        <v>1928</v>
      </c>
      <c r="U234" s="1490" t="s">
        <v>1928</v>
      </c>
      <c r="V234" s="1510" t="s">
        <v>1928</v>
      </c>
      <c r="W234" s="1502" t="s">
        <v>1928</v>
      </c>
      <c r="X234" s="1513" t="s">
        <v>1928</v>
      </c>
      <c r="Y234" s="1504" t="s">
        <v>1928</v>
      </c>
      <c r="Z234" s="1512" t="s">
        <v>1928</v>
      </c>
      <c r="AA234" s="1496" t="s">
        <v>1928</v>
      </c>
      <c r="AB234" s="1497" t="s">
        <v>1928</v>
      </c>
      <c r="AC234" s="1487" t="s">
        <v>1928</v>
      </c>
    </row>
    <row r="235" spans="2:29" ht="12.75" customHeight="1" x14ac:dyDescent="0.25">
      <c r="B235" s="1498" t="s">
        <v>1928</v>
      </c>
      <c r="C235" s="1514" t="s">
        <v>2196</v>
      </c>
      <c r="D235" s="1460" t="s">
        <v>1928</v>
      </c>
      <c r="E235" s="1504" t="s">
        <v>1928</v>
      </c>
      <c r="F235" s="1472" t="s">
        <v>1928</v>
      </c>
      <c r="G235" s="1487" t="s">
        <v>1928</v>
      </c>
      <c r="H235" s="1506" t="s">
        <v>1928</v>
      </c>
      <c r="I235" s="1507" t="s">
        <v>1928</v>
      </c>
      <c r="J235" s="1486" t="s">
        <v>1928</v>
      </c>
      <c r="K235" s="1499" t="s">
        <v>1928</v>
      </c>
      <c r="L235" s="1508" t="s">
        <v>1928</v>
      </c>
      <c r="M235" s="1443" t="s">
        <v>1928</v>
      </c>
      <c r="N235" s="1456" t="s">
        <v>1928</v>
      </c>
      <c r="O235" s="1487" t="s">
        <v>1928</v>
      </c>
      <c r="P235" s="1509" t="s">
        <v>1928</v>
      </c>
      <c r="Q235" s="1486" t="s">
        <v>1928</v>
      </c>
      <c r="R235" s="1487" t="s">
        <v>1928</v>
      </c>
      <c r="S235" s="1504" t="s">
        <v>1928</v>
      </c>
      <c r="T235" s="1487" t="s">
        <v>1928</v>
      </c>
      <c r="U235" s="1490" t="s">
        <v>1928</v>
      </c>
      <c r="V235" s="1510" t="s">
        <v>1928</v>
      </c>
      <c r="W235" s="1502" t="s">
        <v>1928</v>
      </c>
      <c r="X235" s="1513" t="s">
        <v>1928</v>
      </c>
      <c r="Y235" s="1504" t="s">
        <v>1928</v>
      </c>
      <c r="Z235" s="1512" t="s">
        <v>1928</v>
      </c>
      <c r="AA235" s="1496" t="s">
        <v>1928</v>
      </c>
      <c r="AB235" s="1497" t="s">
        <v>1928</v>
      </c>
      <c r="AC235" s="1487" t="s">
        <v>1928</v>
      </c>
    </row>
    <row r="236" spans="2:29" ht="12.75" customHeight="1" x14ac:dyDescent="0.25">
      <c r="B236" s="1498" t="s">
        <v>1928</v>
      </c>
      <c r="C236" s="1514" t="s">
        <v>2196</v>
      </c>
      <c r="D236" s="1460" t="s">
        <v>1928</v>
      </c>
      <c r="E236" s="1504" t="s">
        <v>1928</v>
      </c>
      <c r="F236" s="1472" t="s">
        <v>1928</v>
      </c>
      <c r="G236" s="1487" t="s">
        <v>1928</v>
      </c>
      <c r="H236" s="1506" t="s">
        <v>1928</v>
      </c>
      <c r="I236" s="1507" t="s">
        <v>1928</v>
      </c>
      <c r="J236" s="1486" t="s">
        <v>1928</v>
      </c>
      <c r="K236" s="1499" t="s">
        <v>1928</v>
      </c>
      <c r="L236" s="1508" t="s">
        <v>1928</v>
      </c>
      <c r="M236" s="1443" t="s">
        <v>1928</v>
      </c>
      <c r="N236" s="1456" t="s">
        <v>1928</v>
      </c>
      <c r="O236" s="1487" t="s">
        <v>1928</v>
      </c>
      <c r="P236" s="1509" t="s">
        <v>1928</v>
      </c>
      <c r="Q236" s="1486" t="s">
        <v>1928</v>
      </c>
      <c r="R236" s="1487" t="s">
        <v>1928</v>
      </c>
      <c r="S236" s="1504" t="s">
        <v>1928</v>
      </c>
      <c r="T236" s="1487" t="s">
        <v>1928</v>
      </c>
      <c r="U236" s="1490" t="s">
        <v>1928</v>
      </c>
      <c r="V236" s="1510" t="s">
        <v>1928</v>
      </c>
      <c r="W236" s="1502" t="s">
        <v>1928</v>
      </c>
      <c r="X236" s="1513" t="s">
        <v>1928</v>
      </c>
      <c r="Y236" s="1504" t="s">
        <v>1928</v>
      </c>
      <c r="Z236" s="1512" t="s">
        <v>1928</v>
      </c>
      <c r="AA236" s="1496" t="s">
        <v>1928</v>
      </c>
      <c r="AB236" s="1497" t="s">
        <v>1928</v>
      </c>
      <c r="AC236" s="1487" t="s">
        <v>1928</v>
      </c>
    </row>
    <row r="237" spans="2:29" ht="12.75" customHeight="1" x14ac:dyDescent="0.25">
      <c r="B237" s="1498" t="s">
        <v>1928</v>
      </c>
      <c r="C237" s="1514" t="s">
        <v>2196</v>
      </c>
      <c r="D237" s="1460" t="s">
        <v>1928</v>
      </c>
      <c r="E237" s="1504" t="s">
        <v>1928</v>
      </c>
      <c r="F237" s="1472" t="s">
        <v>1928</v>
      </c>
      <c r="G237" s="1487" t="s">
        <v>1928</v>
      </c>
      <c r="H237" s="1506" t="s">
        <v>1928</v>
      </c>
      <c r="I237" s="1507" t="s">
        <v>1928</v>
      </c>
      <c r="J237" s="1486" t="s">
        <v>1928</v>
      </c>
      <c r="K237" s="1499" t="s">
        <v>1928</v>
      </c>
      <c r="L237" s="1508" t="s">
        <v>1928</v>
      </c>
      <c r="M237" s="1443" t="s">
        <v>1928</v>
      </c>
      <c r="N237" s="1456" t="s">
        <v>1928</v>
      </c>
      <c r="O237" s="1487" t="s">
        <v>1928</v>
      </c>
      <c r="P237" s="1509" t="s">
        <v>1928</v>
      </c>
      <c r="Q237" s="1486" t="s">
        <v>1928</v>
      </c>
      <c r="R237" s="1487" t="s">
        <v>1928</v>
      </c>
      <c r="S237" s="1504" t="s">
        <v>1928</v>
      </c>
      <c r="T237" s="1487" t="s">
        <v>1928</v>
      </c>
      <c r="U237" s="1490" t="s">
        <v>1928</v>
      </c>
      <c r="V237" s="1510" t="s">
        <v>1928</v>
      </c>
      <c r="W237" s="1502" t="s">
        <v>1928</v>
      </c>
      <c r="X237" s="1513" t="s">
        <v>1928</v>
      </c>
      <c r="Y237" s="1504" t="s">
        <v>1928</v>
      </c>
      <c r="Z237" s="1512" t="s">
        <v>1928</v>
      </c>
      <c r="AA237" s="1496" t="s">
        <v>1928</v>
      </c>
      <c r="AB237" s="1497" t="s">
        <v>1928</v>
      </c>
      <c r="AC237" s="1487" t="s">
        <v>1928</v>
      </c>
    </row>
    <row r="238" spans="2:29" ht="12.75" customHeight="1" x14ac:dyDescent="0.25">
      <c r="B238" s="1498" t="s">
        <v>1928</v>
      </c>
      <c r="C238" s="1514" t="s">
        <v>2196</v>
      </c>
      <c r="D238" s="1460" t="s">
        <v>1928</v>
      </c>
      <c r="E238" s="1504" t="s">
        <v>1928</v>
      </c>
      <c r="F238" s="1472" t="s">
        <v>1928</v>
      </c>
      <c r="G238" s="1487" t="s">
        <v>1928</v>
      </c>
      <c r="H238" s="1506" t="s">
        <v>1928</v>
      </c>
      <c r="I238" s="1507" t="s">
        <v>1928</v>
      </c>
      <c r="J238" s="1486" t="s">
        <v>1928</v>
      </c>
      <c r="K238" s="1499" t="s">
        <v>1928</v>
      </c>
      <c r="L238" s="1508" t="s">
        <v>1928</v>
      </c>
      <c r="M238" s="1443" t="s">
        <v>1928</v>
      </c>
      <c r="N238" s="1456" t="s">
        <v>1928</v>
      </c>
      <c r="O238" s="1487" t="s">
        <v>1928</v>
      </c>
      <c r="P238" s="1509" t="s">
        <v>1928</v>
      </c>
      <c r="Q238" s="1486" t="s">
        <v>1928</v>
      </c>
      <c r="R238" s="1487" t="s">
        <v>1928</v>
      </c>
      <c r="S238" s="1504" t="s">
        <v>1928</v>
      </c>
      <c r="T238" s="1487" t="s">
        <v>1928</v>
      </c>
      <c r="U238" s="1490" t="s">
        <v>1928</v>
      </c>
      <c r="V238" s="1510" t="s">
        <v>1928</v>
      </c>
      <c r="W238" s="1502" t="s">
        <v>1928</v>
      </c>
      <c r="X238" s="1513" t="s">
        <v>1928</v>
      </c>
      <c r="Y238" s="1504" t="s">
        <v>1928</v>
      </c>
      <c r="Z238" s="1512" t="s">
        <v>1928</v>
      </c>
      <c r="AA238" s="1496" t="s">
        <v>1928</v>
      </c>
      <c r="AB238" s="1497" t="s">
        <v>1928</v>
      </c>
      <c r="AC238" s="1487" t="s">
        <v>1928</v>
      </c>
    </row>
    <row r="239" spans="2:29" ht="12.75" customHeight="1" x14ac:dyDescent="0.25">
      <c r="B239" s="1498" t="s">
        <v>1928</v>
      </c>
      <c r="C239" s="1514" t="s">
        <v>2196</v>
      </c>
      <c r="D239" s="1460" t="s">
        <v>1928</v>
      </c>
      <c r="E239" s="1504" t="s">
        <v>1928</v>
      </c>
      <c r="F239" s="1472" t="s">
        <v>1928</v>
      </c>
      <c r="G239" s="1487" t="s">
        <v>1928</v>
      </c>
      <c r="H239" s="1506" t="s">
        <v>1928</v>
      </c>
      <c r="I239" s="1507" t="s">
        <v>1928</v>
      </c>
      <c r="J239" s="1486" t="s">
        <v>1928</v>
      </c>
      <c r="K239" s="1499" t="s">
        <v>1928</v>
      </c>
      <c r="L239" s="1508" t="s">
        <v>1928</v>
      </c>
      <c r="M239" s="1443" t="s">
        <v>1928</v>
      </c>
      <c r="N239" s="1456" t="s">
        <v>1928</v>
      </c>
      <c r="O239" s="1487" t="s">
        <v>1928</v>
      </c>
      <c r="P239" s="1509" t="s">
        <v>1928</v>
      </c>
      <c r="Q239" s="1486" t="s">
        <v>1928</v>
      </c>
      <c r="R239" s="1487" t="s">
        <v>1928</v>
      </c>
      <c r="S239" s="1504" t="s">
        <v>1928</v>
      </c>
      <c r="T239" s="1487" t="s">
        <v>1928</v>
      </c>
      <c r="U239" s="1490" t="s">
        <v>1928</v>
      </c>
      <c r="V239" s="1510" t="s">
        <v>1928</v>
      </c>
      <c r="W239" s="1502" t="s">
        <v>1928</v>
      </c>
      <c r="X239" s="1513" t="s">
        <v>1928</v>
      </c>
      <c r="Y239" s="1504" t="s">
        <v>1928</v>
      </c>
      <c r="Z239" s="1512" t="s">
        <v>1928</v>
      </c>
      <c r="AA239" s="1496" t="s">
        <v>1928</v>
      </c>
      <c r="AB239" s="1497" t="s">
        <v>1928</v>
      </c>
      <c r="AC239" s="1487" t="s">
        <v>1928</v>
      </c>
    </row>
    <row r="240" spans="2:29" ht="12.75" customHeight="1" x14ac:dyDescent="0.25">
      <c r="B240" s="1498" t="s">
        <v>1928</v>
      </c>
      <c r="C240" s="1514" t="s">
        <v>2196</v>
      </c>
      <c r="D240" s="1460" t="s">
        <v>1928</v>
      </c>
      <c r="E240" s="1504" t="s">
        <v>1928</v>
      </c>
      <c r="F240" s="1472" t="s">
        <v>1928</v>
      </c>
      <c r="G240" s="1487" t="s">
        <v>1928</v>
      </c>
      <c r="H240" s="1506" t="s">
        <v>1928</v>
      </c>
      <c r="I240" s="1507" t="s">
        <v>1928</v>
      </c>
      <c r="J240" s="1486" t="s">
        <v>1928</v>
      </c>
      <c r="K240" s="1499" t="s">
        <v>1928</v>
      </c>
      <c r="L240" s="1508" t="s">
        <v>1928</v>
      </c>
      <c r="M240" s="1443" t="s">
        <v>1928</v>
      </c>
      <c r="N240" s="1456" t="s">
        <v>1928</v>
      </c>
      <c r="O240" s="1487" t="s">
        <v>1928</v>
      </c>
      <c r="P240" s="1509" t="s">
        <v>1928</v>
      </c>
      <c r="Q240" s="1486" t="s">
        <v>1928</v>
      </c>
      <c r="R240" s="1487" t="s">
        <v>1928</v>
      </c>
      <c r="S240" s="1504" t="s">
        <v>1928</v>
      </c>
      <c r="T240" s="1487" t="s">
        <v>1928</v>
      </c>
      <c r="U240" s="1490" t="s">
        <v>1928</v>
      </c>
      <c r="V240" s="1510" t="s">
        <v>1928</v>
      </c>
      <c r="W240" s="1502" t="s">
        <v>1928</v>
      </c>
      <c r="X240" s="1513" t="s">
        <v>1928</v>
      </c>
      <c r="Y240" s="1504" t="s">
        <v>1928</v>
      </c>
      <c r="Z240" s="1512" t="s">
        <v>1928</v>
      </c>
      <c r="AA240" s="1496" t="s">
        <v>1928</v>
      </c>
      <c r="AB240" s="1497" t="s">
        <v>1928</v>
      </c>
      <c r="AC240" s="1487" t="s">
        <v>1928</v>
      </c>
    </row>
    <row r="241" spans="1:29" ht="12.75" customHeight="1" x14ac:dyDescent="0.25">
      <c r="B241" s="1498" t="s">
        <v>1928</v>
      </c>
      <c r="C241" s="1514" t="s">
        <v>2196</v>
      </c>
      <c r="D241" s="1460" t="s">
        <v>1928</v>
      </c>
      <c r="E241" s="1504" t="s">
        <v>1928</v>
      </c>
      <c r="F241" s="1472" t="s">
        <v>1928</v>
      </c>
      <c r="G241" s="1487" t="s">
        <v>1928</v>
      </c>
      <c r="H241" s="1506" t="s">
        <v>1928</v>
      </c>
      <c r="I241" s="1507" t="s">
        <v>1928</v>
      </c>
      <c r="J241" s="1486" t="s">
        <v>1928</v>
      </c>
      <c r="K241" s="1499" t="s">
        <v>1928</v>
      </c>
      <c r="L241" s="1508" t="s">
        <v>1928</v>
      </c>
      <c r="M241" s="1443" t="s">
        <v>1928</v>
      </c>
      <c r="N241" s="1456" t="s">
        <v>1928</v>
      </c>
      <c r="O241" s="1487" t="s">
        <v>1928</v>
      </c>
      <c r="P241" s="1509" t="s">
        <v>1928</v>
      </c>
      <c r="Q241" s="1486" t="s">
        <v>1928</v>
      </c>
      <c r="R241" s="1487" t="s">
        <v>1928</v>
      </c>
      <c r="S241" s="1504" t="s">
        <v>1928</v>
      </c>
      <c r="T241" s="1487" t="s">
        <v>1928</v>
      </c>
      <c r="U241" s="1490" t="s">
        <v>1928</v>
      </c>
      <c r="V241" s="1510" t="s">
        <v>1928</v>
      </c>
      <c r="W241" s="1502" t="s">
        <v>1928</v>
      </c>
      <c r="X241" s="1513" t="s">
        <v>1928</v>
      </c>
      <c r="Y241" s="1504" t="s">
        <v>1928</v>
      </c>
      <c r="Z241" s="1512" t="s">
        <v>1928</v>
      </c>
      <c r="AA241" s="1496" t="s">
        <v>1928</v>
      </c>
      <c r="AB241" s="1497" t="s">
        <v>1928</v>
      </c>
      <c r="AC241" s="1487" t="s">
        <v>1928</v>
      </c>
    </row>
    <row r="242" spans="1:29" ht="12.75" customHeight="1" x14ac:dyDescent="0.25">
      <c r="B242" s="1498" t="s">
        <v>1928</v>
      </c>
      <c r="C242" s="1514" t="s">
        <v>2196</v>
      </c>
      <c r="D242" s="1460" t="s">
        <v>1928</v>
      </c>
      <c r="E242" s="1504" t="s">
        <v>1928</v>
      </c>
      <c r="F242" s="1472" t="s">
        <v>1928</v>
      </c>
      <c r="G242" s="1487" t="s">
        <v>1928</v>
      </c>
      <c r="H242" s="1506" t="s">
        <v>1928</v>
      </c>
      <c r="I242" s="1507" t="s">
        <v>1928</v>
      </c>
      <c r="J242" s="1486" t="s">
        <v>1928</v>
      </c>
      <c r="K242" s="1499" t="s">
        <v>1928</v>
      </c>
      <c r="L242" s="1508" t="s">
        <v>1928</v>
      </c>
      <c r="M242" s="1443" t="s">
        <v>1928</v>
      </c>
      <c r="N242" s="1456" t="s">
        <v>1928</v>
      </c>
      <c r="O242" s="1487" t="s">
        <v>1928</v>
      </c>
      <c r="P242" s="1509" t="s">
        <v>1928</v>
      </c>
      <c r="Q242" s="1486" t="s">
        <v>1928</v>
      </c>
      <c r="R242" s="1487" t="s">
        <v>1928</v>
      </c>
      <c r="S242" s="1504" t="s">
        <v>1928</v>
      </c>
      <c r="T242" s="1487" t="s">
        <v>1928</v>
      </c>
      <c r="U242" s="1490" t="s">
        <v>1928</v>
      </c>
      <c r="V242" s="1510" t="s">
        <v>1928</v>
      </c>
      <c r="W242" s="1502" t="s">
        <v>1928</v>
      </c>
      <c r="X242" s="1513" t="s">
        <v>1928</v>
      </c>
      <c r="Y242" s="1504" t="s">
        <v>1928</v>
      </c>
      <c r="Z242" s="1512" t="s">
        <v>1928</v>
      </c>
      <c r="AA242" s="1496" t="s">
        <v>1928</v>
      </c>
      <c r="AB242" s="1497" t="s">
        <v>1928</v>
      </c>
      <c r="AC242" s="1487" t="s">
        <v>1928</v>
      </c>
    </row>
    <row r="243" spans="1:29" ht="12.75" customHeight="1" x14ac:dyDescent="0.25">
      <c r="B243" s="1498" t="s">
        <v>1928</v>
      </c>
      <c r="C243" s="1514" t="s">
        <v>2196</v>
      </c>
      <c r="D243" s="1460" t="s">
        <v>1928</v>
      </c>
      <c r="E243" s="1504" t="s">
        <v>1928</v>
      </c>
      <c r="F243" s="1472" t="s">
        <v>1928</v>
      </c>
      <c r="G243" s="1487" t="s">
        <v>1928</v>
      </c>
      <c r="H243" s="1506" t="s">
        <v>1928</v>
      </c>
      <c r="I243" s="1507" t="s">
        <v>1928</v>
      </c>
      <c r="J243" s="1486" t="s">
        <v>1928</v>
      </c>
      <c r="K243" s="1499" t="s">
        <v>1928</v>
      </c>
      <c r="L243" s="1508" t="s">
        <v>1928</v>
      </c>
      <c r="M243" s="1443" t="s">
        <v>1928</v>
      </c>
      <c r="N243" s="1456" t="s">
        <v>1928</v>
      </c>
      <c r="O243" s="1487" t="s">
        <v>1928</v>
      </c>
      <c r="P243" s="1509" t="s">
        <v>1928</v>
      </c>
      <c r="Q243" s="1486" t="s">
        <v>1928</v>
      </c>
      <c r="R243" s="1487" t="s">
        <v>1928</v>
      </c>
      <c r="S243" s="1504" t="s">
        <v>1928</v>
      </c>
      <c r="T243" s="1487" t="s">
        <v>1928</v>
      </c>
      <c r="U243" s="1490" t="s">
        <v>1928</v>
      </c>
      <c r="V243" s="1510" t="s">
        <v>1928</v>
      </c>
      <c r="W243" s="1502" t="s">
        <v>1928</v>
      </c>
      <c r="X243" s="1513" t="s">
        <v>1928</v>
      </c>
      <c r="Y243" s="1504" t="s">
        <v>1928</v>
      </c>
      <c r="Z243" s="1512" t="s">
        <v>1928</v>
      </c>
      <c r="AA243" s="1496" t="s">
        <v>1928</v>
      </c>
      <c r="AB243" s="1497" t="s">
        <v>1928</v>
      </c>
      <c r="AC243" s="1487" t="s">
        <v>1928</v>
      </c>
    </row>
    <row r="244" spans="1:29" ht="12.75" customHeight="1" x14ac:dyDescent="0.25">
      <c r="B244" s="1498" t="s">
        <v>1928</v>
      </c>
      <c r="C244" s="1514" t="s">
        <v>2196</v>
      </c>
      <c r="D244" s="1460" t="s">
        <v>1928</v>
      </c>
      <c r="E244" s="1504" t="s">
        <v>1928</v>
      </c>
      <c r="F244" s="1472" t="s">
        <v>1928</v>
      </c>
      <c r="G244" s="1487" t="s">
        <v>1928</v>
      </c>
      <c r="H244" s="1506" t="s">
        <v>1928</v>
      </c>
      <c r="I244" s="1507" t="s">
        <v>1928</v>
      </c>
      <c r="J244" s="1486" t="s">
        <v>1928</v>
      </c>
      <c r="K244" s="1499" t="s">
        <v>1928</v>
      </c>
      <c r="L244" s="1508" t="s">
        <v>1928</v>
      </c>
      <c r="M244" s="1443" t="s">
        <v>1928</v>
      </c>
      <c r="N244" s="1456" t="s">
        <v>1928</v>
      </c>
      <c r="O244" s="1487" t="s">
        <v>1928</v>
      </c>
      <c r="P244" s="1509" t="s">
        <v>1928</v>
      </c>
      <c r="Q244" s="1486" t="s">
        <v>1928</v>
      </c>
      <c r="R244" s="1487" t="s">
        <v>1928</v>
      </c>
      <c r="S244" s="1504" t="s">
        <v>1928</v>
      </c>
      <c r="T244" s="1487" t="s">
        <v>1928</v>
      </c>
      <c r="U244" s="1490" t="s">
        <v>1928</v>
      </c>
      <c r="V244" s="1510" t="s">
        <v>1928</v>
      </c>
      <c r="W244" s="1502" t="s">
        <v>1928</v>
      </c>
      <c r="X244" s="1513" t="s">
        <v>1928</v>
      </c>
      <c r="Y244" s="1504" t="s">
        <v>1928</v>
      </c>
      <c r="Z244" s="1512" t="s">
        <v>1928</v>
      </c>
      <c r="AA244" s="1496" t="s">
        <v>1928</v>
      </c>
      <c r="AB244" s="1497" t="s">
        <v>1928</v>
      </c>
      <c r="AC244" s="1487" t="s">
        <v>1928</v>
      </c>
    </row>
    <row r="245" spans="1:29" ht="12.75" customHeight="1" x14ac:dyDescent="0.25">
      <c r="B245" s="1498" t="s">
        <v>1928</v>
      </c>
      <c r="C245" s="1514" t="s">
        <v>2196</v>
      </c>
      <c r="D245" s="1460" t="s">
        <v>1928</v>
      </c>
      <c r="E245" s="1504" t="s">
        <v>1928</v>
      </c>
      <c r="F245" s="1472" t="s">
        <v>1928</v>
      </c>
      <c r="G245" s="1487" t="s">
        <v>1928</v>
      </c>
      <c r="H245" s="1506" t="s">
        <v>1928</v>
      </c>
      <c r="I245" s="1507" t="s">
        <v>1928</v>
      </c>
      <c r="J245" s="1486" t="s">
        <v>1928</v>
      </c>
      <c r="K245" s="1499" t="s">
        <v>1928</v>
      </c>
      <c r="L245" s="1508" t="s">
        <v>1928</v>
      </c>
      <c r="M245" s="1443" t="s">
        <v>1928</v>
      </c>
      <c r="N245" s="1456" t="s">
        <v>1928</v>
      </c>
      <c r="O245" s="1487" t="s">
        <v>1928</v>
      </c>
      <c r="P245" s="1509" t="s">
        <v>1928</v>
      </c>
      <c r="Q245" s="1486" t="s">
        <v>1928</v>
      </c>
      <c r="R245" s="1487" t="s">
        <v>1928</v>
      </c>
      <c r="S245" s="1504" t="s">
        <v>1928</v>
      </c>
      <c r="T245" s="1487" t="s">
        <v>1928</v>
      </c>
      <c r="U245" s="1490" t="s">
        <v>1928</v>
      </c>
      <c r="V245" s="1510" t="s">
        <v>1928</v>
      </c>
      <c r="W245" s="1502" t="s">
        <v>1928</v>
      </c>
      <c r="X245" s="1513" t="s">
        <v>1928</v>
      </c>
      <c r="Y245" s="1504" t="s">
        <v>1928</v>
      </c>
      <c r="Z245" s="1512" t="s">
        <v>1928</v>
      </c>
      <c r="AA245" s="1496" t="s">
        <v>1928</v>
      </c>
      <c r="AB245" s="1497" t="s">
        <v>1928</v>
      </c>
      <c r="AC245" s="1487" t="s">
        <v>1928</v>
      </c>
    </row>
    <row r="246" spans="1:29" ht="12.75" customHeight="1" x14ac:dyDescent="0.25">
      <c r="B246" s="1498" t="s">
        <v>1928</v>
      </c>
      <c r="C246" s="1514" t="s">
        <v>2196</v>
      </c>
      <c r="D246" s="1460" t="s">
        <v>1928</v>
      </c>
      <c r="E246" s="1504" t="s">
        <v>1928</v>
      </c>
      <c r="F246" s="1472" t="s">
        <v>1928</v>
      </c>
      <c r="G246" s="1487" t="s">
        <v>1928</v>
      </c>
      <c r="H246" s="1506" t="s">
        <v>1928</v>
      </c>
      <c r="I246" s="1507" t="s">
        <v>1928</v>
      </c>
      <c r="J246" s="1486" t="s">
        <v>1928</v>
      </c>
      <c r="K246" s="1499" t="s">
        <v>1928</v>
      </c>
      <c r="L246" s="1508" t="s">
        <v>1928</v>
      </c>
      <c r="M246" s="1443" t="s">
        <v>1928</v>
      </c>
      <c r="N246" s="1456" t="s">
        <v>1928</v>
      </c>
      <c r="O246" s="1487" t="s">
        <v>1928</v>
      </c>
      <c r="P246" s="1509" t="s">
        <v>1928</v>
      </c>
      <c r="Q246" s="1486" t="s">
        <v>1928</v>
      </c>
      <c r="R246" s="1487" t="s">
        <v>1928</v>
      </c>
      <c r="S246" s="1504" t="s">
        <v>1928</v>
      </c>
      <c r="T246" s="1487" t="s">
        <v>1928</v>
      </c>
      <c r="U246" s="1490" t="s">
        <v>1928</v>
      </c>
      <c r="V246" s="1510" t="s">
        <v>1928</v>
      </c>
      <c r="W246" s="1502" t="s">
        <v>1928</v>
      </c>
      <c r="X246" s="1513" t="s">
        <v>1928</v>
      </c>
      <c r="Y246" s="1504" t="s">
        <v>1928</v>
      </c>
      <c r="Z246" s="1512" t="s">
        <v>1928</v>
      </c>
      <c r="AA246" s="1496" t="s">
        <v>1928</v>
      </c>
      <c r="AB246" s="1497" t="s">
        <v>1928</v>
      </c>
      <c r="AC246" s="1487" t="s">
        <v>1928</v>
      </c>
    </row>
    <row r="247" spans="1:29" ht="12.75" customHeight="1" x14ac:dyDescent="0.25">
      <c r="B247" s="1498" t="s">
        <v>1928</v>
      </c>
      <c r="C247" s="1514" t="s">
        <v>2196</v>
      </c>
      <c r="D247" s="1460" t="s">
        <v>1928</v>
      </c>
      <c r="E247" s="1504" t="s">
        <v>1928</v>
      </c>
      <c r="F247" s="1472" t="s">
        <v>1928</v>
      </c>
      <c r="G247" s="1487" t="s">
        <v>1928</v>
      </c>
      <c r="H247" s="1506" t="s">
        <v>1928</v>
      </c>
      <c r="I247" s="1507" t="s">
        <v>1928</v>
      </c>
      <c r="J247" s="1486" t="s">
        <v>1928</v>
      </c>
      <c r="K247" s="1499" t="s">
        <v>1928</v>
      </c>
      <c r="L247" s="1508" t="s">
        <v>1928</v>
      </c>
      <c r="M247" s="1443" t="s">
        <v>1928</v>
      </c>
      <c r="N247" s="1456" t="s">
        <v>1928</v>
      </c>
      <c r="O247" s="1487" t="s">
        <v>1928</v>
      </c>
      <c r="P247" s="1509" t="s">
        <v>1928</v>
      </c>
      <c r="Q247" s="1486" t="s">
        <v>1928</v>
      </c>
      <c r="R247" s="1487" t="s">
        <v>1928</v>
      </c>
      <c r="S247" s="1504" t="s">
        <v>1928</v>
      </c>
      <c r="T247" s="1487" t="s">
        <v>1928</v>
      </c>
      <c r="U247" s="1490" t="s">
        <v>1928</v>
      </c>
      <c r="V247" s="1510" t="s">
        <v>1928</v>
      </c>
      <c r="W247" s="1502" t="s">
        <v>1928</v>
      </c>
      <c r="X247" s="1513" t="s">
        <v>1928</v>
      </c>
      <c r="Y247" s="1504" t="s">
        <v>1928</v>
      </c>
      <c r="Z247" s="1512" t="s">
        <v>1928</v>
      </c>
      <c r="AA247" s="1496" t="s">
        <v>1928</v>
      </c>
      <c r="AB247" s="1497" t="s">
        <v>1928</v>
      </c>
      <c r="AC247" s="1487" t="s">
        <v>1928</v>
      </c>
    </row>
    <row r="248" spans="1:29" ht="12.75" customHeight="1" x14ac:dyDescent="0.25">
      <c r="B248" s="1498" t="s">
        <v>1928</v>
      </c>
      <c r="C248" s="1514" t="s">
        <v>2196</v>
      </c>
      <c r="D248" s="1460" t="s">
        <v>1928</v>
      </c>
      <c r="E248" s="1504" t="s">
        <v>1928</v>
      </c>
      <c r="F248" s="1472" t="s">
        <v>1928</v>
      </c>
      <c r="G248" s="1487" t="s">
        <v>1928</v>
      </c>
      <c r="H248" s="1506" t="s">
        <v>1928</v>
      </c>
      <c r="I248" s="1507" t="s">
        <v>1928</v>
      </c>
      <c r="J248" s="1486" t="s">
        <v>1928</v>
      </c>
      <c r="K248" s="1499" t="s">
        <v>1928</v>
      </c>
      <c r="L248" s="1508" t="s">
        <v>1928</v>
      </c>
      <c r="M248" s="1443" t="s">
        <v>1928</v>
      </c>
      <c r="N248" s="1456" t="s">
        <v>1928</v>
      </c>
      <c r="O248" s="1487" t="s">
        <v>1928</v>
      </c>
      <c r="P248" s="1509" t="s">
        <v>1928</v>
      </c>
      <c r="Q248" s="1486" t="s">
        <v>1928</v>
      </c>
      <c r="R248" s="1487" t="s">
        <v>1928</v>
      </c>
      <c r="S248" s="1504" t="s">
        <v>1928</v>
      </c>
      <c r="T248" s="1487" t="s">
        <v>1928</v>
      </c>
      <c r="U248" s="1490" t="s">
        <v>1928</v>
      </c>
      <c r="V248" s="1510" t="s">
        <v>1928</v>
      </c>
      <c r="W248" s="1502" t="s">
        <v>1928</v>
      </c>
      <c r="X248" s="1513" t="s">
        <v>1928</v>
      </c>
      <c r="Y248" s="1504" t="s">
        <v>1928</v>
      </c>
      <c r="Z248" s="1512" t="s">
        <v>1928</v>
      </c>
      <c r="AA248" s="1496" t="s">
        <v>1928</v>
      </c>
      <c r="AB248" s="1497" t="s">
        <v>1928</v>
      </c>
      <c r="AC248" s="1487" t="s">
        <v>1928</v>
      </c>
    </row>
    <row r="249" spans="1:29" ht="12.75" customHeight="1" x14ac:dyDescent="0.25">
      <c r="B249" s="1498" t="s">
        <v>1928</v>
      </c>
      <c r="C249" s="1514" t="s">
        <v>2196</v>
      </c>
      <c r="D249" s="1460" t="s">
        <v>1928</v>
      </c>
      <c r="E249" s="1504" t="s">
        <v>1928</v>
      </c>
      <c r="F249" s="1472" t="s">
        <v>1928</v>
      </c>
      <c r="G249" s="1487" t="s">
        <v>1928</v>
      </c>
      <c r="H249" s="1506" t="s">
        <v>1928</v>
      </c>
      <c r="I249" s="1507" t="s">
        <v>1928</v>
      </c>
      <c r="J249" s="1486" t="s">
        <v>1928</v>
      </c>
      <c r="K249" s="1499" t="s">
        <v>1928</v>
      </c>
      <c r="L249" s="1508" t="s">
        <v>1928</v>
      </c>
      <c r="M249" s="1443" t="s">
        <v>1928</v>
      </c>
      <c r="N249" s="1456" t="s">
        <v>1928</v>
      </c>
      <c r="O249" s="1487" t="s">
        <v>1928</v>
      </c>
      <c r="P249" s="1509" t="s">
        <v>1928</v>
      </c>
      <c r="Q249" s="1486" t="s">
        <v>1928</v>
      </c>
      <c r="R249" s="1487" t="s">
        <v>1928</v>
      </c>
      <c r="S249" s="1504" t="s">
        <v>1928</v>
      </c>
      <c r="T249" s="1487" t="s">
        <v>1928</v>
      </c>
      <c r="U249" s="1490" t="s">
        <v>1928</v>
      </c>
      <c r="V249" s="1510" t="s">
        <v>1928</v>
      </c>
      <c r="W249" s="1502" t="s">
        <v>1928</v>
      </c>
      <c r="X249" s="1513" t="s">
        <v>1928</v>
      </c>
      <c r="Y249" s="1504" t="s">
        <v>1928</v>
      </c>
      <c r="Z249" s="1512" t="s">
        <v>1928</v>
      </c>
      <c r="AA249" s="1496" t="s">
        <v>1928</v>
      </c>
      <c r="AB249" s="1497" t="s">
        <v>1928</v>
      </c>
      <c r="AC249" s="1487" t="s">
        <v>1928</v>
      </c>
    </row>
    <row r="250" spans="1:29" ht="12.75" customHeight="1" x14ac:dyDescent="0.25">
      <c r="B250" s="1498" t="s">
        <v>1928</v>
      </c>
      <c r="C250" s="1514" t="s">
        <v>2196</v>
      </c>
      <c r="D250" s="1460" t="s">
        <v>1928</v>
      </c>
      <c r="E250" s="1504" t="s">
        <v>1928</v>
      </c>
      <c r="F250" s="1472" t="s">
        <v>1928</v>
      </c>
      <c r="G250" s="1487" t="s">
        <v>1928</v>
      </c>
      <c r="H250" s="1506" t="s">
        <v>1928</v>
      </c>
      <c r="I250" s="1507" t="s">
        <v>1928</v>
      </c>
      <c r="J250" s="1486" t="s">
        <v>1928</v>
      </c>
      <c r="K250" s="1499" t="s">
        <v>1928</v>
      </c>
      <c r="L250" s="1508" t="s">
        <v>1928</v>
      </c>
      <c r="M250" s="1443" t="s">
        <v>1928</v>
      </c>
      <c r="N250" s="1456" t="s">
        <v>1928</v>
      </c>
      <c r="O250" s="1487" t="s">
        <v>1928</v>
      </c>
      <c r="P250" s="1509" t="s">
        <v>1928</v>
      </c>
      <c r="Q250" s="1486" t="s">
        <v>1928</v>
      </c>
      <c r="R250" s="1487" t="s">
        <v>1928</v>
      </c>
      <c r="S250" s="1504" t="s">
        <v>1928</v>
      </c>
      <c r="T250" s="1487" t="s">
        <v>1928</v>
      </c>
      <c r="U250" s="1490" t="s">
        <v>1928</v>
      </c>
      <c r="V250" s="1510" t="s">
        <v>1928</v>
      </c>
      <c r="W250" s="1502" t="s">
        <v>1928</v>
      </c>
      <c r="X250" s="1513" t="s">
        <v>1928</v>
      </c>
      <c r="Y250" s="1504" t="s">
        <v>1928</v>
      </c>
      <c r="Z250" s="1512" t="s">
        <v>1928</v>
      </c>
      <c r="AA250" s="1496" t="s">
        <v>1928</v>
      </c>
      <c r="AB250" s="1497" t="s">
        <v>1928</v>
      </c>
      <c r="AC250" s="1487" t="s">
        <v>1928</v>
      </c>
    </row>
    <row r="251" spans="1:29" x14ac:dyDescent="0.25">
      <c r="A251" s="1518"/>
      <c r="B251" s="1518"/>
      <c r="C251" s="1518"/>
      <c r="D251" s="1518"/>
      <c r="E251" s="1518"/>
      <c r="F251" s="1519"/>
      <c r="G251" s="1518"/>
      <c r="H251" s="1518"/>
      <c r="I251" s="1518"/>
      <c r="J251" s="1518"/>
      <c r="K251" s="1518"/>
      <c r="L251" s="1518"/>
      <c r="M251" s="1518"/>
      <c r="N251" s="1518"/>
      <c r="O251" s="1518"/>
      <c r="P251" s="1518"/>
      <c r="Q251" s="1518"/>
      <c r="R251" s="1518"/>
      <c r="S251" s="1518"/>
      <c r="T251" s="1518"/>
      <c r="U251" s="1518"/>
      <c r="V251" s="1518"/>
      <c r="W251" s="1518"/>
      <c r="X251" s="1518"/>
      <c r="Y251" s="1519"/>
      <c r="Z251" s="1519"/>
      <c r="AA251" s="1518"/>
      <c r="AB251" s="1518"/>
      <c r="AC251" s="1518"/>
    </row>
    <row r="255" spans="1:29" x14ac:dyDescent="0.25">
      <c r="B255" s="1436"/>
    </row>
  </sheetData>
  <sheetProtection selectLockedCells="1"/>
  <mergeCells count="1">
    <mergeCell ref="I2:I4"/>
  </mergeCells>
  <phoneticPr fontId="0" type="noConversion"/>
  <printOptions horizontalCentered="1"/>
  <pageMargins left="0.19685039370078741" right="0.19685039370078741" top="0.19685039370078741" bottom="0.15748031496062992" header="7.874015748031496E-2" footer="0"/>
  <pageSetup paperSize="9" scale="34" orientation="landscape" r:id="rId1"/>
  <headerFooter alignWithMargins="0">
    <oddFooter>&amp;CPage &amp;P de &amp;N&amp;R&amp;D &amp;T</oddFooter>
  </headerFooter>
  <colBreaks count="1" manualBreakCount="1">
    <brk id="11" max="25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O91"/>
  <sheetViews>
    <sheetView zoomScaleNormal="100" workbookViewId="0">
      <selection activeCell="B15" sqref="B15"/>
    </sheetView>
  </sheetViews>
  <sheetFormatPr baseColWidth="10" defaultRowHeight="12.75" x14ac:dyDescent="0.2"/>
  <cols>
    <col min="1" max="1" width="55.7109375" style="84" customWidth="1"/>
    <col min="2" max="2" width="54.42578125" style="84" customWidth="1"/>
    <col min="3" max="3" width="3" style="84" customWidth="1"/>
    <col min="4" max="4" width="58.5703125" style="84" customWidth="1"/>
    <col min="5" max="5" width="59.85546875" style="84" customWidth="1"/>
    <col min="6" max="6" width="1.42578125" style="84" customWidth="1"/>
    <col min="7" max="16384" width="11.42578125" style="84"/>
  </cols>
  <sheetData>
    <row r="1" spans="1:15" ht="29.25" customHeight="1" x14ac:dyDescent="0.3">
      <c r="A1" s="82" t="s">
        <v>1064</v>
      </c>
      <c r="B1" s="83" t="s">
        <v>1886</v>
      </c>
      <c r="D1" s="85" t="s">
        <v>1444</v>
      </c>
      <c r="E1" s="83" t="s">
        <v>1886</v>
      </c>
      <c r="F1" s="86"/>
      <c r="H1" s="1885" t="s">
        <v>1065</v>
      </c>
      <c r="I1" s="1885"/>
      <c r="J1" s="1885"/>
      <c r="K1" s="1885"/>
      <c r="L1" s="1885"/>
      <c r="M1" s="1885"/>
      <c r="N1" s="1885"/>
      <c r="O1" s="1885"/>
    </row>
    <row r="2" spans="1:15" s="88" customFormat="1" ht="23.1" customHeight="1" x14ac:dyDescent="0.2">
      <c r="A2" s="1901" t="s">
        <v>1852</v>
      </c>
      <c r="B2" s="87" t="s">
        <v>1887</v>
      </c>
      <c r="D2" s="495" t="s">
        <v>733</v>
      </c>
      <c r="E2" s="506" t="s">
        <v>189</v>
      </c>
      <c r="F2" s="89"/>
      <c r="H2" s="90">
        <v>1</v>
      </c>
      <c r="I2" s="91">
        <v>2</v>
      </c>
      <c r="J2" s="92">
        <v>3</v>
      </c>
      <c r="K2" s="93">
        <v>4</v>
      </c>
      <c r="L2" s="94">
        <v>5</v>
      </c>
      <c r="M2" s="95">
        <v>6</v>
      </c>
      <c r="N2" s="96">
        <v>7</v>
      </c>
      <c r="O2" s="97">
        <v>8</v>
      </c>
    </row>
    <row r="3" spans="1:15" s="88" customFormat="1" ht="23.1" customHeight="1" x14ac:dyDescent="0.2">
      <c r="A3" s="1902"/>
      <c r="B3" s="99" t="s">
        <v>190</v>
      </c>
      <c r="D3" s="496" t="s">
        <v>1852</v>
      </c>
      <c r="E3" s="507" t="s">
        <v>190</v>
      </c>
      <c r="F3" s="89"/>
      <c r="H3" s="100">
        <v>9</v>
      </c>
      <c r="I3" s="101">
        <v>10</v>
      </c>
      <c r="J3" s="102">
        <v>11</v>
      </c>
      <c r="K3" s="103">
        <v>12</v>
      </c>
      <c r="L3" s="104">
        <v>13</v>
      </c>
      <c r="M3" s="105">
        <v>14</v>
      </c>
      <c r="N3" s="106">
        <v>15</v>
      </c>
      <c r="O3" s="107">
        <v>16</v>
      </c>
    </row>
    <row r="4" spans="1:15" s="88" customFormat="1" ht="29.25" customHeight="1" x14ac:dyDescent="0.2">
      <c r="A4" s="1903" t="s">
        <v>1888</v>
      </c>
      <c r="B4" s="1889" t="s">
        <v>191</v>
      </c>
      <c r="D4" s="497" t="s">
        <v>477</v>
      </c>
      <c r="E4" s="508" t="s">
        <v>1837</v>
      </c>
      <c r="F4" s="89"/>
      <c r="H4" s="108">
        <v>17</v>
      </c>
      <c r="I4" s="109">
        <v>18</v>
      </c>
      <c r="J4" s="110">
        <v>19</v>
      </c>
      <c r="K4" s="111">
        <v>20</v>
      </c>
      <c r="L4" s="112">
        <v>21</v>
      </c>
      <c r="M4" s="113">
        <v>22</v>
      </c>
      <c r="N4" s="114">
        <v>23</v>
      </c>
      <c r="O4" s="115">
        <v>24</v>
      </c>
    </row>
    <row r="5" spans="1:15" s="88" customFormat="1" ht="23.1" customHeight="1" x14ac:dyDescent="0.2">
      <c r="A5" s="1904"/>
      <c r="B5" s="1890"/>
      <c r="D5" s="498" t="s">
        <v>470</v>
      </c>
      <c r="E5" s="509" t="s">
        <v>1838</v>
      </c>
      <c r="F5" s="116"/>
      <c r="H5" s="117">
        <v>25</v>
      </c>
      <c r="I5" s="118">
        <v>26</v>
      </c>
      <c r="J5" s="119">
        <v>27</v>
      </c>
      <c r="K5" s="120">
        <v>28</v>
      </c>
      <c r="L5" s="121">
        <v>29</v>
      </c>
      <c r="M5" s="122">
        <v>30</v>
      </c>
      <c r="N5" s="123">
        <v>31</v>
      </c>
      <c r="O5" s="124">
        <v>32</v>
      </c>
    </row>
    <row r="6" spans="1:15" s="88" customFormat="1" ht="38.25" customHeight="1" x14ac:dyDescent="0.2">
      <c r="A6" s="1899" t="s">
        <v>1854</v>
      </c>
      <c r="B6" s="1889" t="s">
        <v>1889</v>
      </c>
      <c r="D6" s="516" t="s">
        <v>478</v>
      </c>
      <c r="E6" s="506" t="s">
        <v>193</v>
      </c>
      <c r="F6" s="89"/>
      <c r="H6" s="125">
        <v>33</v>
      </c>
      <c r="I6" s="126">
        <v>34</v>
      </c>
      <c r="J6" s="127">
        <v>35</v>
      </c>
      <c r="K6" s="128">
        <v>36</v>
      </c>
      <c r="L6" s="129">
        <v>37</v>
      </c>
      <c r="M6" s="130">
        <v>38</v>
      </c>
      <c r="N6" s="131">
        <v>39</v>
      </c>
      <c r="O6" s="132">
        <v>40</v>
      </c>
    </row>
    <row r="7" spans="1:15" s="88" customFormat="1" ht="30" customHeight="1" x14ac:dyDescent="0.2">
      <c r="A7" s="1900"/>
      <c r="B7" s="1891"/>
      <c r="D7" s="499" t="s">
        <v>164</v>
      </c>
      <c r="E7" s="510" t="s">
        <v>140</v>
      </c>
      <c r="F7" s="134"/>
      <c r="H7" s="135">
        <v>41</v>
      </c>
      <c r="I7" s="136">
        <v>42</v>
      </c>
      <c r="J7" s="137">
        <v>43</v>
      </c>
      <c r="K7" s="138">
        <v>44</v>
      </c>
      <c r="L7" s="139">
        <v>45</v>
      </c>
      <c r="M7" s="140">
        <v>46</v>
      </c>
      <c r="N7" s="141">
        <v>47</v>
      </c>
      <c r="O7" s="142">
        <v>48</v>
      </c>
    </row>
    <row r="8" spans="1:15" s="88" customFormat="1" ht="27.75" customHeight="1" x14ac:dyDescent="0.2">
      <c r="A8" s="143" t="s">
        <v>1856</v>
      </c>
      <c r="B8" s="87" t="s">
        <v>195</v>
      </c>
      <c r="D8" s="500" t="s">
        <v>735</v>
      </c>
      <c r="E8" s="506" t="s">
        <v>196</v>
      </c>
      <c r="F8" s="89"/>
      <c r="H8" s="144">
        <v>49</v>
      </c>
      <c r="I8" s="145">
        <v>50</v>
      </c>
      <c r="J8" s="146">
        <v>51</v>
      </c>
      <c r="K8" s="147">
        <v>52</v>
      </c>
      <c r="L8" s="148">
        <v>53</v>
      </c>
      <c r="M8" s="149">
        <v>54</v>
      </c>
      <c r="N8" s="150">
        <v>55</v>
      </c>
      <c r="O8" s="151">
        <v>56</v>
      </c>
    </row>
    <row r="9" spans="1:15" s="88" customFormat="1" ht="27.75" customHeight="1" x14ac:dyDescent="0.2">
      <c r="A9" s="98"/>
      <c r="B9" s="99" t="s">
        <v>1890</v>
      </c>
      <c r="D9" s="501" t="s">
        <v>1217</v>
      </c>
      <c r="E9" s="506" t="s">
        <v>199</v>
      </c>
      <c r="F9" s="152"/>
      <c r="H9" s="368" t="s">
        <v>197</v>
      </c>
    </row>
    <row r="10" spans="1:15" s="88" customFormat="1" ht="26.25" customHeight="1" x14ac:dyDescent="0.2">
      <c r="A10" s="1905" t="s">
        <v>1857</v>
      </c>
      <c r="B10" s="133" t="s">
        <v>198</v>
      </c>
      <c r="D10" s="502" t="s">
        <v>1217</v>
      </c>
      <c r="E10" s="507" t="s">
        <v>195</v>
      </c>
      <c r="F10" s="89"/>
    </row>
    <row r="11" spans="1:15" s="88" customFormat="1" ht="23.1" customHeight="1" x14ac:dyDescent="0.2">
      <c r="A11" s="1906"/>
      <c r="B11" s="99" t="s">
        <v>1891</v>
      </c>
      <c r="D11" s="530" t="s">
        <v>479</v>
      </c>
      <c r="E11" s="508" t="s">
        <v>2315</v>
      </c>
      <c r="F11" s="89"/>
      <c r="H11" s="1886" t="s">
        <v>1065</v>
      </c>
      <c r="I11" s="1887"/>
      <c r="J11" s="1887"/>
      <c r="K11" s="1887"/>
      <c r="L11" s="1887"/>
      <c r="M11" s="1887"/>
      <c r="N11" s="1887"/>
      <c r="O11" s="1888"/>
    </row>
    <row r="12" spans="1:15" s="88" customFormat="1" ht="23.1" customHeight="1" x14ac:dyDescent="0.2">
      <c r="A12" s="154" t="s">
        <v>1859</v>
      </c>
      <c r="B12" s="155" t="s">
        <v>200</v>
      </c>
      <c r="D12" s="503" t="s">
        <v>479</v>
      </c>
      <c r="E12" s="542" t="s">
        <v>147</v>
      </c>
      <c r="F12" s="89"/>
      <c r="H12" s="156" t="s">
        <v>202</v>
      </c>
      <c r="I12" s="156" t="s">
        <v>203</v>
      </c>
      <c r="J12" s="157" t="s">
        <v>204</v>
      </c>
      <c r="K12" s="158" t="s">
        <v>204</v>
      </c>
      <c r="L12" s="159" t="s">
        <v>205</v>
      </c>
      <c r="M12" s="160" t="s">
        <v>205</v>
      </c>
      <c r="N12" s="161" t="s">
        <v>206</v>
      </c>
      <c r="O12" s="162" t="s">
        <v>206</v>
      </c>
    </row>
    <row r="13" spans="1:15" s="88" customFormat="1" ht="27.75" customHeight="1" x14ac:dyDescent="0.2">
      <c r="A13" s="163" t="s">
        <v>1861</v>
      </c>
      <c r="B13" s="133" t="s">
        <v>1892</v>
      </c>
      <c r="D13" s="517" t="s">
        <v>1218</v>
      </c>
      <c r="E13" s="506" t="s">
        <v>201</v>
      </c>
      <c r="F13" s="164"/>
      <c r="H13" s="165" t="s">
        <v>208</v>
      </c>
      <c r="I13" s="156" t="s">
        <v>208</v>
      </c>
      <c r="J13" s="166" t="s">
        <v>209</v>
      </c>
      <c r="K13" s="167" t="s">
        <v>209</v>
      </c>
      <c r="L13" s="168" t="s">
        <v>210</v>
      </c>
      <c r="M13" s="169" t="s">
        <v>210</v>
      </c>
      <c r="N13" s="170" t="s">
        <v>211</v>
      </c>
      <c r="O13" s="171" t="s">
        <v>211</v>
      </c>
    </row>
    <row r="14" spans="1:15" s="88" customFormat="1" ht="33" customHeight="1" x14ac:dyDescent="0.2">
      <c r="A14" s="172" t="s">
        <v>1862</v>
      </c>
      <c r="B14" s="173" t="s">
        <v>200</v>
      </c>
      <c r="D14" s="518" t="s">
        <v>1218</v>
      </c>
      <c r="E14" s="511" t="s">
        <v>207</v>
      </c>
      <c r="F14" s="89"/>
      <c r="H14" s="156" t="s">
        <v>2306</v>
      </c>
      <c r="I14" s="174" t="s">
        <v>2306</v>
      </c>
      <c r="J14" s="175" t="s">
        <v>2307</v>
      </c>
      <c r="K14" s="176" t="s">
        <v>2307</v>
      </c>
      <c r="L14" s="177" t="s">
        <v>2308</v>
      </c>
      <c r="M14" s="178" t="s">
        <v>2308</v>
      </c>
      <c r="N14" s="179" t="s">
        <v>2309</v>
      </c>
      <c r="O14" s="180" t="s">
        <v>2309</v>
      </c>
    </row>
    <row r="15" spans="1:15" s="88" customFormat="1" ht="24" customHeight="1" x14ac:dyDescent="0.2">
      <c r="A15" s="163" t="s">
        <v>1863</v>
      </c>
      <c r="B15" s="99" t="s">
        <v>1892</v>
      </c>
      <c r="D15" s="531" t="s">
        <v>480</v>
      </c>
      <c r="E15" s="508" t="s">
        <v>2305</v>
      </c>
      <c r="F15" s="181"/>
      <c r="H15" s="182" t="s">
        <v>2311</v>
      </c>
      <c r="I15" s="183" t="s">
        <v>2311</v>
      </c>
      <c r="J15" s="184" t="s">
        <v>2312</v>
      </c>
      <c r="K15" s="185" t="s">
        <v>2312</v>
      </c>
      <c r="L15" s="186" t="s">
        <v>2313</v>
      </c>
      <c r="M15" s="187" t="s">
        <v>2313</v>
      </c>
      <c r="N15" s="188" t="s">
        <v>2314</v>
      </c>
      <c r="O15" s="189" t="s">
        <v>2314</v>
      </c>
    </row>
    <row r="16" spans="1:15" s="88" customFormat="1" ht="30.75" customHeight="1" x14ac:dyDescent="0.2">
      <c r="A16" s="1907" t="s">
        <v>1893</v>
      </c>
      <c r="B16" s="87" t="s">
        <v>198</v>
      </c>
      <c r="D16" s="532" t="s">
        <v>1843</v>
      </c>
      <c r="E16" s="512" t="s">
        <v>2310</v>
      </c>
      <c r="F16" s="89"/>
      <c r="H16" s="190" t="s">
        <v>2316</v>
      </c>
      <c r="I16" s="191" t="s">
        <v>2316</v>
      </c>
      <c r="J16" s="192" t="s">
        <v>2317</v>
      </c>
      <c r="K16" s="193" t="s">
        <v>2317</v>
      </c>
      <c r="L16" s="194" t="s">
        <v>2318</v>
      </c>
      <c r="M16" s="195" t="s">
        <v>2318</v>
      </c>
      <c r="N16" s="196" t="s">
        <v>2319</v>
      </c>
      <c r="O16" s="197" t="s">
        <v>2319</v>
      </c>
    </row>
    <row r="17" spans="1:15" s="88" customFormat="1" ht="28.5" customHeight="1" x14ac:dyDescent="0.2">
      <c r="A17" s="1908"/>
      <c r="B17" s="133" t="s">
        <v>1894</v>
      </c>
      <c r="D17" s="533" t="s">
        <v>481</v>
      </c>
      <c r="E17" s="513" t="s">
        <v>1839</v>
      </c>
      <c r="F17" s="198"/>
      <c r="H17" s="177" t="s">
        <v>2320</v>
      </c>
      <c r="I17" s="178" t="s">
        <v>2320</v>
      </c>
      <c r="J17" s="194" t="s">
        <v>2321</v>
      </c>
      <c r="K17" s="195" t="s">
        <v>2321</v>
      </c>
      <c r="L17" s="199" t="s">
        <v>2322</v>
      </c>
      <c r="M17" s="200" t="s">
        <v>2322</v>
      </c>
      <c r="N17" s="201" t="s">
        <v>2323</v>
      </c>
      <c r="O17" s="202" t="s">
        <v>2323</v>
      </c>
    </row>
    <row r="18" spans="1:15" s="88" customFormat="1" ht="52.5" customHeight="1" x14ac:dyDescent="0.2">
      <c r="A18" s="203" t="s">
        <v>1864</v>
      </c>
      <c r="B18" s="87" t="s">
        <v>198</v>
      </c>
      <c r="D18" s="519" t="s">
        <v>165</v>
      </c>
      <c r="E18" s="514" t="s">
        <v>2324</v>
      </c>
      <c r="F18" s="89"/>
      <c r="H18" s="204" t="s">
        <v>2325</v>
      </c>
      <c r="I18" s="205" t="s">
        <v>2325</v>
      </c>
      <c r="J18" s="206" t="s">
        <v>2326</v>
      </c>
      <c r="K18" s="207" t="s">
        <v>2326</v>
      </c>
      <c r="L18" s="208" t="s">
        <v>2327</v>
      </c>
      <c r="M18" s="209" t="s">
        <v>2327</v>
      </c>
      <c r="N18" s="210" t="s">
        <v>2328</v>
      </c>
      <c r="O18" s="211" t="s">
        <v>2328</v>
      </c>
    </row>
    <row r="19" spans="1:15" s="88" customFormat="1" ht="51.75" customHeight="1" x14ac:dyDescent="0.2">
      <c r="A19" s="203" t="s">
        <v>1865</v>
      </c>
      <c r="B19" s="133" t="s">
        <v>1894</v>
      </c>
      <c r="D19" s="520" t="s">
        <v>165</v>
      </c>
      <c r="E19" s="543" t="s">
        <v>150</v>
      </c>
      <c r="F19" s="89"/>
      <c r="H19" s="212" t="s">
        <v>2329</v>
      </c>
      <c r="I19" s="213" t="s">
        <v>2329</v>
      </c>
      <c r="J19" s="214" t="s">
        <v>2330</v>
      </c>
      <c r="K19" s="215" t="s">
        <v>2330</v>
      </c>
      <c r="L19" s="216" t="s">
        <v>2331</v>
      </c>
      <c r="M19" s="217" t="s">
        <v>2331</v>
      </c>
      <c r="N19" s="218" t="s">
        <v>2332</v>
      </c>
      <c r="O19" s="219" t="s">
        <v>2332</v>
      </c>
    </row>
    <row r="20" spans="1:15" s="88" customFormat="1" ht="38.25" customHeight="1" x14ac:dyDescent="0.2">
      <c r="A20" s="153" t="s">
        <v>1866</v>
      </c>
      <c r="B20" s="99"/>
      <c r="D20" s="521" t="s">
        <v>166</v>
      </c>
      <c r="E20" s="506" t="s">
        <v>193</v>
      </c>
      <c r="F20" s="220"/>
      <c r="H20" s="221" t="s">
        <v>2333</v>
      </c>
      <c r="I20" s="222" t="s">
        <v>2333</v>
      </c>
      <c r="J20" s="223" t="s">
        <v>2334</v>
      </c>
      <c r="K20" s="224" t="s">
        <v>2334</v>
      </c>
      <c r="L20" s="225" t="s">
        <v>2335</v>
      </c>
      <c r="M20" s="226" t="s">
        <v>2335</v>
      </c>
      <c r="N20" s="227" t="s">
        <v>2336</v>
      </c>
      <c r="O20" s="228" t="s">
        <v>2336</v>
      </c>
    </row>
    <row r="21" spans="1:15" s="88" customFormat="1" ht="30.75" customHeight="1" x14ac:dyDescent="0.2">
      <c r="A21" s="229" t="s">
        <v>1867</v>
      </c>
      <c r="B21" s="1889" t="s">
        <v>2337</v>
      </c>
      <c r="D21" s="522" t="s">
        <v>166</v>
      </c>
      <c r="E21" s="510" t="s">
        <v>140</v>
      </c>
      <c r="F21" s="89"/>
      <c r="H21" s="159" t="s">
        <v>2338</v>
      </c>
      <c r="I21" s="160" t="s">
        <v>2338</v>
      </c>
      <c r="J21" s="230" t="s">
        <v>2339</v>
      </c>
      <c r="K21" s="231" t="s">
        <v>2339</v>
      </c>
      <c r="L21" s="232" t="s">
        <v>2340</v>
      </c>
      <c r="M21" s="233" t="s">
        <v>2340</v>
      </c>
      <c r="N21" s="184" t="s">
        <v>2341</v>
      </c>
      <c r="O21" s="185" t="s">
        <v>2341</v>
      </c>
    </row>
    <row r="22" spans="1:15" s="88" customFormat="1" ht="29.25" customHeight="1" x14ac:dyDescent="0.2">
      <c r="A22" s="234" t="s">
        <v>1869</v>
      </c>
      <c r="B22" s="1890"/>
      <c r="D22" s="523" t="s">
        <v>482</v>
      </c>
      <c r="E22" s="506" t="s">
        <v>2346</v>
      </c>
      <c r="F22" s="235"/>
      <c r="H22" s="236" t="s">
        <v>2342</v>
      </c>
      <c r="I22" s="237" t="s">
        <v>2342</v>
      </c>
      <c r="J22" s="238" t="s">
        <v>2343</v>
      </c>
      <c r="K22" s="239" t="s">
        <v>2343</v>
      </c>
      <c r="L22" s="240" t="s">
        <v>2344</v>
      </c>
      <c r="M22" s="241" t="s">
        <v>2344</v>
      </c>
      <c r="N22" s="242" t="s">
        <v>2345</v>
      </c>
      <c r="O22" s="243" t="s">
        <v>2345</v>
      </c>
    </row>
    <row r="23" spans="1:15" s="88" customFormat="1" ht="23.1" customHeight="1" x14ac:dyDescent="0.2">
      <c r="A23" s="1895" t="s">
        <v>1870</v>
      </c>
      <c r="B23" s="244" t="s">
        <v>1892</v>
      </c>
      <c r="D23" s="524" t="s">
        <v>471</v>
      </c>
      <c r="E23" s="1892" t="s">
        <v>2352</v>
      </c>
      <c r="F23" s="89"/>
      <c r="H23" s="238" t="s">
        <v>2347</v>
      </c>
      <c r="I23" s="239" t="s">
        <v>2347</v>
      </c>
      <c r="J23" s="212" t="s">
        <v>2348</v>
      </c>
      <c r="K23" s="213" t="s">
        <v>2348</v>
      </c>
      <c r="L23" s="245" t="s">
        <v>2349</v>
      </c>
      <c r="M23" s="246" t="s">
        <v>2349</v>
      </c>
      <c r="N23" s="247" t="s">
        <v>2350</v>
      </c>
      <c r="O23" s="248" t="s">
        <v>2350</v>
      </c>
    </row>
    <row r="24" spans="1:15" s="88" customFormat="1" ht="29.25" customHeight="1" x14ac:dyDescent="0.2">
      <c r="A24" s="1896"/>
      <c r="B24" s="249" t="s">
        <v>2351</v>
      </c>
      <c r="D24" s="525" t="s">
        <v>464</v>
      </c>
      <c r="E24" s="1893"/>
      <c r="F24" s="250"/>
      <c r="H24" s="251" t="s">
        <v>2353</v>
      </c>
      <c r="I24" s="252" t="s">
        <v>2353</v>
      </c>
      <c r="J24" s="204" t="s">
        <v>2354</v>
      </c>
      <c r="K24" s="205" t="s">
        <v>2354</v>
      </c>
      <c r="L24" s="253" t="s">
        <v>2355</v>
      </c>
      <c r="M24" s="254" t="s">
        <v>2355</v>
      </c>
      <c r="N24" s="156"/>
      <c r="O24" s="156"/>
    </row>
    <row r="25" spans="1:15" s="88" customFormat="1" ht="31.5" customHeight="1" x14ac:dyDescent="0.2">
      <c r="A25" s="255" t="s">
        <v>1871</v>
      </c>
      <c r="B25" s="244" t="s">
        <v>1892</v>
      </c>
      <c r="D25" s="534" t="s">
        <v>721</v>
      </c>
      <c r="E25" s="506" t="s">
        <v>2356</v>
      </c>
      <c r="F25" s="89"/>
      <c r="H25" s="256" t="s">
        <v>2357</v>
      </c>
      <c r="I25" s="257" t="s">
        <v>2357</v>
      </c>
      <c r="J25" s="221" t="s">
        <v>2358</v>
      </c>
      <c r="K25" s="222" t="s">
        <v>2358</v>
      </c>
      <c r="L25" s="258" t="s">
        <v>2359</v>
      </c>
      <c r="M25" s="259" t="s">
        <v>2359</v>
      </c>
      <c r="N25" s="156"/>
      <c r="O25" s="156"/>
    </row>
    <row r="26" spans="1:15" s="88" customFormat="1" ht="28.5" customHeight="1" x14ac:dyDescent="0.2">
      <c r="A26" s="260" t="s">
        <v>1873</v>
      </c>
      <c r="B26" s="249" t="s">
        <v>2360</v>
      </c>
      <c r="D26" s="535" t="s">
        <v>721</v>
      </c>
      <c r="E26" s="515" t="s">
        <v>2361</v>
      </c>
      <c r="F26" s="261"/>
      <c r="H26" s="168" t="s">
        <v>2362</v>
      </c>
      <c r="I26" s="169" t="s">
        <v>2362</v>
      </c>
      <c r="J26" s="256" t="s">
        <v>2363</v>
      </c>
      <c r="K26" s="257" t="s">
        <v>2363</v>
      </c>
      <c r="L26" s="262" t="s">
        <v>2364</v>
      </c>
      <c r="M26" s="263" t="s">
        <v>2364</v>
      </c>
      <c r="N26" s="156"/>
      <c r="O26" s="264"/>
    </row>
    <row r="27" spans="1:15" s="88" customFormat="1" ht="29.25" customHeight="1" x14ac:dyDescent="0.2">
      <c r="A27" s="265" t="s">
        <v>1874</v>
      </c>
      <c r="B27" s="244" t="s">
        <v>1895</v>
      </c>
      <c r="D27" s="536" t="s">
        <v>722</v>
      </c>
      <c r="E27" s="506" t="s">
        <v>2365</v>
      </c>
      <c r="F27" s="89"/>
    </row>
    <row r="28" spans="1:15" s="88" customFormat="1" ht="27.75" customHeight="1" x14ac:dyDescent="0.2">
      <c r="A28" s="266" t="s">
        <v>1875</v>
      </c>
      <c r="B28" s="249" t="s">
        <v>2366</v>
      </c>
      <c r="D28" s="526" t="s">
        <v>722</v>
      </c>
      <c r="E28" s="544" t="s">
        <v>144</v>
      </c>
      <c r="F28" s="267"/>
      <c r="H28" s="156" t="s">
        <v>2367</v>
      </c>
      <c r="I28" s="156" t="s">
        <v>2368</v>
      </c>
      <c r="J28" s="156" t="s">
        <v>2369</v>
      </c>
      <c r="K28" s="268" t="s">
        <v>2370</v>
      </c>
      <c r="L28" s="269" t="s">
        <v>2371</v>
      </c>
      <c r="M28" s="270" t="s">
        <v>2372</v>
      </c>
      <c r="N28" s="271" t="s">
        <v>2373</v>
      </c>
      <c r="O28" s="272" t="s">
        <v>2374</v>
      </c>
    </row>
    <row r="29" spans="1:15" s="88" customFormat="1" ht="30" customHeight="1" x14ac:dyDescent="0.2">
      <c r="A29" s="273" t="s">
        <v>1876</v>
      </c>
      <c r="B29" s="244" t="s">
        <v>1892</v>
      </c>
      <c r="D29" s="537" t="s">
        <v>168</v>
      </c>
      <c r="E29" s="506" t="s">
        <v>2375</v>
      </c>
      <c r="F29" s="89"/>
      <c r="H29" s="274" t="s">
        <v>2376</v>
      </c>
      <c r="I29" s="156" t="s">
        <v>208</v>
      </c>
      <c r="J29" s="156" t="s">
        <v>2377</v>
      </c>
      <c r="K29" s="274" t="s">
        <v>2377</v>
      </c>
      <c r="L29" s="275">
        <v>0</v>
      </c>
      <c r="M29" s="275">
        <v>0</v>
      </c>
      <c r="N29" s="275">
        <v>0</v>
      </c>
      <c r="O29" s="272" t="s">
        <v>2378</v>
      </c>
    </row>
    <row r="30" spans="1:15" s="88" customFormat="1" ht="27.75" customHeight="1" x14ac:dyDescent="0.2">
      <c r="A30" s="276" t="s">
        <v>1878</v>
      </c>
      <c r="B30" s="249" t="s">
        <v>2379</v>
      </c>
      <c r="D30" s="527" t="s">
        <v>168</v>
      </c>
      <c r="E30" s="545" t="s">
        <v>153</v>
      </c>
      <c r="F30" s="277"/>
      <c r="H30" s="156" t="s">
        <v>2380</v>
      </c>
      <c r="I30" s="174" t="s">
        <v>2306</v>
      </c>
      <c r="J30" s="156" t="s">
        <v>2381</v>
      </c>
      <c r="K30" s="156" t="s">
        <v>2381</v>
      </c>
      <c r="L30" s="275">
        <v>255</v>
      </c>
      <c r="M30" s="275">
        <v>255</v>
      </c>
      <c r="N30" s="275">
        <v>255</v>
      </c>
      <c r="O30" s="272" t="s">
        <v>2382</v>
      </c>
    </row>
    <row r="31" spans="1:15" s="88" customFormat="1" ht="23.1" customHeight="1" x14ac:dyDescent="0.2">
      <c r="A31" s="278" t="s">
        <v>1896</v>
      </c>
      <c r="B31" s="244" t="s">
        <v>2383</v>
      </c>
      <c r="D31" s="538" t="s">
        <v>1213</v>
      </c>
      <c r="E31" s="506" t="s">
        <v>189</v>
      </c>
      <c r="F31" s="89"/>
      <c r="H31" s="182" t="s">
        <v>2384</v>
      </c>
      <c r="I31" s="183" t="s">
        <v>2311</v>
      </c>
      <c r="J31" s="156" t="s">
        <v>2385</v>
      </c>
      <c r="K31" s="182" t="s">
        <v>2385</v>
      </c>
      <c r="L31" s="275">
        <v>255</v>
      </c>
      <c r="M31" s="275">
        <v>0</v>
      </c>
      <c r="N31" s="275">
        <v>0</v>
      </c>
      <c r="O31" s="272" t="s">
        <v>2386</v>
      </c>
    </row>
    <row r="32" spans="1:15" s="88" customFormat="1" ht="23.1" customHeight="1" x14ac:dyDescent="0.2">
      <c r="A32" s="279" t="s">
        <v>1897</v>
      </c>
      <c r="B32" s="249" t="s">
        <v>2387</v>
      </c>
      <c r="D32" s="539" t="s">
        <v>1213</v>
      </c>
      <c r="E32" s="507" t="s">
        <v>190</v>
      </c>
      <c r="F32" s="280"/>
      <c r="H32" s="190" t="s">
        <v>2372</v>
      </c>
      <c r="I32" s="191" t="s">
        <v>2316</v>
      </c>
      <c r="J32" s="156" t="s">
        <v>2388</v>
      </c>
      <c r="K32" s="190" t="s">
        <v>2388</v>
      </c>
      <c r="L32" s="275">
        <v>0</v>
      </c>
      <c r="M32" s="275">
        <v>255</v>
      </c>
      <c r="N32" s="275">
        <v>0</v>
      </c>
      <c r="O32" s="272" t="s">
        <v>2389</v>
      </c>
    </row>
    <row r="33" spans="1:15" s="88" customFormat="1" ht="23.1" customHeight="1" x14ac:dyDescent="0.2">
      <c r="A33" s="281" t="s">
        <v>1879</v>
      </c>
      <c r="B33" s="87" t="s">
        <v>2390</v>
      </c>
      <c r="D33" s="521" t="s">
        <v>2295</v>
      </c>
      <c r="E33" s="506" t="s">
        <v>193</v>
      </c>
      <c r="F33" s="89"/>
      <c r="H33" s="177" t="s">
        <v>2373</v>
      </c>
      <c r="I33" s="178" t="s">
        <v>2320</v>
      </c>
      <c r="J33" s="156" t="s">
        <v>2391</v>
      </c>
      <c r="K33" s="177" t="s">
        <v>2391</v>
      </c>
      <c r="L33" s="275">
        <v>0</v>
      </c>
      <c r="M33" s="275">
        <v>0</v>
      </c>
      <c r="N33" s="275">
        <v>255</v>
      </c>
      <c r="O33" s="272" t="s">
        <v>2392</v>
      </c>
    </row>
    <row r="34" spans="1:15" s="88" customFormat="1" ht="23.1" customHeight="1" x14ac:dyDescent="0.2">
      <c r="A34" s="282" t="s">
        <v>1880</v>
      </c>
      <c r="B34" s="99" t="s">
        <v>1898</v>
      </c>
      <c r="D34" s="522" t="s">
        <v>2295</v>
      </c>
      <c r="E34" s="510" t="s">
        <v>140</v>
      </c>
      <c r="F34" s="89"/>
      <c r="H34" s="204" t="s">
        <v>2393</v>
      </c>
      <c r="I34" s="205" t="s">
        <v>2325</v>
      </c>
      <c r="J34" s="156" t="s">
        <v>2394</v>
      </c>
      <c r="K34" s="204" t="s">
        <v>2394</v>
      </c>
      <c r="L34" s="275">
        <v>255</v>
      </c>
      <c r="M34" s="275">
        <v>255</v>
      </c>
      <c r="N34" s="275">
        <v>0</v>
      </c>
      <c r="O34" s="272" t="s">
        <v>2395</v>
      </c>
    </row>
    <row r="35" spans="1:15" s="88" customFormat="1" ht="30.75" customHeight="1" x14ac:dyDescent="0.2">
      <c r="A35" s="283" t="s">
        <v>1881</v>
      </c>
      <c r="B35" s="87" t="s">
        <v>2390</v>
      </c>
      <c r="D35" s="504" t="s">
        <v>467</v>
      </c>
      <c r="E35" s="675" t="s">
        <v>1840</v>
      </c>
      <c r="F35" s="89"/>
      <c r="H35" s="212" t="s">
        <v>2396</v>
      </c>
      <c r="I35" s="213" t="s">
        <v>2329</v>
      </c>
      <c r="J35" s="156" t="s">
        <v>2397</v>
      </c>
      <c r="K35" s="212" t="s">
        <v>2397</v>
      </c>
      <c r="L35" s="275">
        <v>255</v>
      </c>
      <c r="M35" s="275">
        <v>0</v>
      </c>
      <c r="N35" s="275">
        <v>255</v>
      </c>
      <c r="O35" s="272" t="s">
        <v>2398</v>
      </c>
    </row>
    <row r="36" spans="1:15" s="88" customFormat="1" ht="29.25" customHeight="1" x14ac:dyDescent="0.2">
      <c r="A36" s="284" t="s">
        <v>1880</v>
      </c>
      <c r="B36" s="99" t="s">
        <v>128</v>
      </c>
      <c r="D36" s="505" t="s">
        <v>467</v>
      </c>
      <c r="E36" s="676" t="s">
        <v>1841</v>
      </c>
      <c r="F36" s="89"/>
      <c r="H36" s="221" t="s">
        <v>2399</v>
      </c>
      <c r="I36" s="222" t="s">
        <v>2333</v>
      </c>
      <c r="J36" s="156" t="s">
        <v>2400</v>
      </c>
      <c r="K36" s="221" t="s">
        <v>2400</v>
      </c>
      <c r="L36" s="275">
        <v>0</v>
      </c>
      <c r="M36" s="275">
        <v>255</v>
      </c>
      <c r="N36" s="275">
        <v>255</v>
      </c>
      <c r="O36" s="272" t="s">
        <v>2401</v>
      </c>
    </row>
    <row r="37" spans="1:15" s="88" customFormat="1" ht="29.25" customHeight="1" x14ac:dyDescent="0.2">
      <c r="A37" s="1897" t="s">
        <v>1882</v>
      </c>
      <c r="B37" s="87" t="s">
        <v>1892</v>
      </c>
      <c r="D37" s="528" t="s">
        <v>474</v>
      </c>
      <c r="E37" s="508" t="s">
        <v>194</v>
      </c>
      <c r="F37" s="89"/>
      <c r="H37" s="159" t="s">
        <v>2338</v>
      </c>
      <c r="I37" s="160" t="s">
        <v>2338</v>
      </c>
      <c r="J37" s="156" t="s">
        <v>2402</v>
      </c>
      <c r="K37" s="159" t="s">
        <v>2402</v>
      </c>
      <c r="L37" s="275">
        <v>128</v>
      </c>
      <c r="M37" s="275">
        <v>0</v>
      </c>
      <c r="N37" s="275">
        <v>0</v>
      </c>
      <c r="O37" s="156" t="s">
        <v>2338</v>
      </c>
    </row>
    <row r="38" spans="1:15" s="88" customFormat="1" ht="30" customHeight="1" x14ac:dyDescent="0.2">
      <c r="A38" s="1898"/>
      <c r="B38" s="133" t="s">
        <v>2403</v>
      </c>
      <c r="D38" s="529" t="s">
        <v>474</v>
      </c>
      <c r="E38" s="546" t="s">
        <v>151</v>
      </c>
      <c r="F38" s="116"/>
      <c r="H38" s="236" t="s">
        <v>2342</v>
      </c>
      <c r="I38" s="237" t="s">
        <v>2342</v>
      </c>
      <c r="J38" s="156" t="s">
        <v>2404</v>
      </c>
      <c r="K38" s="236" t="s">
        <v>2404</v>
      </c>
      <c r="L38" s="275">
        <v>0</v>
      </c>
      <c r="M38" s="275">
        <v>128</v>
      </c>
      <c r="N38" s="275">
        <v>0</v>
      </c>
      <c r="O38" s="156" t="s">
        <v>2342</v>
      </c>
    </row>
    <row r="39" spans="1:15" s="88" customFormat="1" ht="24.75" customHeight="1" x14ac:dyDescent="0.2">
      <c r="A39" s="1899" t="s">
        <v>129</v>
      </c>
      <c r="B39" s="87" t="s">
        <v>1892</v>
      </c>
      <c r="D39" s="540" t="s">
        <v>1842</v>
      </c>
      <c r="E39" s="508" t="s">
        <v>738</v>
      </c>
      <c r="F39" s="89"/>
      <c r="H39" s="238" t="s">
        <v>2347</v>
      </c>
      <c r="I39" s="239" t="s">
        <v>2347</v>
      </c>
      <c r="J39" s="156" t="s">
        <v>2405</v>
      </c>
      <c r="K39" s="238" t="s">
        <v>2405</v>
      </c>
      <c r="L39" s="275">
        <v>0</v>
      </c>
      <c r="M39" s="275">
        <v>0</v>
      </c>
      <c r="N39" s="275">
        <v>128</v>
      </c>
      <c r="O39" s="156" t="s">
        <v>2347</v>
      </c>
    </row>
    <row r="40" spans="1:15" s="88" customFormat="1" ht="23.1" customHeight="1" x14ac:dyDescent="0.2">
      <c r="A40" s="1900"/>
      <c r="B40" s="99" t="s">
        <v>1360</v>
      </c>
      <c r="D40" s="541" t="s">
        <v>1842</v>
      </c>
      <c r="E40" s="509" t="s">
        <v>739</v>
      </c>
      <c r="F40" s="134"/>
      <c r="H40" s="251" t="s">
        <v>2353</v>
      </c>
      <c r="I40" s="252" t="s">
        <v>2353</v>
      </c>
      <c r="J40" s="156" t="s">
        <v>1361</v>
      </c>
      <c r="K40" s="251" t="s">
        <v>1361</v>
      </c>
      <c r="L40" s="275">
        <v>128</v>
      </c>
      <c r="M40" s="275">
        <v>128</v>
      </c>
      <c r="N40" s="275">
        <v>0</v>
      </c>
      <c r="O40" s="156" t="s">
        <v>2353</v>
      </c>
    </row>
    <row r="41" spans="1:15" ht="23.1" customHeight="1" x14ac:dyDescent="0.2">
      <c r="A41" s="285"/>
      <c r="B41" s="285"/>
      <c r="H41" s="286" t="s">
        <v>2357</v>
      </c>
      <c r="I41" s="287" t="s">
        <v>2357</v>
      </c>
      <c r="J41" s="288" t="s">
        <v>1362</v>
      </c>
      <c r="K41" s="286" t="s">
        <v>1362</v>
      </c>
      <c r="L41" s="289">
        <v>128</v>
      </c>
      <c r="M41" s="289">
        <v>0</v>
      </c>
      <c r="N41" s="289">
        <v>128</v>
      </c>
      <c r="O41" s="288" t="s">
        <v>2357</v>
      </c>
    </row>
    <row r="42" spans="1:15" ht="18" x14ac:dyDescent="0.25">
      <c r="A42" s="1894" t="s">
        <v>75</v>
      </c>
      <c r="B42" s="951" t="s">
        <v>2703</v>
      </c>
      <c r="C42" s="952"/>
      <c r="D42" s="952"/>
      <c r="H42" s="290" t="s">
        <v>2362</v>
      </c>
      <c r="I42" s="291" t="s">
        <v>2362</v>
      </c>
      <c r="J42" s="288" t="s">
        <v>1363</v>
      </c>
      <c r="K42" s="290" t="s">
        <v>1363</v>
      </c>
      <c r="L42" s="289">
        <v>0</v>
      </c>
      <c r="M42" s="289">
        <v>128</v>
      </c>
      <c r="N42" s="289">
        <v>128</v>
      </c>
      <c r="O42" s="288" t="s">
        <v>2362</v>
      </c>
    </row>
    <row r="43" spans="1:15" ht="15.75" x14ac:dyDescent="0.2">
      <c r="A43" s="1894"/>
      <c r="B43" s="874"/>
      <c r="H43" s="292" t="s">
        <v>204</v>
      </c>
      <c r="I43" s="293" t="s">
        <v>204</v>
      </c>
      <c r="J43" s="288" t="s">
        <v>1364</v>
      </c>
      <c r="K43" s="292" t="s">
        <v>1364</v>
      </c>
      <c r="L43" s="289">
        <v>192</v>
      </c>
      <c r="M43" s="289">
        <v>192</v>
      </c>
      <c r="N43" s="289">
        <v>192</v>
      </c>
      <c r="O43" s="288" t="s">
        <v>204</v>
      </c>
    </row>
    <row r="44" spans="1:15" ht="18" x14ac:dyDescent="0.25">
      <c r="A44" s="1894"/>
      <c r="B44" s="953" t="s">
        <v>2704</v>
      </c>
      <c r="H44" s="294" t="s">
        <v>209</v>
      </c>
      <c r="I44" s="295" t="s">
        <v>209</v>
      </c>
      <c r="J44" s="288" t="s">
        <v>1365</v>
      </c>
      <c r="K44" s="294" t="s">
        <v>1365</v>
      </c>
      <c r="L44" s="289">
        <v>128</v>
      </c>
      <c r="M44" s="289">
        <v>128</v>
      </c>
      <c r="N44" s="289">
        <v>128</v>
      </c>
      <c r="O44" s="288" t="s">
        <v>209</v>
      </c>
    </row>
    <row r="45" spans="1:15" ht="12.75" customHeight="1" x14ac:dyDescent="0.2">
      <c r="H45" s="296" t="s">
        <v>2307</v>
      </c>
      <c r="I45" s="297" t="s">
        <v>2307</v>
      </c>
      <c r="J45" s="288" t="s">
        <v>1366</v>
      </c>
      <c r="K45" s="296" t="s">
        <v>1366</v>
      </c>
      <c r="L45" s="289">
        <v>153</v>
      </c>
      <c r="M45" s="289">
        <v>153</v>
      </c>
      <c r="N45" s="289">
        <v>255</v>
      </c>
      <c r="O45" s="288" t="s">
        <v>2307</v>
      </c>
    </row>
    <row r="46" spans="1:15" ht="12.75" customHeight="1" x14ac:dyDescent="0.2">
      <c r="H46" s="298" t="s">
        <v>2312</v>
      </c>
      <c r="I46" s="299" t="s">
        <v>2312</v>
      </c>
      <c r="J46" s="288" t="s">
        <v>1367</v>
      </c>
      <c r="K46" s="298" t="s">
        <v>1367</v>
      </c>
      <c r="L46" s="289">
        <v>153</v>
      </c>
      <c r="M46" s="289">
        <v>51</v>
      </c>
      <c r="N46" s="289">
        <v>102</v>
      </c>
      <c r="O46" s="288" t="s">
        <v>2312</v>
      </c>
    </row>
    <row r="47" spans="1:15" ht="12.75" customHeight="1" x14ac:dyDescent="0.2"/>
    <row r="48" spans="1:15" ht="12.75" customHeight="1" x14ac:dyDescent="0.2">
      <c r="H48" s="300" t="s">
        <v>2321</v>
      </c>
      <c r="I48" s="301" t="s">
        <v>2321</v>
      </c>
      <c r="J48" s="288" t="s">
        <v>1368</v>
      </c>
      <c r="K48" s="300" t="s">
        <v>1368</v>
      </c>
      <c r="L48" s="289">
        <v>204</v>
      </c>
      <c r="M48" s="289">
        <v>255</v>
      </c>
      <c r="N48" s="289">
        <v>255</v>
      </c>
      <c r="O48" s="288" t="s">
        <v>2321</v>
      </c>
    </row>
    <row r="49" spans="8:15" x14ac:dyDescent="0.2">
      <c r="H49" s="302" t="s">
        <v>2326</v>
      </c>
      <c r="I49" s="303" t="s">
        <v>2326</v>
      </c>
      <c r="J49" s="288" t="s">
        <v>1369</v>
      </c>
      <c r="K49" s="302" t="s">
        <v>1369</v>
      </c>
      <c r="L49" s="289">
        <v>102</v>
      </c>
      <c r="M49" s="289">
        <v>0</v>
      </c>
      <c r="N49" s="289">
        <v>102</v>
      </c>
      <c r="O49" s="288" t="s">
        <v>2326</v>
      </c>
    </row>
    <row r="50" spans="8:15" x14ac:dyDescent="0.2">
      <c r="H50" s="304" t="s">
        <v>2330</v>
      </c>
      <c r="I50" s="305" t="s">
        <v>2330</v>
      </c>
      <c r="J50" s="288" t="s">
        <v>1370</v>
      </c>
      <c r="K50" s="304" t="s">
        <v>1370</v>
      </c>
      <c r="L50" s="289">
        <v>255</v>
      </c>
      <c r="M50" s="289">
        <v>128</v>
      </c>
      <c r="N50" s="289">
        <v>128</v>
      </c>
      <c r="O50" s="288" t="s">
        <v>2330</v>
      </c>
    </row>
    <row r="51" spans="8:15" x14ac:dyDescent="0.2">
      <c r="H51" s="306" t="s">
        <v>2334</v>
      </c>
      <c r="I51" s="307" t="s">
        <v>2334</v>
      </c>
      <c r="J51" s="288" t="s">
        <v>1371</v>
      </c>
      <c r="K51" s="306" t="s">
        <v>1371</v>
      </c>
      <c r="L51" s="289">
        <v>0</v>
      </c>
      <c r="M51" s="289">
        <v>102</v>
      </c>
      <c r="N51" s="289">
        <v>204</v>
      </c>
      <c r="O51" s="288" t="s">
        <v>2334</v>
      </c>
    </row>
    <row r="52" spans="8:15" x14ac:dyDescent="0.2">
      <c r="H52" s="308" t="s">
        <v>2339</v>
      </c>
      <c r="I52" s="309" t="s">
        <v>2339</v>
      </c>
      <c r="J52" s="288" t="s">
        <v>1372</v>
      </c>
      <c r="K52" s="308" t="s">
        <v>1372</v>
      </c>
      <c r="L52" s="289">
        <v>204</v>
      </c>
      <c r="M52" s="289">
        <v>204</v>
      </c>
      <c r="N52" s="289">
        <v>255</v>
      </c>
      <c r="O52" s="288" t="s">
        <v>2339</v>
      </c>
    </row>
    <row r="53" spans="8:15" x14ac:dyDescent="0.2">
      <c r="H53" s="310" t="s">
        <v>2343</v>
      </c>
      <c r="I53" s="311" t="s">
        <v>2343</v>
      </c>
      <c r="J53" s="288" t="s">
        <v>2405</v>
      </c>
      <c r="K53" s="310" t="s">
        <v>2405</v>
      </c>
      <c r="L53" s="289">
        <v>0</v>
      </c>
      <c r="M53" s="289">
        <v>0</v>
      </c>
      <c r="N53" s="289">
        <v>128</v>
      </c>
      <c r="O53" s="288" t="s">
        <v>2343</v>
      </c>
    </row>
    <row r="54" spans="8:15" x14ac:dyDescent="0.2">
      <c r="H54" s="312" t="s">
        <v>2348</v>
      </c>
      <c r="I54" s="313" t="s">
        <v>2348</v>
      </c>
      <c r="J54" s="288" t="s">
        <v>2397</v>
      </c>
      <c r="K54" s="312" t="s">
        <v>2397</v>
      </c>
      <c r="L54" s="289">
        <v>255</v>
      </c>
      <c r="M54" s="289">
        <v>0</v>
      </c>
      <c r="N54" s="289">
        <v>255</v>
      </c>
      <c r="O54" s="288" t="s">
        <v>2348</v>
      </c>
    </row>
    <row r="55" spans="8:15" x14ac:dyDescent="0.2">
      <c r="H55" s="314" t="s">
        <v>2354</v>
      </c>
      <c r="I55" s="315" t="s">
        <v>2354</v>
      </c>
      <c r="J55" s="288" t="s">
        <v>2394</v>
      </c>
      <c r="K55" s="314" t="s">
        <v>2394</v>
      </c>
      <c r="L55" s="289">
        <v>255</v>
      </c>
      <c r="M55" s="289">
        <v>255</v>
      </c>
      <c r="N55" s="289">
        <v>0</v>
      </c>
      <c r="O55" s="288" t="s">
        <v>2354</v>
      </c>
    </row>
    <row r="56" spans="8:15" x14ac:dyDescent="0.2">
      <c r="H56" s="316" t="s">
        <v>2358</v>
      </c>
      <c r="I56" s="317" t="s">
        <v>2358</v>
      </c>
      <c r="J56" s="288" t="s">
        <v>2400</v>
      </c>
      <c r="K56" s="316" t="s">
        <v>2400</v>
      </c>
      <c r="L56" s="289">
        <v>0</v>
      </c>
      <c r="M56" s="289">
        <v>255</v>
      </c>
      <c r="N56" s="289">
        <v>255</v>
      </c>
      <c r="O56" s="288" t="s">
        <v>2358</v>
      </c>
    </row>
    <row r="57" spans="8:15" x14ac:dyDescent="0.2">
      <c r="H57" s="286" t="s">
        <v>2363</v>
      </c>
      <c r="I57" s="287" t="s">
        <v>2363</v>
      </c>
      <c r="J57" s="288" t="s">
        <v>1362</v>
      </c>
      <c r="K57" s="286" t="s">
        <v>1362</v>
      </c>
      <c r="L57" s="289">
        <v>128</v>
      </c>
      <c r="M57" s="289">
        <v>0</v>
      </c>
      <c r="N57" s="289">
        <v>128</v>
      </c>
      <c r="O57" s="288" t="s">
        <v>2363</v>
      </c>
    </row>
    <row r="58" spans="8:15" x14ac:dyDescent="0.2">
      <c r="H58" s="318" t="s">
        <v>205</v>
      </c>
      <c r="I58" s="319" t="s">
        <v>205</v>
      </c>
      <c r="J58" s="288" t="s">
        <v>2402</v>
      </c>
      <c r="K58" s="318" t="s">
        <v>2402</v>
      </c>
      <c r="L58" s="289">
        <v>128</v>
      </c>
      <c r="M58" s="289">
        <v>0</v>
      </c>
      <c r="N58" s="289">
        <v>0</v>
      </c>
      <c r="O58" s="288" t="s">
        <v>205</v>
      </c>
    </row>
    <row r="59" spans="8:15" x14ac:dyDescent="0.2">
      <c r="H59" s="290" t="s">
        <v>210</v>
      </c>
      <c r="I59" s="291" t="s">
        <v>210</v>
      </c>
      <c r="J59" s="288" t="s">
        <v>1363</v>
      </c>
      <c r="K59" s="290" t="s">
        <v>1363</v>
      </c>
      <c r="L59" s="289">
        <v>0</v>
      </c>
      <c r="M59" s="289">
        <v>128</v>
      </c>
      <c r="N59" s="289">
        <v>128</v>
      </c>
      <c r="O59" s="288" t="s">
        <v>210</v>
      </c>
    </row>
    <row r="60" spans="8:15" x14ac:dyDescent="0.2">
      <c r="H60" s="320" t="s">
        <v>2308</v>
      </c>
      <c r="I60" s="321" t="s">
        <v>2308</v>
      </c>
      <c r="J60" s="288" t="s">
        <v>2391</v>
      </c>
      <c r="K60" s="320" t="s">
        <v>2391</v>
      </c>
      <c r="L60" s="289">
        <v>0</v>
      </c>
      <c r="M60" s="289">
        <v>0</v>
      </c>
      <c r="N60" s="289">
        <v>255</v>
      </c>
      <c r="O60" s="288" t="s">
        <v>2308</v>
      </c>
    </row>
    <row r="61" spans="8:15" x14ac:dyDescent="0.2">
      <c r="H61" s="322" t="s">
        <v>2313</v>
      </c>
      <c r="I61" s="323" t="s">
        <v>2313</v>
      </c>
      <c r="J61" s="288" t="s">
        <v>1373</v>
      </c>
      <c r="K61" s="322" t="s">
        <v>1373</v>
      </c>
      <c r="L61" s="289">
        <v>0</v>
      </c>
      <c r="M61" s="289">
        <v>204</v>
      </c>
      <c r="N61" s="289">
        <v>255</v>
      </c>
      <c r="O61" s="288" t="s">
        <v>2313</v>
      </c>
    </row>
    <row r="62" spans="8:15" x14ac:dyDescent="0.2">
      <c r="H62" s="300" t="s">
        <v>2318</v>
      </c>
      <c r="I62" s="301" t="s">
        <v>2318</v>
      </c>
      <c r="J62" s="288" t="s">
        <v>1368</v>
      </c>
      <c r="K62" s="300" t="s">
        <v>1368</v>
      </c>
      <c r="L62" s="289">
        <v>204</v>
      </c>
      <c r="M62" s="289">
        <v>255</v>
      </c>
      <c r="N62" s="289">
        <v>255</v>
      </c>
      <c r="O62" s="288" t="s">
        <v>2318</v>
      </c>
    </row>
    <row r="63" spans="8:15" x14ac:dyDescent="0.2">
      <c r="H63" s="324" t="s">
        <v>2322</v>
      </c>
      <c r="I63" s="325" t="s">
        <v>2322</v>
      </c>
      <c r="J63" s="288" t="s">
        <v>1374</v>
      </c>
      <c r="K63" s="324" t="s">
        <v>1374</v>
      </c>
      <c r="L63" s="289">
        <v>204</v>
      </c>
      <c r="M63" s="289">
        <v>255</v>
      </c>
      <c r="N63" s="289">
        <v>204</v>
      </c>
      <c r="O63" s="288" t="s">
        <v>2322</v>
      </c>
    </row>
    <row r="64" spans="8:15" x14ac:dyDescent="0.2">
      <c r="H64" s="326" t="s">
        <v>2327</v>
      </c>
      <c r="I64" s="327" t="s">
        <v>2327</v>
      </c>
      <c r="J64" s="288" t="s">
        <v>1375</v>
      </c>
      <c r="K64" s="326" t="s">
        <v>1375</v>
      </c>
      <c r="L64" s="289">
        <v>255</v>
      </c>
      <c r="M64" s="289">
        <v>255</v>
      </c>
      <c r="N64" s="289">
        <v>153</v>
      </c>
      <c r="O64" s="288" t="s">
        <v>2327</v>
      </c>
    </row>
    <row r="65" spans="4:15" x14ac:dyDescent="0.2">
      <c r="H65" s="328" t="s">
        <v>2331</v>
      </c>
      <c r="I65" s="329" t="s">
        <v>2331</v>
      </c>
      <c r="J65" s="288" t="s">
        <v>1376</v>
      </c>
      <c r="K65" s="328" t="s">
        <v>1376</v>
      </c>
      <c r="L65" s="289">
        <v>153</v>
      </c>
      <c r="M65" s="289">
        <v>204</v>
      </c>
      <c r="N65" s="289">
        <v>255</v>
      </c>
      <c r="O65" s="288" t="s">
        <v>2331</v>
      </c>
    </row>
    <row r="66" spans="4:15" x14ac:dyDescent="0.2">
      <c r="D66" s="330"/>
      <c r="H66" s="331" t="s">
        <v>2335</v>
      </c>
      <c r="I66" s="332" t="s">
        <v>2335</v>
      </c>
      <c r="J66" s="288" t="s">
        <v>1377</v>
      </c>
      <c r="K66" s="331" t="s">
        <v>1377</v>
      </c>
      <c r="L66" s="289">
        <v>255</v>
      </c>
      <c r="M66" s="289">
        <v>153</v>
      </c>
      <c r="N66" s="289">
        <v>204</v>
      </c>
      <c r="O66" s="288" t="s">
        <v>2335</v>
      </c>
    </row>
    <row r="67" spans="4:15" x14ac:dyDescent="0.2">
      <c r="H67" s="333" t="s">
        <v>2340</v>
      </c>
      <c r="I67" s="334" t="s">
        <v>2340</v>
      </c>
      <c r="J67" s="288" t="s">
        <v>1378</v>
      </c>
      <c r="K67" s="333" t="s">
        <v>1378</v>
      </c>
      <c r="L67" s="289">
        <v>204</v>
      </c>
      <c r="M67" s="289">
        <v>153</v>
      </c>
      <c r="N67" s="289">
        <v>255</v>
      </c>
      <c r="O67" s="288" t="s">
        <v>2340</v>
      </c>
    </row>
    <row r="68" spans="4:15" ht="51" customHeight="1" x14ac:dyDescent="0.2">
      <c r="H68" s="335" t="s">
        <v>2344</v>
      </c>
      <c r="I68" s="336" t="s">
        <v>2344</v>
      </c>
      <c r="J68" s="288" t="s">
        <v>1379</v>
      </c>
      <c r="K68" s="335" t="s">
        <v>1379</v>
      </c>
      <c r="L68" s="289">
        <v>255</v>
      </c>
      <c r="M68" s="289">
        <v>204</v>
      </c>
      <c r="N68" s="289">
        <v>153</v>
      </c>
      <c r="O68" s="288" t="s">
        <v>2344</v>
      </c>
    </row>
    <row r="69" spans="4:15" x14ac:dyDescent="0.2">
      <c r="H69" s="337" t="s">
        <v>2349</v>
      </c>
      <c r="I69" s="338" t="s">
        <v>2349</v>
      </c>
      <c r="J69" s="288" t="s">
        <v>1380</v>
      </c>
      <c r="K69" s="337" t="s">
        <v>1380</v>
      </c>
      <c r="L69" s="289">
        <v>51</v>
      </c>
      <c r="M69" s="289">
        <v>102</v>
      </c>
      <c r="N69" s="289">
        <v>255</v>
      </c>
      <c r="O69" s="288" t="s">
        <v>2349</v>
      </c>
    </row>
    <row r="70" spans="4:15" x14ac:dyDescent="0.2">
      <c r="H70" s="339" t="s">
        <v>2355</v>
      </c>
      <c r="I70" s="340" t="s">
        <v>2355</v>
      </c>
      <c r="J70" s="288" t="s">
        <v>1381</v>
      </c>
      <c r="K70" s="339" t="s">
        <v>1381</v>
      </c>
      <c r="L70" s="289">
        <v>51</v>
      </c>
      <c r="M70" s="289">
        <v>204</v>
      </c>
      <c r="N70" s="289">
        <v>204</v>
      </c>
      <c r="O70" s="288" t="s">
        <v>2355</v>
      </c>
    </row>
    <row r="71" spans="4:15" x14ac:dyDescent="0.2">
      <c r="H71" s="341" t="s">
        <v>2359</v>
      </c>
      <c r="I71" s="342" t="s">
        <v>2359</v>
      </c>
      <c r="J71" s="288" t="s">
        <v>1382</v>
      </c>
      <c r="K71" s="341" t="s">
        <v>1382</v>
      </c>
      <c r="L71" s="289">
        <v>153</v>
      </c>
      <c r="M71" s="289">
        <v>204</v>
      </c>
      <c r="N71" s="289">
        <v>0</v>
      </c>
      <c r="O71" s="288" t="s">
        <v>2359</v>
      </c>
    </row>
    <row r="72" spans="4:15" x14ac:dyDescent="0.2">
      <c r="H72" s="343" t="s">
        <v>2364</v>
      </c>
      <c r="I72" s="344" t="s">
        <v>2364</v>
      </c>
      <c r="J72" s="288" t="s">
        <v>1383</v>
      </c>
      <c r="K72" s="343" t="s">
        <v>1383</v>
      </c>
      <c r="L72" s="289">
        <v>255</v>
      </c>
      <c r="M72" s="289">
        <v>204</v>
      </c>
      <c r="N72" s="289">
        <v>0</v>
      </c>
      <c r="O72" s="288" t="s">
        <v>2364</v>
      </c>
    </row>
    <row r="73" spans="4:15" x14ac:dyDescent="0.2">
      <c r="H73" s="345" t="s">
        <v>206</v>
      </c>
      <c r="I73" s="346" t="s">
        <v>206</v>
      </c>
      <c r="J73" s="288" t="s">
        <v>1384</v>
      </c>
      <c r="K73" s="345" t="s">
        <v>1384</v>
      </c>
      <c r="L73" s="289">
        <v>255</v>
      </c>
      <c r="M73" s="289">
        <v>153</v>
      </c>
      <c r="N73" s="289">
        <v>0</v>
      </c>
      <c r="O73" s="288" t="s">
        <v>206</v>
      </c>
    </row>
    <row r="74" spans="4:15" x14ac:dyDescent="0.2">
      <c r="H74" s="347" t="s">
        <v>211</v>
      </c>
      <c r="I74" s="348" t="s">
        <v>211</v>
      </c>
      <c r="J74" s="288" t="s">
        <v>1385</v>
      </c>
      <c r="K74" s="347" t="s">
        <v>1385</v>
      </c>
      <c r="L74" s="289">
        <v>255</v>
      </c>
      <c r="M74" s="289">
        <v>102</v>
      </c>
      <c r="N74" s="289">
        <v>0</v>
      </c>
      <c r="O74" s="288" t="s">
        <v>211</v>
      </c>
    </row>
    <row r="75" spans="4:15" x14ac:dyDescent="0.2">
      <c r="H75" s="349" t="s">
        <v>2309</v>
      </c>
      <c r="I75" s="350" t="s">
        <v>2309</v>
      </c>
      <c r="J75" s="288" t="s">
        <v>1386</v>
      </c>
      <c r="K75" s="349" t="s">
        <v>1386</v>
      </c>
      <c r="L75" s="289">
        <v>102</v>
      </c>
      <c r="M75" s="289">
        <v>102</v>
      </c>
      <c r="N75" s="289">
        <v>153</v>
      </c>
      <c r="O75" s="288" t="s">
        <v>2309</v>
      </c>
    </row>
    <row r="76" spans="4:15" x14ac:dyDescent="0.2">
      <c r="H76" s="351" t="s">
        <v>2314</v>
      </c>
      <c r="I76" s="352" t="s">
        <v>2314</v>
      </c>
      <c r="J76" s="288" t="s">
        <v>1387</v>
      </c>
      <c r="K76" s="351" t="s">
        <v>1387</v>
      </c>
      <c r="L76" s="289">
        <v>150</v>
      </c>
      <c r="M76" s="289">
        <v>150</v>
      </c>
      <c r="N76" s="289">
        <v>150</v>
      </c>
      <c r="O76" s="288" t="s">
        <v>2314</v>
      </c>
    </row>
    <row r="77" spans="4:15" x14ac:dyDescent="0.2">
      <c r="H77" s="353" t="s">
        <v>2319</v>
      </c>
      <c r="I77" s="354" t="s">
        <v>2319</v>
      </c>
      <c r="J77" s="288" t="s">
        <v>1388</v>
      </c>
      <c r="K77" s="353" t="s">
        <v>1388</v>
      </c>
      <c r="L77" s="289">
        <v>0</v>
      </c>
      <c r="M77" s="289">
        <v>51</v>
      </c>
      <c r="N77" s="289">
        <v>102</v>
      </c>
      <c r="O77" s="288" t="s">
        <v>2319</v>
      </c>
    </row>
    <row r="78" spans="4:15" x14ac:dyDescent="0.2">
      <c r="H78" s="355" t="s">
        <v>2323</v>
      </c>
      <c r="I78" s="356" t="s">
        <v>2323</v>
      </c>
      <c r="J78" s="288" t="s">
        <v>1389</v>
      </c>
      <c r="K78" s="355" t="s">
        <v>1389</v>
      </c>
      <c r="L78" s="289">
        <v>51</v>
      </c>
      <c r="M78" s="289">
        <v>153</v>
      </c>
      <c r="N78" s="289">
        <v>102</v>
      </c>
      <c r="O78" s="288" t="s">
        <v>2323</v>
      </c>
    </row>
    <row r="79" spans="4:15" x14ac:dyDescent="0.2">
      <c r="H79" s="357" t="s">
        <v>2328</v>
      </c>
      <c r="I79" s="358" t="s">
        <v>2328</v>
      </c>
      <c r="J79" s="288" t="s">
        <v>1390</v>
      </c>
      <c r="K79" s="357" t="s">
        <v>1390</v>
      </c>
      <c r="L79" s="289">
        <v>0</v>
      </c>
      <c r="M79" s="289">
        <v>51</v>
      </c>
      <c r="N79" s="289">
        <v>0</v>
      </c>
      <c r="O79" s="288" t="s">
        <v>2328</v>
      </c>
    </row>
    <row r="80" spans="4:15" x14ac:dyDescent="0.2">
      <c r="H80" s="359" t="s">
        <v>2332</v>
      </c>
      <c r="I80" s="360" t="s">
        <v>2332</v>
      </c>
      <c r="J80" s="288" t="s">
        <v>1391</v>
      </c>
      <c r="K80" s="359" t="s">
        <v>1391</v>
      </c>
      <c r="L80" s="289">
        <v>51</v>
      </c>
      <c r="M80" s="289">
        <v>51</v>
      </c>
      <c r="N80" s="289">
        <v>0</v>
      </c>
      <c r="O80" s="288" t="s">
        <v>2332</v>
      </c>
    </row>
    <row r="81" spans="8:15" x14ac:dyDescent="0.2">
      <c r="H81" s="361" t="s">
        <v>2336</v>
      </c>
      <c r="I81" s="362" t="s">
        <v>2336</v>
      </c>
      <c r="J81" s="288" t="s">
        <v>1392</v>
      </c>
      <c r="K81" s="361" t="s">
        <v>1392</v>
      </c>
      <c r="L81" s="289">
        <v>153</v>
      </c>
      <c r="M81" s="289">
        <v>51</v>
      </c>
      <c r="N81" s="289">
        <v>0</v>
      </c>
      <c r="O81" s="288" t="s">
        <v>2336</v>
      </c>
    </row>
    <row r="82" spans="8:15" x14ac:dyDescent="0.2">
      <c r="H82" s="298" t="s">
        <v>2341</v>
      </c>
      <c r="I82" s="299" t="s">
        <v>2341</v>
      </c>
      <c r="J82" s="288" t="s">
        <v>1367</v>
      </c>
      <c r="K82" s="298" t="s">
        <v>1367</v>
      </c>
      <c r="L82" s="289">
        <v>153</v>
      </c>
      <c r="M82" s="289">
        <v>51</v>
      </c>
      <c r="N82" s="289">
        <v>102</v>
      </c>
      <c r="O82" s="288" t="s">
        <v>2341</v>
      </c>
    </row>
    <row r="83" spans="8:15" x14ac:dyDescent="0.2">
      <c r="H83" s="363" t="s">
        <v>2345</v>
      </c>
      <c r="I83" s="364" t="s">
        <v>2345</v>
      </c>
      <c r="J83" s="288" t="s">
        <v>1393</v>
      </c>
      <c r="K83" s="363" t="s">
        <v>1393</v>
      </c>
      <c r="L83" s="289">
        <v>51</v>
      </c>
      <c r="M83" s="289">
        <v>51</v>
      </c>
      <c r="N83" s="289">
        <v>153</v>
      </c>
      <c r="O83" s="288" t="s">
        <v>2345</v>
      </c>
    </row>
    <row r="84" spans="8:15" x14ac:dyDescent="0.2">
      <c r="H84" s="365" t="s">
        <v>2350</v>
      </c>
      <c r="I84" s="366" t="s">
        <v>2350</v>
      </c>
      <c r="J84" s="288" t="s">
        <v>1394</v>
      </c>
      <c r="K84" s="365" t="s">
        <v>1394</v>
      </c>
      <c r="L84" s="289">
        <v>51</v>
      </c>
      <c r="M84" s="289">
        <v>51</v>
      </c>
      <c r="N84" s="289">
        <v>51</v>
      </c>
      <c r="O84" s="288" t="s">
        <v>2350</v>
      </c>
    </row>
    <row r="85" spans="8:15" ht="38.25" customHeight="1" x14ac:dyDescent="0.2">
      <c r="H85" s="1882" t="s">
        <v>1418</v>
      </c>
      <c r="I85" s="1883"/>
      <c r="J85" s="1883"/>
      <c r="K85" s="1883"/>
      <c r="L85" s="1883"/>
      <c r="M85" s="1883"/>
      <c r="N85" s="1883"/>
      <c r="O85" s="1884"/>
    </row>
    <row r="86" spans="8:15" ht="15" customHeight="1" x14ac:dyDescent="0.2">
      <c r="H86" s="1876" t="s">
        <v>1419</v>
      </c>
      <c r="I86" s="1877"/>
      <c r="J86" s="1877"/>
      <c r="K86" s="1877"/>
      <c r="L86" s="1877"/>
      <c r="M86" s="1877"/>
      <c r="N86" s="1877"/>
      <c r="O86" s="1878"/>
    </row>
    <row r="87" spans="8:15" ht="15" customHeight="1" x14ac:dyDescent="0.2">
      <c r="H87" s="1876"/>
      <c r="I87" s="1877"/>
      <c r="J87" s="1877"/>
      <c r="K87" s="1877"/>
      <c r="L87" s="1877"/>
      <c r="M87" s="1877"/>
      <c r="N87" s="1877"/>
      <c r="O87" s="1878"/>
    </row>
    <row r="88" spans="8:15" ht="15" customHeight="1" x14ac:dyDescent="0.2">
      <c r="H88" s="1879"/>
      <c r="I88" s="1880"/>
      <c r="J88" s="1880"/>
      <c r="K88" s="1880"/>
      <c r="L88" s="1880"/>
      <c r="M88" s="1880"/>
      <c r="N88" s="1880"/>
      <c r="O88" s="1881"/>
    </row>
    <row r="90" spans="8:15" ht="18.75" x14ac:dyDescent="0.3">
      <c r="H90" s="367" t="s">
        <v>1395</v>
      </c>
    </row>
    <row r="91" spans="8:15" ht="18.75" x14ac:dyDescent="0.3">
      <c r="H91" s="367" t="s">
        <v>1396</v>
      </c>
    </row>
  </sheetData>
  <mergeCells count="17">
    <mergeCell ref="A42:A44"/>
    <mergeCell ref="A23:A24"/>
    <mergeCell ref="A37:A38"/>
    <mergeCell ref="A39:A40"/>
    <mergeCell ref="A2:A3"/>
    <mergeCell ref="A4:A5"/>
    <mergeCell ref="A6:A7"/>
    <mergeCell ref="A10:A11"/>
    <mergeCell ref="A16:A17"/>
    <mergeCell ref="H86:O88"/>
    <mergeCell ref="H85:O85"/>
    <mergeCell ref="H1:O1"/>
    <mergeCell ref="H11:O11"/>
    <mergeCell ref="B21:B22"/>
    <mergeCell ref="B6:B7"/>
    <mergeCell ref="B4:B5"/>
    <mergeCell ref="E23:E24"/>
  </mergeCells>
  <phoneticPr fontId="2" type="noConversion"/>
  <hyperlinks>
    <hyperlink ref="H9" r:id="rId1" xr:uid="{00000000-0004-0000-0400-000000000000}"/>
    <hyperlink ref="H85" r:id="rId2" location="dpalette" display="http://dmcritchie.mvps.org/excel/colors.htm - dpalette" xr:uid="{00000000-0004-0000-0400-000001000000}"/>
    <hyperlink ref="B42" r:id="rId3" xr:uid="{00000000-0004-0000-0400-000002000000}"/>
    <hyperlink ref="B44" r:id="rId4" xr:uid="{00000000-0004-0000-0400-000003000000}"/>
  </hyperlinks>
  <pageMargins left="0.23622047244094491" right="0.23622047244094491" top="0.15748031496062992" bottom="0.15748031496062992" header="0.86614173228346458" footer="0.15748031496062992"/>
  <pageSetup paperSize="9" scale="60" orientation="landscape" r:id="rId5"/>
  <headerFooter alignWithMargins="0">
    <oddFooter>&amp;CPage &amp;P de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0"/>
  <dimension ref="B1:E167"/>
  <sheetViews>
    <sheetView zoomScaleNormal="100" workbookViewId="0">
      <selection activeCell="D2" sqref="D2:E2"/>
    </sheetView>
  </sheetViews>
  <sheetFormatPr baseColWidth="10" defaultRowHeight="12.75" x14ac:dyDescent="0.2"/>
  <cols>
    <col min="1" max="1" width="1.7109375" customWidth="1"/>
    <col min="2" max="2" width="21" customWidth="1"/>
    <col min="3" max="3" width="31.5703125" customWidth="1"/>
    <col min="4" max="4" width="15.28515625" customWidth="1"/>
    <col min="5" max="5" width="38.5703125" customWidth="1"/>
    <col min="6" max="6" width="2" customWidth="1"/>
  </cols>
  <sheetData>
    <row r="1" spans="2:5" ht="13.5" thickBot="1" x14ac:dyDescent="0.25"/>
    <row r="2" spans="2:5" ht="48" customHeight="1" x14ac:dyDescent="0.2">
      <c r="B2" s="1956" t="s">
        <v>2467</v>
      </c>
      <c r="C2" s="1957"/>
      <c r="D2" s="700" t="s">
        <v>2468</v>
      </c>
      <c r="E2" s="701" t="s">
        <v>2469</v>
      </c>
    </row>
    <row r="3" spans="2:5" ht="18" customHeight="1" x14ac:dyDescent="0.2">
      <c r="B3" s="702"/>
      <c r="C3" s="1958" t="s">
        <v>1735</v>
      </c>
      <c r="D3" s="695"/>
      <c r="E3" s="703" t="s">
        <v>2078</v>
      </c>
    </row>
    <row r="4" spans="2:5" ht="18" customHeight="1" x14ac:dyDescent="0.2">
      <c r="B4" s="702"/>
      <c r="C4" s="1959"/>
      <c r="D4" s="696" t="s">
        <v>2600</v>
      </c>
      <c r="E4" s="703" t="s">
        <v>2079</v>
      </c>
    </row>
    <row r="5" spans="2:5" ht="18" customHeight="1" x14ac:dyDescent="0.2">
      <c r="B5" s="702"/>
      <c r="C5" s="1959"/>
      <c r="D5" s="696"/>
      <c r="E5" s="703" t="s">
        <v>2080</v>
      </c>
    </row>
    <row r="6" spans="2:5" ht="18" customHeight="1" x14ac:dyDescent="0.2">
      <c r="B6" s="704"/>
      <c r="C6" s="1959"/>
      <c r="D6" s="696" t="s">
        <v>2604</v>
      </c>
      <c r="E6" s="703" t="s">
        <v>2081</v>
      </c>
    </row>
    <row r="7" spans="2:5" ht="18" customHeight="1" x14ac:dyDescent="0.2">
      <c r="B7" s="704"/>
      <c r="C7" s="1959"/>
      <c r="D7" s="696" t="s">
        <v>2607</v>
      </c>
      <c r="E7" s="703" t="s">
        <v>2082</v>
      </c>
    </row>
    <row r="8" spans="2:5" ht="18" customHeight="1" x14ac:dyDescent="0.2">
      <c r="B8" s="704"/>
      <c r="C8" s="1959"/>
      <c r="D8" s="696"/>
      <c r="E8" s="703" t="s">
        <v>2083</v>
      </c>
    </row>
    <row r="9" spans="2:5" ht="18" customHeight="1" x14ac:dyDescent="0.2">
      <c r="B9" s="704"/>
      <c r="C9" s="669" t="s">
        <v>189</v>
      </c>
      <c r="D9" s="696" t="s">
        <v>2606</v>
      </c>
      <c r="E9" s="703" t="s">
        <v>2084</v>
      </c>
    </row>
    <row r="10" spans="2:5" ht="18" customHeight="1" x14ac:dyDescent="0.2">
      <c r="B10" s="704"/>
      <c r="C10" s="1962" t="s">
        <v>190</v>
      </c>
      <c r="D10" s="696" t="s">
        <v>2602</v>
      </c>
      <c r="E10" s="703" t="s">
        <v>2085</v>
      </c>
    </row>
    <row r="11" spans="2:5" ht="18" customHeight="1" thickBot="1" x14ac:dyDescent="0.25">
      <c r="B11" s="705"/>
      <c r="C11" s="1963"/>
      <c r="D11" s="697"/>
      <c r="E11" s="706" t="s">
        <v>2086</v>
      </c>
    </row>
    <row r="12" spans="2:5" ht="18" customHeight="1" x14ac:dyDescent="0.2">
      <c r="B12" s="707"/>
      <c r="C12" s="1960" t="s">
        <v>735</v>
      </c>
      <c r="D12" s="696" t="s">
        <v>2605</v>
      </c>
      <c r="E12" s="708" t="s">
        <v>2087</v>
      </c>
    </row>
    <row r="13" spans="2:5" ht="18" customHeight="1" x14ac:dyDescent="0.2">
      <c r="B13" s="709"/>
      <c r="C13" s="1961"/>
      <c r="D13" s="696" t="s">
        <v>2604</v>
      </c>
      <c r="E13" s="710" t="s">
        <v>2088</v>
      </c>
    </row>
    <row r="14" spans="2:5" ht="18" customHeight="1" x14ac:dyDescent="0.2">
      <c r="B14" s="709"/>
      <c r="C14" s="1961"/>
      <c r="D14" s="696" t="s">
        <v>2603</v>
      </c>
      <c r="E14" s="710" t="s">
        <v>2089</v>
      </c>
    </row>
    <row r="15" spans="2:5" ht="18" customHeight="1" x14ac:dyDescent="0.2">
      <c r="B15" s="709"/>
      <c r="C15" s="690"/>
      <c r="D15" s="696" t="s">
        <v>2601</v>
      </c>
      <c r="E15" s="710" t="s">
        <v>2090</v>
      </c>
    </row>
    <row r="16" spans="2:5" ht="18" customHeight="1" thickBot="1" x14ac:dyDescent="0.25">
      <c r="B16" s="711"/>
      <c r="C16" s="689" t="s">
        <v>196</v>
      </c>
      <c r="D16" s="697" t="s">
        <v>2602</v>
      </c>
      <c r="E16" s="712"/>
    </row>
    <row r="17" spans="2:5" ht="18" customHeight="1" x14ac:dyDescent="0.2">
      <c r="B17" s="1964" t="s">
        <v>1525</v>
      </c>
      <c r="C17" s="1943" t="s">
        <v>1217</v>
      </c>
      <c r="D17" s="698"/>
      <c r="E17" s="713" t="s">
        <v>2091</v>
      </c>
    </row>
    <row r="18" spans="2:5" ht="18" customHeight="1" x14ac:dyDescent="0.2">
      <c r="B18" s="1965"/>
      <c r="C18" s="1944"/>
      <c r="D18" s="696"/>
      <c r="E18" s="714" t="s">
        <v>2092</v>
      </c>
    </row>
    <row r="19" spans="2:5" ht="18" customHeight="1" x14ac:dyDescent="0.2">
      <c r="B19" s="1965"/>
      <c r="C19" s="1944"/>
      <c r="D19" s="696" t="s">
        <v>2608</v>
      </c>
      <c r="E19" s="714" t="s">
        <v>2093</v>
      </c>
    </row>
    <row r="20" spans="2:5" ht="18" customHeight="1" x14ac:dyDescent="0.2">
      <c r="B20" s="1965"/>
      <c r="C20" s="1944"/>
      <c r="D20" s="696"/>
      <c r="E20" s="714" t="s">
        <v>2094</v>
      </c>
    </row>
    <row r="21" spans="2:5" ht="18" customHeight="1" x14ac:dyDescent="0.2">
      <c r="B21" s="1965"/>
      <c r="C21" s="1944"/>
      <c r="D21" s="696" t="s">
        <v>2604</v>
      </c>
      <c r="E21" s="714" t="s">
        <v>2095</v>
      </c>
    </row>
    <row r="22" spans="2:5" ht="18" customHeight="1" x14ac:dyDescent="0.2">
      <c r="B22" s="1965"/>
      <c r="C22" s="1944"/>
      <c r="D22" s="696" t="s">
        <v>2609</v>
      </c>
      <c r="E22" s="714" t="s">
        <v>2096</v>
      </c>
    </row>
    <row r="23" spans="2:5" ht="18" customHeight="1" x14ac:dyDescent="0.2">
      <c r="B23" s="1965"/>
      <c r="C23" s="1944"/>
      <c r="D23" s="693"/>
      <c r="E23" s="714" t="s">
        <v>2097</v>
      </c>
    </row>
    <row r="24" spans="2:5" ht="18" customHeight="1" x14ac:dyDescent="0.2">
      <c r="B24" s="1965"/>
      <c r="C24" s="1944"/>
      <c r="D24" s="696" t="s">
        <v>2610</v>
      </c>
      <c r="E24" s="714" t="s">
        <v>2098</v>
      </c>
    </row>
    <row r="25" spans="2:5" ht="18" customHeight="1" x14ac:dyDescent="0.2">
      <c r="B25" s="1965"/>
      <c r="C25" s="678" t="s">
        <v>199</v>
      </c>
      <c r="D25" s="696" t="s">
        <v>2611</v>
      </c>
      <c r="E25" s="714" t="s">
        <v>2099</v>
      </c>
    </row>
    <row r="26" spans="2:5" ht="18" customHeight="1" x14ac:dyDescent="0.2">
      <c r="B26" s="1965"/>
      <c r="C26" s="1945" t="s">
        <v>195</v>
      </c>
      <c r="D26" s="693"/>
      <c r="E26" s="714" t="s">
        <v>1397</v>
      </c>
    </row>
    <row r="27" spans="2:5" ht="18" customHeight="1" thickBot="1" x14ac:dyDescent="0.25">
      <c r="B27" s="1966"/>
      <c r="C27" s="1946"/>
      <c r="D27" s="694"/>
      <c r="E27" s="715" t="s">
        <v>1398</v>
      </c>
    </row>
    <row r="28" spans="2:5" ht="18" customHeight="1" x14ac:dyDescent="0.2">
      <c r="B28" s="716"/>
      <c r="C28" s="1951" t="s">
        <v>1213</v>
      </c>
      <c r="D28" s="698"/>
      <c r="E28" s="713" t="s">
        <v>1399</v>
      </c>
    </row>
    <row r="29" spans="2:5" ht="18" customHeight="1" x14ac:dyDescent="0.2">
      <c r="B29" s="717"/>
      <c r="C29" s="1952"/>
      <c r="D29" s="696"/>
      <c r="E29" s="714" t="s">
        <v>1400</v>
      </c>
    </row>
    <row r="30" spans="2:5" ht="18" customHeight="1" x14ac:dyDescent="0.2">
      <c r="B30" s="718"/>
      <c r="C30" s="1952"/>
      <c r="D30" s="696" t="s">
        <v>2612</v>
      </c>
      <c r="E30" s="714" t="s">
        <v>1401</v>
      </c>
    </row>
    <row r="31" spans="2:5" ht="18" customHeight="1" x14ac:dyDescent="0.2">
      <c r="B31" s="718"/>
      <c r="C31" s="1952"/>
      <c r="D31" s="696"/>
      <c r="E31" s="714" t="s">
        <v>1402</v>
      </c>
    </row>
    <row r="32" spans="2:5" ht="18" customHeight="1" x14ac:dyDescent="0.2">
      <c r="B32" s="718"/>
      <c r="C32" s="1952"/>
      <c r="D32" s="696" t="s">
        <v>2613</v>
      </c>
      <c r="E32" s="714" t="s">
        <v>1403</v>
      </c>
    </row>
    <row r="33" spans="2:5" ht="18" customHeight="1" x14ac:dyDescent="0.2">
      <c r="B33" s="718"/>
      <c r="C33" s="1952"/>
      <c r="D33" s="696" t="s">
        <v>2607</v>
      </c>
      <c r="E33" s="714" t="s">
        <v>1404</v>
      </c>
    </row>
    <row r="34" spans="2:5" ht="18" customHeight="1" x14ac:dyDescent="0.2">
      <c r="B34" s="718"/>
      <c r="C34" s="1952"/>
      <c r="D34" s="693"/>
      <c r="E34" s="714" t="s">
        <v>1405</v>
      </c>
    </row>
    <row r="35" spans="2:5" ht="18" customHeight="1" x14ac:dyDescent="0.2">
      <c r="B35" s="718"/>
      <c r="C35" s="1952"/>
      <c r="D35" s="696" t="s">
        <v>2601</v>
      </c>
      <c r="E35" s="714" t="s">
        <v>1406</v>
      </c>
    </row>
    <row r="36" spans="2:5" ht="18" customHeight="1" x14ac:dyDescent="0.2">
      <c r="B36" s="718"/>
      <c r="C36" s="1952"/>
      <c r="D36" s="696" t="s">
        <v>2602</v>
      </c>
      <c r="E36" s="714" t="s">
        <v>1407</v>
      </c>
    </row>
    <row r="37" spans="2:5" ht="18" customHeight="1" x14ac:dyDescent="0.2">
      <c r="B37" s="718"/>
      <c r="C37" s="628" t="s">
        <v>189</v>
      </c>
      <c r="D37" s="693"/>
      <c r="E37" s="714" t="s">
        <v>1408</v>
      </c>
    </row>
    <row r="38" spans="2:5" ht="25.5" customHeight="1" x14ac:dyDescent="0.2">
      <c r="B38" s="718"/>
      <c r="C38" s="629" t="s">
        <v>190</v>
      </c>
      <c r="D38" s="693"/>
      <c r="E38" s="714" t="s">
        <v>1409</v>
      </c>
    </row>
    <row r="39" spans="2:5" ht="18" customHeight="1" thickBot="1" x14ac:dyDescent="0.25">
      <c r="B39" s="719"/>
      <c r="C39" s="627"/>
      <c r="D39" s="694"/>
      <c r="E39" s="715" t="s">
        <v>1410</v>
      </c>
    </row>
    <row r="40" spans="2:5" ht="18" customHeight="1" x14ac:dyDescent="0.2">
      <c r="B40" s="720"/>
      <c r="C40" s="1949" t="s">
        <v>1736</v>
      </c>
      <c r="D40" s="696" t="s">
        <v>2614</v>
      </c>
      <c r="E40" s="721" t="s">
        <v>1411</v>
      </c>
    </row>
    <row r="41" spans="2:5" ht="18" customHeight="1" x14ac:dyDescent="0.2">
      <c r="B41" s="722"/>
      <c r="C41" s="1950"/>
      <c r="D41" s="696" t="s">
        <v>2615</v>
      </c>
      <c r="E41" s="723" t="s">
        <v>1412</v>
      </c>
    </row>
    <row r="42" spans="2:5" ht="18" customHeight="1" x14ac:dyDescent="0.2">
      <c r="B42" s="722"/>
      <c r="C42" s="672"/>
      <c r="D42" s="696" t="s">
        <v>2616</v>
      </c>
      <c r="E42" s="723"/>
    </row>
    <row r="43" spans="2:5" ht="18" customHeight="1" x14ac:dyDescent="0.2">
      <c r="B43" s="722"/>
      <c r="C43" s="672"/>
      <c r="D43" s="696" t="s">
        <v>2617</v>
      </c>
      <c r="E43" s="723"/>
    </row>
    <row r="44" spans="2:5" ht="18" customHeight="1" x14ac:dyDescent="0.2">
      <c r="B44" s="722"/>
      <c r="C44" s="672"/>
      <c r="D44" s="696" t="s">
        <v>2618</v>
      </c>
      <c r="E44" s="761" t="s">
        <v>1413</v>
      </c>
    </row>
    <row r="45" spans="2:5" ht="18" customHeight="1" x14ac:dyDescent="0.2">
      <c r="B45" s="724"/>
      <c r="C45" s="670" t="s">
        <v>193</v>
      </c>
      <c r="D45" s="699"/>
      <c r="E45" s="760"/>
    </row>
    <row r="46" spans="2:5" ht="18" customHeight="1" x14ac:dyDescent="0.2">
      <c r="B46" s="722"/>
      <c r="C46" s="510" t="s">
        <v>140</v>
      </c>
      <c r="D46" s="693"/>
      <c r="E46" s="723"/>
    </row>
    <row r="47" spans="2:5" ht="18" customHeight="1" x14ac:dyDescent="0.2">
      <c r="B47" s="722"/>
      <c r="C47" s="1950" t="s">
        <v>119</v>
      </c>
      <c r="D47" s="696" t="s">
        <v>2619</v>
      </c>
      <c r="E47" s="723" t="s">
        <v>1414</v>
      </c>
    </row>
    <row r="48" spans="2:5" ht="18" customHeight="1" x14ac:dyDescent="0.2">
      <c r="B48" s="722"/>
      <c r="C48" s="1950"/>
      <c r="D48" s="696" t="s">
        <v>2620</v>
      </c>
      <c r="E48" s="723" t="s">
        <v>1415</v>
      </c>
    </row>
    <row r="49" spans="2:5" ht="18" customHeight="1" x14ac:dyDescent="0.2">
      <c r="B49" s="722"/>
      <c r="C49" s="1950"/>
      <c r="D49" s="696" t="s">
        <v>2621</v>
      </c>
      <c r="E49" s="723" t="s">
        <v>1416</v>
      </c>
    </row>
    <row r="50" spans="2:5" ht="18" customHeight="1" x14ac:dyDescent="0.2">
      <c r="B50" s="722"/>
      <c r="C50" s="1950"/>
      <c r="D50" s="696" t="s">
        <v>2622</v>
      </c>
      <c r="E50" s="723"/>
    </row>
    <row r="51" spans="2:5" ht="18" customHeight="1" thickBot="1" x14ac:dyDescent="0.25">
      <c r="B51" s="725"/>
      <c r="C51" s="1955"/>
      <c r="D51" s="696" t="s">
        <v>2623</v>
      </c>
      <c r="E51" s="726"/>
    </row>
    <row r="52" spans="2:5" ht="18" customHeight="1" x14ac:dyDescent="0.2">
      <c r="B52" s="727"/>
      <c r="C52" s="1947" t="s">
        <v>1737</v>
      </c>
      <c r="D52" s="698"/>
      <c r="E52" s="708" t="s">
        <v>1417</v>
      </c>
    </row>
    <row r="53" spans="2:5" ht="18" customHeight="1" x14ac:dyDescent="0.2">
      <c r="B53" s="728"/>
      <c r="C53" s="1948"/>
      <c r="D53" s="696" t="s">
        <v>2624</v>
      </c>
      <c r="E53" s="710" t="s">
        <v>2681</v>
      </c>
    </row>
    <row r="54" spans="2:5" ht="18" customHeight="1" x14ac:dyDescent="0.2">
      <c r="B54" s="729"/>
      <c r="C54" s="1948"/>
      <c r="D54" s="696" t="s">
        <v>2625</v>
      </c>
      <c r="E54" s="710" t="s">
        <v>2682</v>
      </c>
    </row>
    <row r="55" spans="2:5" ht="18" customHeight="1" x14ac:dyDescent="0.2">
      <c r="B55" s="729"/>
      <c r="C55" s="1948"/>
      <c r="D55" s="696" t="s">
        <v>2626</v>
      </c>
      <c r="E55" s="710" t="s">
        <v>2683</v>
      </c>
    </row>
    <row r="56" spans="2:5" ht="18" customHeight="1" x14ac:dyDescent="0.2">
      <c r="B56" s="729"/>
      <c r="C56" s="1948"/>
      <c r="D56" s="696" t="s">
        <v>2627</v>
      </c>
      <c r="E56" s="710" t="s">
        <v>2684</v>
      </c>
    </row>
    <row r="57" spans="2:5" ht="18" customHeight="1" x14ac:dyDescent="0.2">
      <c r="B57" s="729"/>
      <c r="C57" s="671" t="s">
        <v>738</v>
      </c>
      <c r="D57" s="696" t="s">
        <v>2628</v>
      </c>
      <c r="E57" s="710" t="s">
        <v>2685</v>
      </c>
    </row>
    <row r="58" spans="2:5" ht="18" customHeight="1" thickBot="1" x14ac:dyDescent="0.25">
      <c r="B58" s="730"/>
      <c r="C58" s="509" t="s">
        <v>739</v>
      </c>
      <c r="D58" s="694"/>
      <c r="E58" s="712" t="s">
        <v>2686</v>
      </c>
    </row>
    <row r="59" spans="2:5" ht="18" customHeight="1" x14ac:dyDescent="0.2">
      <c r="B59" s="1940" t="s">
        <v>1526</v>
      </c>
      <c r="C59" s="1953" t="s">
        <v>1738</v>
      </c>
      <c r="D59" s="698"/>
      <c r="E59" s="708" t="s">
        <v>2687</v>
      </c>
    </row>
    <row r="60" spans="2:5" ht="18" customHeight="1" x14ac:dyDescent="0.2">
      <c r="B60" s="1941"/>
      <c r="C60" s="1954"/>
      <c r="D60" s="696"/>
      <c r="E60" s="710" t="s">
        <v>2688</v>
      </c>
    </row>
    <row r="61" spans="2:5" ht="18" customHeight="1" x14ac:dyDescent="0.2">
      <c r="B61" s="1941"/>
      <c r="C61" s="1954"/>
      <c r="D61" s="696" t="s">
        <v>2624</v>
      </c>
      <c r="E61" s="710" t="s">
        <v>2689</v>
      </c>
    </row>
    <row r="62" spans="2:5" ht="18" customHeight="1" x14ac:dyDescent="0.2">
      <c r="B62" s="1941"/>
      <c r="C62" s="1954"/>
      <c r="D62" s="696"/>
      <c r="E62" s="710" t="s">
        <v>2690</v>
      </c>
    </row>
    <row r="63" spans="2:5" ht="18" customHeight="1" x14ac:dyDescent="0.2">
      <c r="B63" s="1941"/>
      <c r="C63" s="1954"/>
      <c r="D63" s="696" t="s">
        <v>2625</v>
      </c>
      <c r="E63" s="710" t="s">
        <v>2691</v>
      </c>
    </row>
    <row r="64" spans="2:5" ht="18" customHeight="1" x14ac:dyDescent="0.2">
      <c r="B64" s="1941"/>
      <c r="C64" s="1954"/>
      <c r="D64" s="696" t="s">
        <v>2629</v>
      </c>
      <c r="E64" s="710" t="s">
        <v>2692</v>
      </c>
    </row>
    <row r="65" spans="2:5" ht="18" customHeight="1" x14ac:dyDescent="0.2">
      <c r="B65" s="1941"/>
      <c r="C65" s="1954"/>
      <c r="D65" s="693"/>
      <c r="E65" s="710" t="s">
        <v>2693</v>
      </c>
    </row>
    <row r="66" spans="2:5" ht="18" customHeight="1" x14ac:dyDescent="0.2">
      <c r="B66" s="1941"/>
      <c r="C66" s="1954"/>
      <c r="D66" s="696" t="s">
        <v>2627</v>
      </c>
      <c r="E66" s="710" t="s">
        <v>2694</v>
      </c>
    </row>
    <row r="67" spans="2:5" ht="18" customHeight="1" x14ac:dyDescent="0.2">
      <c r="B67" s="1941"/>
      <c r="C67" s="1954"/>
      <c r="D67" s="696" t="s">
        <v>2628</v>
      </c>
      <c r="E67" s="710" t="s">
        <v>1652</v>
      </c>
    </row>
    <row r="68" spans="2:5" ht="18" customHeight="1" x14ac:dyDescent="0.2">
      <c r="B68" s="1941"/>
      <c r="C68" s="1954"/>
      <c r="D68" s="693"/>
      <c r="E68" s="710" t="s">
        <v>1653</v>
      </c>
    </row>
    <row r="69" spans="2:5" ht="18" customHeight="1" x14ac:dyDescent="0.2">
      <c r="B69" s="1941"/>
      <c r="C69" s="1954"/>
      <c r="D69" s="693"/>
      <c r="E69" s="710" t="s">
        <v>1654</v>
      </c>
    </row>
    <row r="70" spans="2:5" ht="18" customHeight="1" x14ac:dyDescent="0.2">
      <c r="B70" s="1941"/>
      <c r="C70" s="1954"/>
      <c r="D70" s="693"/>
      <c r="E70" s="710" t="s">
        <v>1655</v>
      </c>
    </row>
    <row r="71" spans="2:5" ht="18" customHeight="1" x14ac:dyDescent="0.2">
      <c r="B71" s="1941"/>
      <c r="C71" s="1954"/>
      <c r="D71" s="693"/>
      <c r="E71" s="710" t="s">
        <v>1656</v>
      </c>
    </row>
    <row r="72" spans="2:5" ht="18" customHeight="1" x14ac:dyDescent="0.2">
      <c r="B72" s="1941"/>
      <c r="C72" s="1954"/>
      <c r="D72" s="693"/>
      <c r="E72" s="710" t="s">
        <v>1657</v>
      </c>
    </row>
    <row r="73" spans="2:5" ht="18" customHeight="1" x14ac:dyDescent="0.2">
      <c r="B73" s="1941"/>
      <c r="C73" s="673" t="s">
        <v>2346</v>
      </c>
      <c r="D73" s="693"/>
      <c r="E73" s="710" t="s">
        <v>1658</v>
      </c>
    </row>
    <row r="74" spans="2:5" ht="18" customHeight="1" x14ac:dyDescent="0.2">
      <c r="B74" s="1941"/>
      <c r="C74" s="762" t="s">
        <v>2352</v>
      </c>
      <c r="D74" s="693"/>
      <c r="E74" s="710" t="s">
        <v>1659</v>
      </c>
    </row>
    <row r="75" spans="2:5" ht="18" customHeight="1" thickBot="1" x14ac:dyDescent="0.25">
      <c r="B75" s="1942"/>
      <c r="C75" s="763"/>
      <c r="D75" s="694"/>
      <c r="E75" s="712" t="s">
        <v>1660</v>
      </c>
    </row>
    <row r="76" spans="2:5" ht="18" customHeight="1" x14ac:dyDescent="0.2">
      <c r="B76" s="731"/>
      <c r="C76" s="1929" t="s">
        <v>1739</v>
      </c>
      <c r="D76" s="1926" t="s">
        <v>2600</v>
      </c>
      <c r="E76" s="708" t="s">
        <v>1661</v>
      </c>
    </row>
    <row r="77" spans="2:5" ht="18" customHeight="1" x14ac:dyDescent="0.2">
      <c r="B77" s="732"/>
      <c r="C77" s="1930"/>
      <c r="D77" s="1927"/>
      <c r="E77" s="710" t="s">
        <v>1662</v>
      </c>
    </row>
    <row r="78" spans="2:5" ht="18" customHeight="1" x14ac:dyDescent="0.2">
      <c r="B78" s="732"/>
      <c r="C78" s="1930"/>
      <c r="D78" s="1927"/>
      <c r="E78" s="710" t="s">
        <v>1663</v>
      </c>
    </row>
    <row r="79" spans="2:5" ht="18" customHeight="1" x14ac:dyDescent="0.2">
      <c r="B79" s="732"/>
      <c r="C79" s="1930"/>
      <c r="D79" s="1927"/>
      <c r="E79" s="710" t="s">
        <v>1664</v>
      </c>
    </row>
    <row r="80" spans="2:5" ht="18" customHeight="1" x14ac:dyDescent="0.2">
      <c r="B80" s="732"/>
      <c r="C80" s="1930"/>
      <c r="D80" s="1927"/>
      <c r="E80" s="710" t="s">
        <v>1665</v>
      </c>
    </row>
    <row r="81" spans="2:5" ht="18" customHeight="1" x14ac:dyDescent="0.2">
      <c r="B81" s="733"/>
      <c r="C81" s="1930"/>
      <c r="D81" s="1927"/>
      <c r="E81" s="710" t="s">
        <v>1666</v>
      </c>
    </row>
    <row r="82" spans="2:5" ht="18" customHeight="1" x14ac:dyDescent="0.2">
      <c r="B82" s="733"/>
      <c r="C82" s="1930"/>
      <c r="D82" s="1927"/>
      <c r="E82" s="710" t="s">
        <v>1667</v>
      </c>
    </row>
    <row r="83" spans="2:5" ht="18" customHeight="1" x14ac:dyDescent="0.2">
      <c r="B83" s="733"/>
      <c r="C83" s="1930"/>
      <c r="D83" s="1927"/>
      <c r="E83" s="710" t="s">
        <v>1668</v>
      </c>
    </row>
    <row r="84" spans="2:5" ht="18" customHeight="1" x14ac:dyDescent="0.2">
      <c r="B84" s="733"/>
      <c r="C84" s="1930"/>
      <c r="D84" s="1927"/>
      <c r="E84" s="710" t="s">
        <v>1669</v>
      </c>
    </row>
    <row r="85" spans="2:5" ht="18" customHeight="1" x14ac:dyDescent="0.2">
      <c r="B85" s="733"/>
      <c r="C85" s="677" t="s">
        <v>1840</v>
      </c>
      <c r="D85" s="1927"/>
      <c r="E85" s="710" t="s">
        <v>1670</v>
      </c>
    </row>
    <row r="86" spans="2:5" ht="18" customHeight="1" x14ac:dyDescent="0.2">
      <c r="B86" s="733"/>
      <c r="C86" s="678" t="s">
        <v>1841</v>
      </c>
      <c r="D86" s="1927"/>
      <c r="E86" s="710" t="s">
        <v>1671</v>
      </c>
    </row>
    <row r="87" spans="2:5" ht="18" customHeight="1" thickBot="1" x14ac:dyDescent="0.25">
      <c r="B87" s="734"/>
      <c r="C87" s="674"/>
      <c r="D87" s="1928"/>
      <c r="E87" s="712" t="s">
        <v>1672</v>
      </c>
    </row>
    <row r="88" spans="2:5" ht="18" customHeight="1" x14ac:dyDescent="0.2">
      <c r="B88" s="1915" t="s">
        <v>1527</v>
      </c>
      <c r="C88" s="1934" t="s">
        <v>1524</v>
      </c>
      <c r="D88" s="698"/>
      <c r="E88" s="735" t="s">
        <v>1673</v>
      </c>
    </row>
    <row r="89" spans="2:5" ht="18" customHeight="1" x14ac:dyDescent="0.2">
      <c r="B89" s="1916"/>
      <c r="C89" s="1935"/>
      <c r="D89" s="696" t="s">
        <v>2619</v>
      </c>
      <c r="E89" s="736" t="s">
        <v>1674</v>
      </c>
    </row>
    <row r="90" spans="2:5" ht="18" customHeight="1" x14ac:dyDescent="0.2">
      <c r="B90" s="1916"/>
      <c r="C90" s="1935"/>
      <c r="D90" s="696"/>
      <c r="E90" s="736" t="s">
        <v>1675</v>
      </c>
    </row>
    <row r="91" spans="2:5" ht="18" customHeight="1" x14ac:dyDescent="0.2">
      <c r="B91" s="1916"/>
      <c r="C91" s="1935"/>
      <c r="D91" s="696"/>
      <c r="E91" s="736" t="s">
        <v>1676</v>
      </c>
    </row>
    <row r="92" spans="2:5" ht="18" customHeight="1" x14ac:dyDescent="0.2">
      <c r="B92" s="1916"/>
      <c r="C92" s="1935"/>
      <c r="D92" s="696" t="s">
        <v>2630</v>
      </c>
      <c r="E92" s="736" t="s">
        <v>1677</v>
      </c>
    </row>
    <row r="93" spans="2:5" ht="18" customHeight="1" x14ac:dyDescent="0.2">
      <c r="B93" s="1916"/>
      <c r="C93" s="1935"/>
      <c r="D93" s="696" t="s">
        <v>2631</v>
      </c>
      <c r="E93" s="736" t="s">
        <v>1678</v>
      </c>
    </row>
    <row r="94" spans="2:5" ht="18" customHeight="1" x14ac:dyDescent="0.2">
      <c r="B94" s="1916"/>
      <c r="C94" s="1935"/>
      <c r="D94" s="693"/>
      <c r="E94" s="736" t="s">
        <v>1679</v>
      </c>
    </row>
    <row r="95" spans="2:5" ht="18" customHeight="1" x14ac:dyDescent="0.2">
      <c r="B95" s="1916"/>
      <c r="C95" s="1935"/>
      <c r="D95" s="693"/>
      <c r="E95" s="736" t="s">
        <v>1680</v>
      </c>
    </row>
    <row r="96" spans="2:5" ht="18" customHeight="1" x14ac:dyDescent="0.2">
      <c r="B96" s="1916"/>
      <c r="C96" s="1935"/>
      <c r="D96" s="696" t="s">
        <v>2622</v>
      </c>
      <c r="E96" s="736" t="s">
        <v>1681</v>
      </c>
    </row>
    <row r="97" spans="2:5" ht="18" customHeight="1" x14ac:dyDescent="0.2">
      <c r="B97" s="1916"/>
      <c r="C97" s="1935"/>
      <c r="D97" s="696" t="s">
        <v>2632</v>
      </c>
      <c r="E97" s="736" t="s">
        <v>1682</v>
      </c>
    </row>
    <row r="98" spans="2:5" ht="18" customHeight="1" x14ac:dyDescent="0.2">
      <c r="B98" s="1916"/>
      <c r="C98" s="686" t="s">
        <v>2356</v>
      </c>
      <c r="D98" s="693"/>
      <c r="E98" s="736" t="s">
        <v>1683</v>
      </c>
    </row>
    <row r="99" spans="2:5" ht="18" customHeight="1" x14ac:dyDescent="0.2">
      <c r="B99" s="1916"/>
      <c r="C99" s="679" t="s">
        <v>2361</v>
      </c>
      <c r="D99" s="693"/>
      <c r="E99" s="736" t="s">
        <v>1684</v>
      </c>
    </row>
    <row r="100" spans="2:5" ht="18" customHeight="1" thickBot="1" x14ac:dyDescent="0.25">
      <c r="B100" s="1917"/>
      <c r="C100" s="680"/>
      <c r="D100" s="694"/>
      <c r="E100" s="737" t="s">
        <v>1685</v>
      </c>
    </row>
    <row r="101" spans="2:5" ht="18" customHeight="1" x14ac:dyDescent="0.2">
      <c r="B101" s="738"/>
      <c r="C101" s="1920" t="s">
        <v>722</v>
      </c>
      <c r="D101" s="696" t="s">
        <v>2633</v>
      </c>
      <c r="E101" s="1923" t="s">
        <v>1686</v>
      </c>
    </row>
    <row r="102" spans="2:5" ht="18" customHeight="1" x14ac:dyDescent="0.2">
      <c r="B102" s="739"/>
      <c r="C102" s="1921"/>
      <c r="D102" s="696" t="s">
        <v>2615</v>
      </c>
      <c r="E102" s="1924"/>
    </row>
    <row r="103" spans="2:5" ht="18" customHeight="1" x14ac:dyDescent="0.2">
      <c r="B103" s="739"/>
      <c r="C103" s="1921"/>
      <c r="D103" s="696" t="s">
        <v>2616</v>
      </c>
      <c r="E103" s="1924"/>
    </row>
    <row r="104" spans="2:5" ht="18" customHeight="1" x14ac:dyDescent="0.2">
      <c r="B104" s="739"/>
      <c r="C104" s="1921"/>
      <c r="D104" s="696" t="s">
        <v>2634</v>
      </c>
      <c r="E104" s="1924"/>
    </row>
    <row r="105" spans="2:5" ht="18" customHeight="1" thickBot="1" x14ac:dyDescent="0.25">
      <c r="B105" s="740"/>
      <c r="C105" s="1922"/>
      <c r="D105" s="696" t="s">
        <v>2623</v>
      </c>
      <c r="E105" s="1925"/>
    </row>
    <row r="106" spans="2:5" ht="18" customHeight="1" x14ac:dyDescent="0.2">
      <c r="B106" s="1912" t="s">
        <v>1450</v>
      </c>
      <c r="C106" s="1936" t="s">
        <v>168</v>
      </c>
      <c r="D106" s="698"/>
      <c r="E106" s="741" t="s">
        <v>1687</v>
      </c>
    </row>
    <row r="107" spans="2:5" ht="18" customHeight="1" x14ac:dyDescent="0.2">
      <c r="B107" s="1913"/>
      <c r="C107" s="1937"/>
      <c r="D107" s="696" t="s">
        <v>2635</v>
      </c>
      <c r="E107" s="741" t="s">
        <v>1688</v>
      </c>
    </row>
    <row r="108" spans="2:5" ht="18" customHeight="1" x14ac:dyDescent="0.2">
      <c r="B108" s="1913"/>
      <c r="C108" s="1937"/>
      <c r="D108" s="696"/>
      <c r="E108" s="741" t="s">
        <v>1724</v>
      </c>
    </row>
    <row r="109" spans="2:5" ht="18" customHeight="1" x14ac:dyDescent="0.2">
      <c r="B109" s="1913"/>
      <c r="C109" s="1937"/>
      <c r="D109" s="696"/>
      <c r="E109" s="741" t="s">
        <v>1725</v>
      </c>
    </row>
    <row r="110" spans="2:5" ht="18" customHeight="1" x14ac:dyDescent="0.2">
      <c r="B110" s="1913"/>
      <c r="C110" s="1937"/>
      <c r="D110" s="696" t="s">
        <v>2636</v>
      </c>
      <c r="E110" s="741" t="s">
        <v>1726</v>
      </c>
    </row>
    <row r="111" spans="2:5" ht="18" customHeight="1" x14ac:dyDescent="0.2">
      <c r="B111" s="1913"/>
      <c r="C111" s="1937"/>
      <c r="D111" s="696" t="s">
        <v>2637</v>
      </c>
      <c r="E111" s="741" t="s">
        <v>1727</v>
      </c>
    </row>
    <row r="112" spans="2:5" ht="18" customHeight="1" x14ac:dyDescent="0.2">
      <c r="B112" s="1913"/>
      <c r="C112" s="1937"/>
      <c r="D112" s="693"/>
      <c r="E112" s="741" t="s">
        <v>1728</v>
      </c>
    </row>
    <row r="113" spans="2:5" ht="18" customHeight="1" x14ac:dyDescent="0.2">
      <c r="B113" s="1913"/>
      <c r="C113" s="1937"/>
      <c r="D113" s="693"/>
      <c r="E113" s="741" t="s">
        <v>1729</v>
      </c>
    </row>
    <row r="114" spans="2:5" ht="18" customHeight="1" x14ac:dyDescent="0.2">
      <c r="B114" s="1913"/>
      <c r="C114" s="1937"/>
      <c r="D114" s="696" t="s">
        <v>2634</v>
      </c>
      <c r="E114" s="741" t="s">
        <v>1730</v>
      </c>
    </row>
    <row r="115" spans="2:5" ht="18" customHeight="1" x14ac:dyDescent="0.2">
      <c r="B115" s="1913"/>
      <c r="C115" s="1937"/>
      <c r="D115" s="696" t="s">
        <v>2623</v>
      </c>
      <c r="E115" s="741" t="s">
        <v>1731</v>
      </c>
    </row>
    <row r="116" spans="2:5" ht="18" customHeight="1" x14ac:dyDescent="0.2">
      <c r="B116" s="1913"/>
      <c r="C116" s="668" t="s">
        <v>2375</v>
      </c>
      <c r="D116" s="693"/>
      <c r="E116" s="741" t="s">
        <v>1732</v>
      </c>
    </row>
    <row r="117" spans="2:5" ht="18" customHeight="1" x14ac:dyDescent="0.2">
      <c r="B117" s="1913"/>
      <c r="C117" s="682" t="s">
        <v>153</v>
      </c>
      <c r="D117" s="693"/>
      <c r="E117" s="741" t="s">
        <v>1733</v>
      </c>
    </row>
    <row r="118" spans="2:5" ht="18" customHeight="1" thickBot="1" x14ac:dyDescent="0.25">
      <c r="B118" s="1914"/>
      <c r="C118" s="681"/>
      <c r="D118" s="693"/>
      <c r="E118" s="742" t="s">
        <v>1734</v>
      </c>
    </row>
    <row r="119" spans="2:5" ht="18" customHeight="1" x14ac:dyDescent="0.2">
      <c r="B119" s="1909" t="s">
        <v>1568</v>
      </c>
      <c r="C119" s="1918" t="s">
        <v>165</v>
      </c>
      <c r="D119" s="698"/>
      <c r="E119" s="743" t="s">
        <v>1528</v>
      </c>
    </row>
    <row r="120" spans="2:5" ht="18" customHeight="1" x14ac:dyDescent="0.2">
      <c r="B120" s="1910"/>
      <c r="C120" s="1919"/>
      <c r="D120" s="693"/>
      <c r="E120" s="744" t="s">
        <v>1529</v>
      </c>
    </row>
    <row r="121" spans="2:5" ht="18" customHeight="1" x14ac:dyDescent="0.2">
      <c r="B121" s="1910"/>
      <c r="C121" s="1919"/>
      <c r="D121" s="693"/>
      <c r="E121" s="744" t="s">
        <v>1530</v>
      </c>
    </row>
    <row r="122" spans="2:5" ht="18" customHeight="1" x14ac:dyDescent="0.2">
      <c r="B122" s="1910"/>
      <c r="C122" s="1919"/>
      <c r="D122" s="696" t="s">
        <v>2605</v>
      </c>
      <c r="E122" s="744" t="s">
        <v>1531</v>
      </c>
    </row>
    <row r="123" spans="2:5" ht="18" customHeight="1" x14ac:dyDescent="0.2">
      <c r="B123" s="1910"/>
      <c r="C123" s="1919"/>
      <c r="D123" s="696"/>
      <c r="E123" s="744" t="s">
        <v>1532</v>
      </c>
    </row>
    <row r="124" spans="2:5" ht="18" customHeight="1" x14ac:dyDescent="0.2">
      <c r="B124" s="1910"/>
      <c r="C124" s="1919"/>
      <c r="D124" s="696"/>
      <c r="E124" s="744" t="s">
        <v>1533</v>
      </c>
    </row>
    <row r="125" spans="2:5" ht="18" customHeight="1" x14ac:dyDescent="0.2">
      <c r="B125" s="1910"/>
      <c r="C125" s="1919"/>
      <c r="D125" s="696" t="s">
        <v>2604</v>
      </c>
      <c r="E125" s="744" t="s">
        <v>1534</v>
      </c>
    </row>
    <row r="126" spans="2:5" ht="18" customHeight="1" x14ac:dyDescent="0.2">
      <c r="B126" s="1910"/>
      <c r="C126" s="1919"/>
      <c r="D126" s="696" t="s">
        <v>2609</v>
      </c>
      <c r="E126" s="744" t="s">
        <v>1535</v>
      </c>
    </row>
    <row r="127" spans="2:5" ht="18" customHeight="1" x14ac:dyDescent="0.2">
      <c r="B127" s="1910"/>
      <c r="C127" s="1919"/>
      <c r="D127" s="693"/>
      <c r="E127" s="744" t="s">
        <v>1536</v>
      </c>
    </row>
    <row r="128" spans="2:5" ht="18" customHeight="1" x14ac:dyDescent="0.2">
      <c r="B128" s="1910"/>
      <c r="C128" s="1919"/>
      <c r="D128" s="693"/>
      <c r="E128" s="744" t="s">
        <v>1537</v>
      </c>
    </row>
    <row r="129" spans="2:5" ht="18" customHeight="1" x14ac:dyDescent="0.2">
      <c r="B129" s="1910"/>
      <c r="C129" s="1919"/>
      <c r="D129" s="696" t="s">
        <v>2638</v>
      </c>
      <c r="E129" s="744" t="s">
        <v>1538</v>
      </c>
    </row>
    <row r="130" spans="2:5" ht="18" customHeight="1" x14ac:dyDescent="0.2">
      <c r="B130" s="1910"/>
      <c r="C130" s="1919"/>
      <c r="D130" s="696" t="s">
        <v>2639</v>
      </c>
      <c r="E130" s="744" t="s">
        <v>1539</v>
      </c>
    </row>
    <row r="131" spans="2:5" ht="18" customHeight="1" x14ac:dyDescent="0.2">
      <c r="B131" s="1910"/>
      <c r="C131" s="1919"/>
      <c r="D131" s="693"/>
      <c r="E131" s="744" t="s">
        <v>1540</v>
      </c>
    </row>
    <row r="132" spans="2:5" ht="18" customHeight="1" x14ac:dyDescent="0.2">
      <c r="B132" s="1910"/>
      <c r="C132" s="1919"/>
      <c r="D132" s="693"/>
      <c r="E132" s="744" t="s">
        <v>1541</v>
      </c>
    </row>
    <row r="133" spans="2:5" ht="18" customHeight="1" x14ac:dyDescent="0.2">
      <c r="B133" s="1910"/>
      <c r="C133" s="1919"/>
      <c r="D133" s="693"/>
      <c r="E133" s="744" t="s">
        <v>1542</v>
      </c>
    </row>
    <row r="134" spans="2:5" ht="18" customHeight="1" x14ac:dyDescent="0.2">
      <c r="B134" s="1910"/>
      <c r="C134" s="1919"/>
      <c r="D134" s="693"/>
      <c r="E134" s="744" t="s">
        <v>1543</v>
      </c>
    </row>
    <row r="135" spans="2:5" ht="18" customHeight="1" x14ac:dyDescent="0.2">
      <c r="B135" s="1910"/>
      <c r="C135" s="1919"/>
      <c r="D135" s="693"/>
      <c r="E135" s="744" t="s">
        <v>1544</v>
      </c>
    </row>
    <row r="136" spans="2:5" ht="18" customHeight="1" x14ac:dyDescent="0.2">
      <c r="B136" s="1910"/>
      <c r="C136" s="1919"/>
      <c r="D136" s="693"/>
      <c r="E136" s="744" t="s">
        <v>1545</v>
      </c>
    </row>
    <row r="137" spans="2:5" ht="18" customHeight="1" x14ac:dyDescent="0.2">
      <c r="B137" s="1910"/>
      <c r="C137" s="684" t="s">
        <v>2324</v>
      </c>
      <c r="D137" s="693"/>
      <c r="E137" s="744" t="s">
        <v>1546</v>
      </c>
    </row>
    <row r="138" spans="2:5" ht="18" customHeight="1" x14ac:dyDescent="0.2">
      <c r="B138" s="1910"/>
      <c r="C138" s="685" t="s">
        <v>150</v>
      </c>
      <c r="D138" s="693"/>
      <c r="E138" s="744" t="s">
        <v>1547</v>
      </c>
    </row>
    <row r="139" spans="2:5" ht="18" customHeight="1" thickBot="1" x14ac:dyDescent="0.25">
      <c r="B139" s="1911"/>
      <c r="C139" s="683"/>
      <c r="D139" s="694"/>
      <c r="E139" s="745" t="s">
        <v>1548</v>
      </c>
    </row>
    <row r="140" spans="2:5" ht="18" customHeight="1" x14ac:dyDescent="0.2">
      <c r="B140" s="746"/>
      <c r="C140" s="1938" t="s">
        <v>1218</v>
      </c>
      <c r="D140" s="698"/>
      <c r="E140" s="747" t="s">
        <v>1549</v>
      </c>
    </row>
    <row r="141" spans="2:5" ht="18" customHeight="1" x14ac:dyDescent="0.2">
      <c r="B141" s="748"/>
      <c r="C141" s="1939"/>
      <c r="D141" s="693"/>
      <c r="E141" s="749" t="s">
        <v>1550</v>
      </c>
    </row>
    <row r="142" spans="2:5" ht="18" customHeight="1" x14ac:dyDescent="0.2">
      <c r="B142" s="750"/>
      <c r="C142" s="1939"/>
      <c r="D142" s="693"/>
      <c r="E142" s="749" t="s">
        <v>1551</v>
      </c>
    </row>
    <row r="143" spans="2:5" ht="18" customHeight="1" x14ac:dyDescent="0.2">
      <c r="B143" s="750"/>
      <c r="C143" s="1939"/>
      <c r="D143" s="696" t="s">
        <v>2633</v>
      </c>
      <c r="E143" s="749" t="s">
        <v>1552</v>
      </c>
    </row>
    <row r="144" spans="2:5" ht="18" customHeight="1" x14ac:dyDescent="0.2">
      <c r="B144" s="750"/>
      <c r="C144" s="1939"/>
      <c r="D144" s="696"/>
      <c r="E144" s="749" t="s">
        <v>1553</v>
      </c>
    </row>
    <row r="145" spans="2:5" ht="18" customHeight="1" x14ac:dyDescent="0.2">
      <c r="B145" s="750"/>
      <c r="C145" s="1939"/>
      <c r="D145" s="696" t="s">
        <v>2640</v>
      </c>
      <c r="E145" s="749" t="s">
        <v>1554</v>
      </c>
    </row>
    <row r="146" spans="2:5" ht="18" customHeight="1" x14ac:dyDescent="0.2">
      <c r="B146" s="750"/>
      <c r="C146" s="1939"/>
      <c r="D146" s="696" t="s">
        <v>2641</v>
      </c>
      <c r="E146" s="749" t="s">
        <v>1555</v>
      </c>
    </row>
    <row r="147" spans="2:5" ht="18" customHeight="1" x14ac:dyDescent="0.2">
      <c r="B147" s="750"/>
      <c r="C147" s="1939"/>
      <c r="D147" s="696" t="s">
        <v>2642</v>
      </c>
      <c r="E147" s="749" t="s">
        <v>1556</v>
      </c>
    </row>
    <row r="148" spans="2:5" ht="18" customHeight="1" x14ac:dyDescent="0.2">
      <c r="B148" s="751"/>
      <c r="C148" s="1939"/>
      <c r="D148" s="696" t="s">
        <v>2641</v>
      </c>
      <c r="E148" s="749" t="s">
        <v>1557</v>
      </c>
    </row>
    <row r="149" spans="2:5" ht="18" customHeight="1" x14ac:dyDescent="0.2">
      <c r="B149" s="751"/>
      <c r="C149" s="1939"/>
      <c r="D149" s="693"/>
      <c r="E149" s="749" t="s">
        <v>1558</v>
      </c>
    </row>
    <row r="150" spans="2:5" ht="18" customHeight="1" x14ac:dyDescent="0.2">
      <c r="B150" s="751"/>
      <c r="C150" s="1939"/>
      <c r="D150" s="696" t="s">
        <v>2634</v>
      </c>
      <c r="E150" s="749" t="s">
        <v>1559</v>
      </c>
    </row>
    <row r="151" spans="2:5" ht="18" customHeight="1" x14ac:dyDescent="0.2">
      <c r="B151" s="751"/>
      <c r="C151" s="1939"/>
      <c r="D151" s="696" t="s">
        <v>2643</v>
      </c>
      <c r="E151" s="749" t="s">
        <v>1560</v>
      </c>
    </row>
    <row r="152" spans="2:5" ht="18" customHeight="1" x14ac:dyDescent="0.2">
      <c r="B152" s="751"/>
      <c r="C152" s="1939"/>
      <c r="D152" s="693"/>
      <c r="E152" s="749" t="s">
        <v>1561</v>
      </c>
    </row>
    <row r="153" spans="2:5" ht="18" customHeight="1" x14ac:dyDescent="0.2">
      <c r="B153" s="751"/>
      <c r="C153" s="1939"/>
      <c r="D153" s="693"/>
      <c r="E153" s="749" t="s">
        <v>1562</v>
      </c>
    </row>
    <row r="154" spans="2:5" ht="18" customHeight="1" x14ac:dyDescent="0.2">
      <c r="B154" s="751"/>
      <c r="C154" s="688" t="s">
        <v>201</v>
      </c>
      <c r="D154" s="693"/>
      <c r="E154" s="749" t="s">
        <v>1563</v>
      </c>
    </row>
    <row r="155" spans="2:5" ht="18" customHeight="1" x14ac:dyDescent="0.2">
      <c r="B155" s="751"/>
      <c r="C155" s="626" t="s">
        <v>207</v>
      </c>
      <c r="D155" s="693"/>
      <c r="E155" s="749" t="s">
        <v>1564</v>
      </c>
    </row>
    <row r="156" spans="2:5" ht="18" customHeight="1" thickBot="1" x14ac:dyDescent="0.25">
      <c r="B156" s="752"/>
      <c r="C156" s="687"/>
      <c r="D156" s="694"/>
      <c r="E156" s="753">
        <v>3</v>
      </c>
    </row>
    <row r="157" spans="2:5" ht="18" customHeight="1" x14ac:dyDescent="0.2">
      <c r="B157" s="754"/>
      <c r="C157" s="1931" t="s">
        <v>1569</v>
      </c>
      <c r="D157" s="696" t="s">
        <v>2633</v>
      </c>
      <c r="E157" s="755" t="s">
        <v>1565</v>
      </c>
    </row>
    <row r="158" spans="2:5" ht="18" customHeight="1" x14ac:dyDescent="0.2">
      <c r="B158" s="756"/>
      <c r="C158" s="1932"/>
      <c r="D158" s="696" t="s">
        <v>2640</v>
      </c>
      <c r="E158" s="757"/>
    </row>
    <row r="159" spans="2:5" ht="18" customHeight="1" x14ac:dyDescent="0.2">
      <c r="B159" s="756"/>
      <c r="C159" s="1932"/>
      <c r="D159" s="696" t="s">
        <v>2642</v>
      </c>
      <c r="E159" s="757" t="s">
        <v>1566</v>
      </c>
    </row>
    <row r="160" spans="2:5" ht="18" customHeight="1" x14ac:dyDescent="0.2">
      <c r="B160" s="756"/>
      <c r="C160" s="1932"/>
      <c r="D160" s="696" t="s">
        <v>2634</v>
      </c>
      <c r="E160" s="757"/>
    </row>
    <row r="161" spans="2:5" ht="18" customHeight="1" thickBot="1" x14ac:dyDescent="0.25">
      <c r="B161" s="758"/>
      <c r="C161" s="1933"/>
      <c r="D161" s="697" t="s">
        <v>2643</v>
      </c>
      <c r="E161" s="759" t="s">
        <v>1567</v>
      </c>
    </row>
    <row r="162" spans="2:5" x14ac:dyDescent="0.2">
      <c r="B162" s="554"/>
      <c r="C162" s="554"/>
      <c r="D162" s="554"/>
      <c r="E162" s="554"/>
    </row>
    <row r="163" spans="2:5" x14ac:dyDescent="0.2">
      <c r="B163" s="691" t="s">
        <v>2593</v>
      </c>
      <c r="C163" s="692" t="s">
        <v>2592</v>
      </c>
      <c r="D163" s="4"/>
      <c r="E163" s="4"/>
    </row>
    <row r="164" spans="2:5" ht="12.75" customHeight="1" x14ac:dyDescent="0.2">
      <c r="B164" s="691" t="s">
        <v>2596</v>
      </c>
      <c r="C164" s="692" t="s">
        <v>2599</v>
      </c>
      <c r="D164" s="4"/>
      <c r="E164" s="4"/>
    </row>
    <row r="165" spans="2:5" ht="12.75" customHeight="1" x14ac:dyDescent="0.2">
      <c r="B165" s="691" t="s">
        <v>2597</v>
      </c>
      <c r="C165" s="692" t="s">
        <v>2598</v>
      </c>
      <c r="D165" s="4"/>
      <c r="E165" s="4"/>
    </row>
    <row r="166" spans="2:5" ht="12.75" customHeight="1" x14ac:dyDescent="0.2">
      <c r="B166" s="691" t="s">
        <v>2594</v>
      </c>
      <c r="C166" s="692" t="s">
        <v>2591</v>
      </c>
      <c r="D166" s="4"/>
      <c r="E166" s="4"/>
    </row>
    <row r="167" spans="2:5" x14ac:dyDescent="0.2">
      <c r="B167" s="691" t="s">
        <v>2595</v>
      </c>
      <c r="C167" s="692" t="s">
        <v>2590</v>
      </c>
      <c r="D167" s="4"/>
      <c r="E167" s="4"/>
    </row>
  </sheetData>
  <mergeCells count="25">
    <mergeCell ref="B2:C2"/>
    <mergeCell ref="C3:C8"/>
    <mergeCell ref="C12:C14"/>
    <mergeCell ref="C10:C11"/>
    <mergeCell ref="B17:B27"/>
    <mergeCell ref="B59:B75"/>
    <mergeCell ref="C17:C24"/>
    <mergeCell ref="C26:C27"/>
    <mergeCell ref="C52:C56"/>
    <mergeCell ref="C40:C41"/>
    <mergeCell ref="C28:C36"/>
    <mergeCell ref="C59:C72"/>
    <mergeCell ref="C47:C51"/>
    <mergeCell ref="E101:E105"/>
    <mergeCell ref="D76:D87"/>
    <mergeCell ref="C76:C84"/>
    <mergeCell ref="C157:C161"/>
    <mergeCell ref="C88:C97"/>
    <mergeCell ref="C106:C115"/>
    <mergeCell ref="C140:C153"/>
    <mergeCell ref="B119:B139"/>
    <mergeCell ref="B106:B118"/>
    <mergeCell ref="B88:B100"/>
    <mergeCell ref="C119:C136"/>
    <mergeCell ref="C101:C105"/>
  </mergeCells>
  <phoneticPr fontId="163" type="noConversion"/>
  <printOptions horizontalCentered="1"/>
  <pageMargins left="0.19685039370078741" right="0.19685039370078741" top="0.19685039370078741" bottom="0.19685039370078741" header="0.51181102362204722" footer="0.11811023622047245"/>
  <pageSetup paperSize="9" scale="89" orientation="portrait" r:id="rId1"/>
  <headerFooter alignWithMargins="0">
    <oddFooter>&amp;CPage &amp;P de &amp;N&amp;R&amp;D &amp;T</oddFooter>
  </headerFooter>
  <rowBreaks count="3" manualBreakCount="3">
    <brk id="45" max="5" man="1"/>
    <brk id="87" max="5" man="1"/>
    <brk id="13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2"/>
  <dimension ref="A1:M40"/>
  <sheetViews>
    <sheetView zoomScaleNormal="100" zoomScaleSheetLayoutView="100" workbookViewId="0">
      <selection activeCell="C52" sqref="C52"/>
    </sheetView>
  </sheetViews>
  <sheetFormatPr baseColWidth="10" defaultRowHeight="11.25" x14ac:dyDescent="0.2"/>
  <cols>
    <col min="1" max="1" width="9.5703125" style="374" customWidth="1"/>
    <col min="2" max="2" width="19.28515625" style="404" customWidth="1"/>
    <col min="3" max="3" width="33.5703125" style="402" customWidth="1"/>
    <col min="4" max="4" width="50.28515625" style="402" customWidth="1"/>
    <col min="5" max="5" width="38.5703125" style="402" customWidth="1"/>
    <col min="6" max="6" width="41.140625" style="402" customWidth="1"/>
    <col min="7" max="7" width="41.42578125" style="402" customWidth="1"/>
    <col min="8" max="8" width="25.5703125" style="403" customWidth="1"/>
    <col min="9" max="9" width="3" style="374" customWidth="1"/>
    <col min="10" max="16384" width="11.42578125" style="374"/>
  </cols>
  <sheetData>
    <row r="1" spans="1:13" ht="47.25" customHeight="1" x14ac:dyDescent="0.2">
      <c r="A1" s="369"/>
      <c r="B1" s="407" t="s">
        <v>1420</v>
      </c>
      <c r="C1" s="371" t="s">
        <v>1421</v>
      </c>
      <c r="D1" s="408" t="s">
        <v>1422</v>
      </c>
      <c r="E1" s="372" t="s">
        <v>1423</v>
      </c>
      <c r="F1" s="372" t="s">
        <v>1424</v>
      </c>
      <c r="G1" s="373" t="s">
        <v>1425</v>
      </c>
      <c r="H1" s="370" t="s">
        <v>1426</v>
      </c>
    </row>
    <row r="2" spans="1:13" ht="20.25" customHeight="1" x14ac:dyDescent="0.2">
      <c r="A2" s="2011" t="s">
        <v>723</v>
      </c>
      <c r="B2" s="2017" t="s">
        <v>1427</v>
      </c>
      <c r="C2" s="2014" t="s">
        <v>1428</v>
      </c>
      <c r="D2" s="1976" t="s">
        <v>1429</v>
      </c>
      <c r="E2" s="375" t="s">
        <v>1430</v>
      </c>
      <c r="F2" s="375" t="s">
        <v>1431</v>
      </c>
      <c r="G2" s="2026" t="s">
        <v>1432</v>
      </c>
      <c r="H2" s="1980" t="s">
        <v>1433</v>
      </c>
    </row>
    <row r="3" spans="1:13" ht="36" customHeight="1" x14ac:dyDescent="0.2">
      <c r="A3" s="2012"/>
      <c r="B3" s="2018"/>
      <c r="C3" s="2015"/>
      <c r="D3" s="1977"/>
      <c r="E3" s="378" t="s">
        <v>1434</v>
      </c>
      <c r="F3" s="378" t="s">
        <v>1435</v>
      </c>
      <c r="G3" s="2027"/>
      <c r="H3" s="1982"/>
    </row>
    <row r="4" spans="1:13" ht="25.5" customHeight="1" x14ac:dyDescent="0.2">
      <c r="A4" s="2012"/>
      <c r="B4" s="2018"/>
      <c r="C4" s="2015"/>
      <c r="D4" s="1977"/>
      <c r="E4" s="1999" t="s">
        <v>1436</v>
      </c>
      <c r="F4" s="378" t="s">
        <v>1437</v>
      </c>
      <c r="G4" s="2003" t="s">
        <v>1438</v>
      </c>
      <c r="H4" s="1982"/>
    </row>
    <row r="5" spans="1:13" ht="27" customHeight="1" x14ac:dyDescent="0.2">
      <c r="A5" s="2012"/>
      <c r="B5" s="2018"/>
      <c r="C5" s="2016"/>
      <c r="D5" s="1978"/>
      <c r="E5" s="1999"/>
      <c r="F5" s="378"/>
      <c r="G5" s="2004"/>
      <c r="H5" s="1981"/>
    </row>
    <row r="6" spans="1:13" ht="12.75" hidden="1" customHeight="1" x14ac:dyDescent="0.2">
      <c r="A6" s="2012"/>
      <c r="B6" s="2018"/>
      <c r="C6" s="437"/>
      <c r="D6" s="431"/>
      <c r="E6" s="1999"/>
      <c r="F6" s="381"/>
      <c r="G6" s="382"/>
      <c r="H6" s="377"/>
    </row>
    <row r="7" spans="1:13" ht="31.5" customHeight="1" x14ac:dyDescent="0.2">
      <c r="A7" s="2012"/>
      <c r="B7" s="2018"/>
      <c r="C7" s="1994" t="s">
        <v>1439</v>
      </c>
      <c r="D7" s="409" t="s">
        <v>1440</v>
      </c>
      <c r="E7" s="1999"/>
      <c r="F7" s="2000" t="s">
        <v>1441</v>
      </c>
      <c r="G7" s="2005" t="s">
        <v>1442</v>
      </c>
      <c r="H7" s="1980" t="s">
        <v>1433</v>
      </c>
    </row>
    <row r="8" spans="1:13" ht="26.25" customHeight="1" x14ac:dyDescent="0.2">
      <c r="A8" s="2012"/>
      <c r="B8" s="2018"/>
      <c r="C8" s="1995"/>
      <c r="D8" s="410" t="s">
        <v>1443</v>
      </c>
      <c r="E8" s="1997" t="s">
        <v>498</v>
      </c>
      <c r="F8" s="2001"/>
      <c r="G8" s="2006"/>
      <c r="H8" s="1982"/>
    </row>
    <row r="9" spans="1:13" ht="12.75" customHeight="1" x14ac:dyDescent="0.2">
      <c r="A9" s="2012"/>
      <c r="B9" s="2018"/>
      <c r="C9" s="1995"/>
      <c r="D9" s="410" t="s">
        <v>798</v>
      </c>
      <c r="E9" s="1997"/>
      <c r="F9" s="2001" t="s">
        <v>499</v>
      </c>
      <c r="G9" s="2006"/>
      <c r="H9" s="1982"/>
    </row>
    <row r="10" spans="1:13" ht="21.75" customHeight="1" thickBot="1" x14ac:dyDescent="0.25">
      <c r="A10" s="2012"/>
      <c r="B10" s="2018"/>
      <c r="C10" s="1996"/>
      <c r="D10" s="435"/>
      <c r="E10" s="1998"/>
      <c r="F10" s="2002"/>
      <c r="G10" s="2007"/>
      <c r="H10" s="1981"/>
    </row>
    <row r="11" spans="1:13" ht="45" customHeight="1" thickTop="1" thickBot="1" x14ac:dyDescent="0.25">
      <c r="A11" s="2012"/>
      <c r="B11" s="2018"/>
      <c r="C11" s="1989" t="s">
        <v>500</v>
      </c>
      <c r="D11" s="1976" t="s">
        <v>501</v>
      </c>
      <c r="E11" s="1976" t="s">
        <v>107</v>
      </c>
      <c r="F11" s="384" t="s">
        <v>724</v>
      </c>
      <c r="G11" s="2000" t="s">
        <v>108</v>
      </c>
      <c r="H11" s="1980" t="s">
        <v>109</v>
      </c>
      <c r="J11" s="547" t="str">
        <f>G11</f>
        <v xml:space="preserve">Les plats composés à 100% d’oeuf ne sont pas concernés, du fait de leur action bénéfique dans le rééquilibrage des apports en acides gras essentiels, et la qualité de leurs protéines. </v>
      </c>
      <c r="K11" s="548">
        <f>LEN(J11)</f>
        <v>184</v>
      </c>
      <c r="L11" s="1987" t="s">
        <v>186</v>
      </c>
      <c r="M11" s="1988"/>
    </row>
    <row r="12" spans="1:13" ht="60.75" customHeight="1" thickTop="1" x14ac:dyDescent="0.2">
      <c r="A12" s="2012"/>
      <c r="B12" s="2018"/>
      <c r="C12" s="1990"/>
      <c r="D12" s="1977"/>
      <c r="E12" s="1977"/>
      <c r="F12" s="405" t="s">
        <v>804</v>
      </c>
      <c r="G12" s="2001"/>
      <c r="H12" s="1982"/>
    </row>
    <row r="13" spans="1:13" ht="54" customHeight="1" x14ac:dyDescent="0.2">
      <c r="A13" s="2012"/>
      <c r="B13" s="2019"/>
      <c r="C13" s="1991"/>
      <c r="D13" s="392" t="s">
        <v>110</v>
      </c>
      <c r="E13" s="1978"/>
      <c r="F13" s="385" t="s">
        <v>111</v>
      </c>
      <c r="G13" s="380" t="s">
        <v>112</v>
      </c>
      <c r="H13" s="1981"/>
    </row>
    <row r="14" spans="1:13" ht="15" customHeight="1" x14ac:dyDescent="0.2">
      <c r="A14" s="2012"/>
      <c r="B14" s="2020" t="s">
        <v>113</v>
      </c>
      <c r="C14" s="1992" t="s">
        <v>114</v>
      </c>
      <c r="D14" s="1976" t="s">
        <v>115</v>
      </c>
      <c r="E14" s="387" t="s">
        <v>116</v>
      </c>
      <c r="F14" s="1976" t="s">
        <v>805</v>
      </c>
      <c r="G14" s="432"/>
      <c r="H14" s="377" t="s">
        <v>117</v>
      </c>
    </row>
    <row r="15" spans="1:13" ht="39.75" customHeight="1" x14ac:dyDescent="0.2">
      <c r="A15" s="2012"/>
      <c r="B15" s="2021"/>
      <c r="C15" s="1993"/>
      <c r="D15" s="1979"/>
      <c r="E15" s="378" t="s">
        <v>118</v>
      </c>
      <c r="F15" s="1979"/>
      <c r="G15" s="433"/>
      <c r="H15" s="430"/>
    </row>
    <row r="16" spans="1:13" ht="17.25" customHeight="1" x14ac:dyDescent="0.2">
      <c r="A16" s="2012"/>
      <c r="B16" s="2021"/>
      <c r="C16" s="549" t="s">
        <v>119</v>
      </c>
      <c r="D16" s="411" t="s">
        <v>120</v>
      </c>
      <c r="E16" s="389" t="s">
        <v>121</v>
      </c>
      <c r="F16" s="390" t="s">
        <v>122</v>
      </c>
      <c r="G16" s="433"/>
      <c r="H16" s="391" t="s">
        <v>123</v>
      </c>
    </row>
    <row r="17" spans="1:8" ht="53.25" customHeight="1" x14ac:dyDescent="0.2">
      <c r="A17" s="2012"/>
      <c r="B17" s="2021"/>
      <c r="C17" s="550" t="s">
        <v>124</v>
      </c>
      <c r="D17" s="392" t="s">
        <v>806</v>
      </c>
      <c r="E17" s="381" t="s">
        <v>125</v>
      </c>
      <c r="F17" s="392" t="s">
        <v>126</v>
      </c>
      <c r="G17" s="436"/>
      <c r="H17" s="386">
        <v>10</v>
      </c>
    </row>
    <row r="18" spans="1:8" ht="66.75" customHeight="1" x14ac:dyDescent="0.2">
      <c r="A18" s="2012"/>
      <c r="B18" s="2021"/>
      <c r="C18" s="2033" t="s">
        <v>127</v>
      </c>
      <c r="D18" s="387" t="s">
        <v>187</v>
      </c>
      <c r="E18" s="1976" t="s">
        <v>1146</v>
      </c>
      <c r="F18" s="375" t="s">
        <v>188</v>
      </c>
      <c r="G18" s="432"/>
      <c r="H18" s="1980">
        <v>10</v>
      </c>
    </row>
    <row r="19" spans="1:8" ht="36" customHeight="1" x14ac:dyDescent="0.2">
      <c r="A19" s="2012"/>
      <c r="B19" s="2021"/>
      <c r="C19" s="2034"/>
      <c r="D19" s="434" t="s">
        <v>2466</v>
      </c>
      <c r="E19" s="1977"/>
      <c r="F19" s="393" t="s">
        <v>1147</v>
      </c>
      <c r="G19" s="433"/>
      <c r="H19" s="1982"/>
    </row>
    <row r="20" spans="1:8" ht="54.75" customHeight="1" x14ac:dyDescent="0.2">
      <c r="A20" s="2013"/>
      <c r="B20" s="2022"/>
      <c r="C20" s="2035"/>
      <c r="D20" s="413" t="s">
        <v>1148</v>
      </c>
      <c r="E20" s="1978"/>
      <c r="F20" s="395" t="s">
        <v>1149</v>
      </c>
      <c r="G20" s="436"/>
      <c r="H20" s="1981"/>
    </row>
    <row r="21" spans="1:8" ht="66" customHeight="1" x14ac:dyDescent="0.2">
      <c r="A21" s="2010" t="s">
        <v>1150</v>
      </c>
      <c r="B21" s="2023" t="s">
        <v>1151</v>
      </c>
      <c r="C21" s="2031" t="s">
        <v>1152</v>
      </c>
      <c r="D21" s="414" t="s">
        <v>807</v>
      </c>
      <c r="E21" s="1976" t="s">
        <v>1153</v>
      </c>
      <c r="F21" s="375" t="s">
        <v>1154</v>
      </c>
      <c r="G21" s="376" t="s">
        <v>1155</v>
      </c>
      <c r="H21" s="1980" t="s">
        <v>1156</v>
      </c>
    </row>
    <row r="22" spans="1:8" ht="54.75" customHeight="1" x14ac:dyDescent="0.2">
      <c r="A22" s="2008"/>
      <c r="B22" s="2024"/>
      <c r="C22" s="2032"/>
      <c r="D22" s="413" t="s">
        <v>1157</v>
      </c>
      <c r="E22" s="1978"/>
      <c r="F22" s="396" t="s">
        <v>1158</v>
      </c>
      <c r="G22" s="379" t="s">
        <v>1159</v>
      </c>
      <c r="H22" s="1981"/>
    </row>
    <row r="23" spans="1:8" ht="51" x14ac:dyDescent="0.2">
      <c r="A23" s="2008"/>
      <c r="B23" s="2024"/>
      <c r="C23" s="551" t="s">
        <v>1160</v>
      </c>
      <c r="D23" s="388" t="s">
        <v>2287</v>
      </c>
      <c r="E23" s="397" t="s">
        <v>2288</v>
      </c>
      <c r="F23" s="388" t="s">
        <v>2289</v>
      </c>
      <c r="G23" s="382"/>
      <c r="H23" s="377" t="s">
        <v>1156</v>
      </c>
    </row>
    <row r="24" spans="1:8" ht="52.5" customHeight="1" x14ac:dyDescent="0.2">
      <c r="A24" s="2008"/>
      <c r="B24" s="2024"/>
      <c r="C24" s="1973" t="s">
        <v>1445</v>
      </c>
      <c r="D24" s="1976" t="s">
        <v>1446</v>
      </c>
      <c r="E24" s="1976" t="s">
        <v>1447</v>
      </c>
      <c r="F24" s="387" t="s">
        <v>802</v>
      </c>
      <c r="G24" s="432" t="s">
        <v>1448</v>
      </c>
      <c r="H24" s="1980" t="s">
        <v>1433</v>
      </c>
    </row>
    <row r="25" spans="1:8" ht="45" customHeight="1" x14ac:dyDescent="0.2">
      <c r="A25" s="2008"/>
      <c r="B25" s="2024"/>
      <c r="C25" s="1974"/>
      <c r="D25" s="1977"/>
      <c r="E25" s="1977"/>
      <c r="F25" s="378" t="s">
        <v>803</v>
      </c>
      <c r="G25" s="433"/>
      <c r="H25" s="1982"/>
    </row>
    <row r="26" spans="1:8" ht="44.25" customHeight="1" x14ac:dyDescent="0.2">
      <c r="A26" s="2008"/>
      <c r="B26" s="2024"/>
      <c r="C26" s="1974"/>
      <c r="D26" s="1977" t="s">
        <v>1449</v>
      </c>
      <c r="E26" s="1977"/>
      <c r="F26" s="378" t="s">
        <v>99</v>
      </c>
      <c r="G26" s="433"/>
      <c r="H26" s="1982"/>
    </row>
    <row r="27" spans="1:8" ht="46.5" customHeight="1" x14ac:dyDescent="0.2">
      <c r="A27" s="2008"/>
      <c r="B27" s="2025"/>
      <c r="C27" s="1975"/>
      <c r="D27" s="1978"/>
      <c r="E27" s="1978"/>
      <c r="F27" s="381" t="s">
        <v>100</v>
      </c>
      <c r="G27" s="436"/>
      <c r="H27" s="1981"/>
    </row>
    <row r="28" spans="1:8" ht="65.25" customHeight="1" x14ac:dyDescent="0.2">
      <c r="A28" s="2008"/>
      <c r="B28" s="2023" t="s">
        <v>1450</v>
      </c>
      <c r="C28" s="552" t="s">
        <v>1451</v>
      </c>
      <c r="D28" s="412" t="s">
        <v>799</v>
      </c>
      <c r="E28" s="398" t="s">
        <v>414</v>
      </c>
      <c r="F28" s="399" t="s">
        <v>415</v>
      </c>
      <c r="G28" s="432"/>
      <c r="H28" s="400" t="s">
        <v>123</v>
      </c>
    </row>
    <row r="29" spans="1:8" ht="39" customHeight="1" x14ac:dyDescent="0.2">
      <c r="A29" s="2008"/>
      <c r="B29" s="2024"/>
      <c r="C29" s="1972" t="s">
        <v>416</v>
      </c>
      <c r="D29" s="414" t="s">
        <v>800</v>
      </c>
      <c r="E29" s="1977" t="s">
        <v>808</v>
      </c>
      <c r="F29" s="1986" t="s">
        <v>417</v>
      </c>
      <c r="G29" s="433"/>
      <c r="H29" s="1980" t="s">
        <v>1156</v>
      </c>
    </row>
    <row r="30" spans="1:8" ht="41.25" customHeight="1" x14ac:dyDescent="0.2">
      <c r="A30" s="2008"/>
      <c r="B30" s="2024"/>
      <c r="C30" s="1972"/>
      <c r="D30" s="413" t="s">
        <v>801</v>
      </c>
      <c r="E30" s="1977"/>
      <c r="F30" s="1979"/>
      <c r="G30" s="433"/>
      <c r="H30" s="1981"/>
    </row>
    <row r="31" spans="1:8" ht="57.75" customHeight="1" x14ac:dyDescent="0.2">
      <c r="A31" s="2008"/>
      <c r="B31" s="2025"/>
      <c r="C31" s="553" t="s">
        <v>418</v>
      </c>
      <c r="D31" s="415" t="s">
        <v>419</v>
      </c>
      <c r="E31" s="1978"/>
      <c r="F31" s="401" t="s">
        <v>1954</v>
      </c>
      <c r="G31" s="436"/>
      <c r="H31" s="400" t="s">
        <v>1955</v>
      </c>
    </row>
    <row r="32" spans="1:8" ht="51.75" customHeight="1" x14ac:dyDescent="0.2">
      <c r="A32" s="2008" t="s">
        <v>1150</v>
      </c>
      <c r="B32" s="2028" t="s">
        <v>1956</v>
      </c>
      <c r="C32" s="1969" t="s">
        <v>1957</v>
      </c>
      <c r="D32" s="432"/>
      <c r="E32" s="1983" t="s">
        <v>1958</v>
      </c>
      <c r="F32" s="375" t="s">
        <v>809</v>
      </c>
      <c r="G32" s="432"/>
      <c r="H32" s="1980" t="s">
        <v>1959</v>
      </c>
    </row>
    <row r="33" spans="1:8" ht="39" customHeight="1" x14ac:dyDescent="0.2">
      <c r="A33" s="2008"/>
      <c r="B33" s="2029"/>
      <c r="C33" s="1970"/>
      <c r="D33" s="433"/>
      <c r="E33" s="1984"/>
      <c r="F33" s="406" t="s">
        <v>810</v>
      </c>
      <c r="G33" s="433"/>
      <c r="H33" s="1982"/>
    </row>
    <row r="34" spans="1:8" ht="44.25" customHeight="1" x14ac:dyDescent="0.2">
      <c r="A34" s="2008"/>
      <c r="B34" s="2029"/>
      <c r="C34" s="1970"/>
      <c r="D34" s="433"/>
      <c r="E34" s="1984"/>
      <c r="F34" s="396" t="s">
        <v>811</v>
      </c>
      <c r="G34" s="433"/>
      <c r="H34" s="1982"/>
    </row>
    <row r="35" spans="1:8" ht="41.25" customHeight="1" x14ac:dyDescent="0.2">
      <c r="A35" s="2008"/>
      <c r="B35" s="2029"/>
      <c r="C35" s="1971"/>
      <c r="D35" s="433"/>
      <c r="E35" s="1984"/>
      <c r="F35" s="394" t="s">
        <v>812</v>
      </c>
      <c r="G35" s="436"/>
      <c r="H35" s="1981"/>
    </row>
    <row r="36" spans="1:8" ht="42.75" customHeight="1" x14ac:dyDescent="0.2">
      <c r="A36" s="2008"/>
      <c r="B36" s="2029"/>
      <c r="C36" s="1967" t="s">
        <v>797</v>
      </c>
      <c r="D36" s="433"/>
      <c r="E36" s="1984"/>
      <c r="F36" s="398" t="s">
        <v>813</v>
      </c>
      <c r="G36" s="398" t="s">
        <v>814</v>
      </c>
      <c r="H36" s="1980" t="s">
        <v>1433</v>
      </c>
    </row>
    <row r="37" spans="1:8" ht="42.75" customHeight="1" x14ac:dyDescent="0.2">
      <c r="A37" s="2009"/>
      <c r="B37" s="2030"/>
      <c r="C37" s="1968"/>
      <c r="D37" s="436"/>
      <c r="E37" s="1985"/>
      <c r="F37" s="383" t="s">
        <v>97</v>
      </c>
      <c r="G37" s="383" t="s">
        <v>98</v>
      </c>
      <c r="H37" s="1981"/>
    </row>
    <row r="38" spans="1:8" ht="18" customHeight="1" x14ac:dyDescent="0.2">
      <c r="A38" s="877"/>
      <c r="B38" s="927" t="s">
        <v>2674</v>
      </c>
      <c r="C38" s="1580" t="s">
        <v>3082</v>
      </c>
      <c r="D38" s="1582"/>
      <c r="E38" s="1583"/>
      <c r="F38" s="1584"/>
      <c r="G38" s="1584"/>
      <c r="H38" s="1585"/>
    </row>
    <row r="39" spans="1:8" ht="21" customHeight="1" x14ac:dyDescent="0.2">
      <c r="A39" s="930"/>
      <c r="B39" s="927" t="s">
        <v>3083</v>
      </c>
      <c r="C39" s="1580" t="s">
        <v>3084</v>
      </c>
      <c r="D39" s="1582"/>
      <c r="E39" s="1583"/>
      <c r="F39" s="1584"/>
      <c r="G39" s="1584"/>
      <c r="H39" s="1585"/>
    </row>
    <row r="40" spans="1:8" ht="17.25" customHeight="1" x14ac:dyDescent="0.2">
      <c r="A40" s="928"/>
      <c r="B40" s="929" t="s">
        <v>2675</v>
      </c>
      <c r="C40" s="1581" t="s">
        <v>3081</v>
      </c>
      <c r="D40" s="1586"/>
      <c r="E40" s="1587"/>
      <c r="F40" s="1587"/>
      <c r="G40" s="1587"/>
      <c r="H40" s="1588"/>
    </row>
  </sheetData>
  <mergeCells count="49">
    <mergeCell ref="A32:A37"/>
    <mergeCell ref="A21:A31"/>
    <mergeCell ref="A2:A20"/>
    <mergeCell ref="C2:C5"/>
    <mergeCell ref="B2:B13"/>
    <mergeCell ref="B14:B20"/>
    <mergeCell ref="B21:B27"/>
    <mergeCell ref="B28:B31"/>
    <mergeCell ref="B32:B37"/>
    <mergeCell ref="C21:C22"/>
    <mergeCell ref="C18:C20"/>
    <mergeCell ref="L11:M11"/>
    <mergeCell ref="C11:C13"/>
    <mergeCell ref="C14:C15"/>
    <mergeCell ref="C7:C10"/>
    <mergeCell ref="E8:E10"/>
    <mergeCell ref="E11:E13"/>
    <mergeCell ref="E4:E7"/>
    <mergeCell ref="F7:F8"/>
    <mergeCell ref="F9:F10"/>
    <mergeCell ref="F14:F15"/>
    <mergeCell ref="G4:G5"/>
    <mergeCell ref="G7:G10"/>
    <mergeCell ref="G11:G12"/>
    <mergeCell ref="H2:H5"/>
    <mergeCell ref="H7:H10"/>
    <mergeCell ref="G2:G3"/>
    <mergeCell ref="H29:H30"/>
    <mergeCell ref="H11:H13"/>
    <mergeCell ref="H18:H20"/>
    <mergeCell ref="H21:H22"/>
    <mergeCell ref="E32:E37"/>
    <mergeCell ref="E29:E31"/>
    <mergeCell ref="E24:E27"/>
    <mergeCell ref="E21:E22"/>
    <mergeCell ref="H32:H35"/>
    <mergeCell ref="H36:H37"/>
    <mergeCell ref="F29:F30"/>
    <mergeCell ref="H24:H27"/>
    <mergeCell ref="E18:E20"/>
    <mergeCell ref="C36:C37"/>
    <mergeCell ref="C32:C35"/>
    <mergeCell ref="C29:C30"/>
    <mergeCell ref="C24:C27"/>
    <mergeCell ref="D2:D5"/>
    <mergeCell ref="D11:D12"/>
    <mergeCell ref="D14:D15"/>
    <mergeCell ref="D24:D25"/>
    <mergeCell ref="D26:D27"/>
  </mergeCells>
  <phoneticPr fontId="2" type="noConversion"/>
  <printOptions horizontalCentered="1"/>
  <pageMargins left="0" right="0" top="0" bottom="0" header="0" footer="0"/>
  <pageSetup paperSize="9" scale="56" orientation="landscape" r:id="rId1"/>
  <headerFooter alignWithMargins="0">
    <oddFooter>&amp;CPage &amp;P de &amp;N&amp;R&amp;D &amp;T</oddFooter>
  </headerFooter>
  <rowBreaks count="1" manualBreakCount="1">
    <brk id="2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3">
    <pageSetUpPr fitToPage="1"/>
  </sheetPr>
  <dimension ref="A2:AK128"/>
  <sheetViews>
    <sheetView showZeros="0" zoomScaleNormal="100" workbookViewId="0">
      <selection activeCell="B2" sqref="B2:Q5"/>
    </sheetView>
  </sheetViews>
  <sheetFormatPr baseColWidth="10" defaultRowHeight="12.75" x14ac:dyDescent="0.2"/>
  <cols>
    <col min="1" max="1" width="4.7109375" style="766" customWidth="1"/>
    <col min="2" max="2" width="25.42578125" style="766" customWidth="1"/>
    <col min="3" max="3" width="24.140625" style="766" customWidth="1"/>
    <col min="4" max="4" width="3.7109375" style="766" customWidth="1"/>
    <col min="5" max="5" width="11.85546875" style="766" customWidth="1"/>
    <col min="6" max="6" width="3.7109375" style="766" customWidth="1"/>
    <col min="7" max="7" width="11.85546875" style="766" customWidth="1"/>
    <col min="8" max="8" width="3" style="766" customWidth="1"/>
    <col min="9" max="9" width="18.7109375" style="766" customWidth="1"/>
    <col min="10" max="10" width="3.140625" style="766" customWidth="1"/>
    <col min="11" max="11" width="18.7109375" style="766" customWidth="1"/>
    <col min="12" max="12" width="3.42578125" style="766" customWidth="1"/>
    <col min="13" max="13" width="18.7109375" style="766" customWidth="1"/>
    <col min="14" max="14" width="4.140625" style="766" customWidth="1"/>
    <col min="15" max="15" width="18.7109375" style="766" customWidth="1"/>
    <col min="16" max="16" width="2.7109375" style="766" customWidth="1"/>
    <col min="17" max="17" width="18.7109375" style="766" customWidth="1"/>
    <col min="18" max="22" width="11.85546875" style="766" customWidth="1"/>
    <col min="23" max="16384" width="11.42578125" style="766"/>
  </cols>
  <sheetData>
    <row r="2" spans="2:37" x14ac:dyDescent="0.2">
      <c r="B2" s="2036" t="s">
        <v>412</v>
      </c>
      <c r="C2" s="2037"/>
      <c r="D2" s="2037"/>
      <c r="E2" s="2037"/>
      <c r="F2" s="2037"/>
      <c r="G2" s="2037"/>
      <c r="H2" s="2037"/>
      <c r="I2" s="2037"/>
      <c r="J2" s="2037"/>
      <c r="K2" s="2037"/>
      <c r="L2" s="2037"/>
      <c r="M2" s="2037"/>
      <c r="N2" s="2037"/>
      <c r="O2" s="2037"/>
      <c r="P2" s="2037"/>
      <c r="Q2" s="2038"/>
    </row>
    <row r="3" spans="2:37" x14ac:dyDescent="0.2">
      <c r="B3" s="2039"/>
      <c r="C3" s="2040"/>
      <c r="D3" s="2040"/>
      <c r="E3" s="2040"/>
      <c r="F3" s="2040"/>
      <c r="G3" s="2040"/>
      <c r="H3" s="2040"/>
      <c r="I3" s="2040"/>
      <c r="J3" s="2040"/>
      <c r="K3" s="2040"/>
      <c r="L3" s="2040"/>
      <c r="M3" s="2040"/>
      <c r="N3" s="2040"/>
      <c r="O3" s="2040"/>
      <c r="P3" s="2040"/>
      <c r="Q3" s="2041"/>
    </row>
    <row r="4" spans="2:37" x14ac:dyDescent="0.2">
      <c r="B4" s="2039"/>
      <c r="C4" s="2040"/>
      <c r="D4" s="2040"/>
      <c r="E4" s="2040"/>
      <c r="F4" s="2040"/>
      <c r="G4" s="2040"/>
      <c r="H4" s="2040"/>
      <c r="I4" s="2040"/>
      <c r="J4" s="2040"/>
      <c r="K4" s="2040"/>
      <c r="L4" s="2040"/>
      <c r="M4" s="2040"/>
      <c r="N4" s="2040"/>
      <c r="O4" s="2040"/>
      <c r="P4" s="2040"/>
      <c r="Q4" s="2041"/>
    </row>
    <row r="5" spans="2:37" x14ac:dyDescent="0.2">
      <c r="B5" s="2042"/>
      <c r="C5" s="2043"/>
      <c r="D5" s="2043"/>
      <c r="E5" s="2043"/>
      <c r="F5" s="2043"/>
      <c r="G5" s="2043"/>
      <c r="H5" s="2043"/>
      <c r="I5" s="2043"/>
      <c r="J5" s="2043"/>
      <c r="K5" s="2043"/>
      <c r="L5" s="2043"/>
      <c r="M5" s="2043"/>
      <c r="N5" s="2043"/>
      <c r="O5" s="2043"/>
      <c r="P5" s="2043"/>
      <c r="Q5" s="2044"/>
    </row>
    <row r="6" spans="2:37" x14ac:dyDescent="0.2">
      <c r="Q6"/>
      <c r="R6"/>
      <c r="S6"/>
      <c r="T6"/>
      <c r="U6"/>
      <c r="V6"/>
      <c r="W6"/>
      <c r="X6"/>
      <c r="Y6"/>
      <c r="Z6"/>
      <c r="AA6"/>
      <c r="AB6"/>
      <c r="AC6"/>
    </row>
    <row r="7" spans="2:37" ht="19.5" thickBot="1" x14ac:dyDescent="0.25">
      <c r="B7" s="495" t="s">
        <v>390</v>
      </c>
      <c r="C7" s="506" t="s">
        <v>189</v>
      </c>
      <c r="D7"/>
      <c r="E7" s="495" t="s">
        <v>409</v>
      </c>
      <c r="F7"/>
      <c r="G7" s="800" t="s">
        <v>410</v>
      </c>
      <c r="H7"/>
      <c r="I7"/>
      <c r="J7"/>
      <c r="K7" s="834" t="s">
        <v>4</v>
      </c>
      <c r="M7" s="795" t="s">
        <v>1931</v>
      </c>
      <c r="N7"/>
      <c r="O7" s="796" t="s">
        <v>1931</v>
      </c>
      <c r="P7"/>
      <c r="Q7" s="792" t="s">
        <v>1931</v>
      </c>
      <c r="S7" s="768" t="s">
        <v>5</v>
      </c>
      <c r="T7" s="769"/>
      <c r="U7" s="769"/>
      <c r="V7" s="769"/>
      <c r="W7" s="769"/>
      <c r="X7" s="769"/>
      <c r="Y7" s="769"/>
      <c r="Z7" s="769"/>
      <c r="AA7" s="769"/>
    </row>
    <row r="8" spans="2:37" ht="39" thickBot="1" x14ac:dyDescent="0.25">
      <c r="B8" s="496" t="s">
        <v>390</v>
      </c>
      <c r="C8" s="507" t="s">
        <v>190</v>
      </c>
      <c r="D8"/>
      <c r="E8" s="496" t="s">
        <v>409</v>
      </c>
      <c r="F8"/>
      <c r="G8" s="801" t="s">
        <v>410</v>
      </c>
      <c r="H8"/>
      <c r="I8" s="872" t="s">
        <v>413</v>
      </c>
      <c r="J8"/>
      <c r="K8" s="835" t="s">
        <v>1931</v>
      </c>
      <c r="M8" s="793" t="s">
        <v>1933</v>
      </c>
      <c r="N8"/>
      <c r="O8" s="797" t="s">
        <v>1932</v>
      </c>
      <c r="P8"/>
      <c r="Q8" s="791" t="s">
        <v>1934</v>
      </c>
      <c r="S8"/>
      <c r="T8"/>
      <c r="U8"/>
      <c r="V8"/>
      <c r="W8"/>
      <c r="X8"/>
      <c r="Y8"/>
      <c r="Z8"/>
      <c r="AA8"/>
    </row>
    <row r="9" spans="2:37" ht="25.5" x14ac:dyDescent="0.2">
      <c r="B9" s="497" t="s">
        <v>389</v>
      </c>
      <c r="C9" s="508" t="s">
        <v>1837</v>
      </c>
      <c r="D9"/>
      <c r="E9" s="797" t="s">
        <v>44</v>
      </c>
      <c r="F9"/>
      <c r="G9" s="797" t="s">
        <v>45</v>
      </c>
      <c r="H9"/>
      <c r="I9" s="871" t="s">
        <v>6</v>
      </c>
      <c r="J9"/>
      <c r="K9" s="835" t="s">
        <v>7</v>
      </c>
      <c r="M9" s="57" t="s">
        <v>8</v>
      </c>
      <c r="N9"/>
      <c r="O9" s="48" t="s">
        <v>8</v>
      </c>
      <c r="P9"/>
      <c r="Q9" s="43" t="s">
        <v>1935</v>
      </c>
      <c r="S9" s="838"/>
      <c r="T9" s="839"/>
      <c r="U9" s="839"/>
      <c r="V9" s="840"/>
      <c r="W9" s="840"/>
      <c r="X9" s="841"/>
      <c r="Y9" s="842"/>
      <c r="Z9" s="842"/>
      <c r="AA9" s="843"/>
      <c r="AC9" s="838"/>
      <c r="AD9" s="839"/>
      <c r="AE9" s="839"/>
      <c r="AF9" s="840"/>
      <c r="AG9" s="840"/>
      <c r="AH9" s="841"/>
      <c r="AI9" s="842"/>
      <c r="AJ9" s="842"/>
      <c r="AK9" s="843"/>
    </row>
    <row r="10" spans="2:37" ht="25.5" x14ac:dyDescent="0.2">
      <c r="B10" s="498" t="s">
        <v>388</v>
      </c>
      <c r="C10" s="509" t="s">
        <v>1838</v>
      </c>
      <c r="D10"/>
      <c r="E10" s="498" t="s">
        <v>44</v>
      </c>
      <c r="F10"/>
      <c r="G10" s="802" t="s">
        <v>45</v>
      </c>
      <c r="H10"/>
      <c r="I10" s="869" t="s">
        <v>9</v>
      </c>
      <c r="J10"/>
      <c r="K10" s="56" t="s">
        <v>10</v>
      </c>
      <c r="M10" s="57" t="s">
        <v>11</v>
      </c>
      <c r="N10"/>
      <c r="O10" s="48" t="s">
        <v>1188</v>
      </c>
      <c r="P10"/>
      <c r="Q10" s="43" t="s">
        <v>1937</v>
      </c>
      <c r="S10" s="844" t="s">
        <v>12</v>
      </c>
      <c r="T10" s="845"/>
      <c r="U10" s="845"/>
      <c r="V10" s="845"/>
      <c r="W10" s="845"/>
      <c r="X10" s="845"/>
      <c r="Y10" s="845"/>
      <c r="Z10" s="845"/>
      <c r="AA10" s="846"/>
      <c r="AC10" s="844" t="s">
        <v>13</v>
      </c>
      <c r="AD10" s="845"/>
      <c r="AE10" s="845"/>
      <c r="AF10" s="845"/>
      <c r="AG10" s="845"/>
      <c r="AH10" s="845"/>
      <c r="AI10" s="845"/>
      <c r="AJ10" s="845"/>
      <c r="AK10" s="846"/>
    </row>
    <row r="11" spans="2:37" ht="25.5" x14ac:dyDescent="0.2">
      <c r="B11" s="516" t="s">
        <v>391</v>
      </c>
      <c r="C11" s="506" t="s">
        <v>193</v>
      </c>
      <c r="D11"/>
      <c r="E11" s="516" t="s">
        <v>57</v>
      </c>
      <c r="F11"/>
      <c r="G11" s="803" t="s">
        <v>58</v>
      </c>
      <c r="H11"/>
      <c r="I11" s="869" t="s">
        <v>14</v>
      </c>
      <c r="J11"/>
      <c r="K11" s="56" t="s">
        <v>15</v>
      </c>
      <c r="M11" s="57" t="s">
        <v>958</v>
      </c>
      <c r="N11"/>
      <c r="O11" s="48" t="s">
        <v>1009</v>
      </c>
      <c r="P11"/>
      <c r="Q11" s="43" t="s">
        <v>16</v>
      </c>
      <c r="S11" s="859"/>
      <c r="T11" s="848" t="s">
        <v>17</v>
      </c>
      <c r="U11" s="860"/>
      <c r="V11" s="848" t="s">
        <v>18</v>
      </c>
      <c r="W11" s="861"/>
      <c r="X11" s="848" t="s">
        <v>19</v>
      </c>
      <c r="Y11" s="848"/>
      <c r="Z11" s="848" t="s">
        <v>20</v>
      </c>
      <c r="AA11" s="851"/>
      <c r="AC11" s="847"/>
      <c r="AD11" s="848" t="s">
        <v>17</v>
      </c>
      <c r="AE11" s="849"/>
      <c r="AF11" s="848" t="s">
        <v>21</v>
      </c>
      <c r="AG11" s="850"/>
      <c r="AH11" s="848" t="s">
        <v>22</v>
      </c>
      <c r="AI11" s="849"/>
      <c r="AJ11" s="848" t="s">
        <v>20</v>
      </c>
      <c r="AK11" s="851"/>
    </row>
    <row r="12" spans="2:37" ht="25.5" x14ac:dyDescent="0.2">
      <c r="B12" s="499" t="s">
        <v>392</v>
      </c>
      <c r="C12" s="510" t="s">
        <v>140</v>
      </c>
      <c r="D12"/>
      <c r="E12" s="499" t="s">
        <v>57</v>
      </c>
      <c r="F12"/>
      <c r="G12" s="804" t="s">
        <v>58</v>
      </c>
      <c r="H12"/>
      <c r="I12" s="869" t="s">
        <v>23</v>
      </c>
      <c r="J12"/>
      <c r="K12" s="56" t="s">
        <v>24</v>
      </c>
      <c r="M12" s="57" t="s">
        <v>1009</v>
      </c>
      <c r="N12"/>
      <c r="O12" s="48" t="s">
        <v>1953</v>
      </c>
      <c r="P12"/>
      <c r="Q12" s="43" t="s">
        <v>25</v>
      </c>
      <c r="S12" s="852"/>
      <c r="T12" s="774" t="s">
        <v>26</v>
      </c>
      <c r="U12" s="850"/>
      <c r="V12" s="774" t="s">
        <v>27</v>
      </c>
      <c r="W12" s="849"/>
      <c r="X12" s="774" t="s">
        <v>28</v>
      </c>
      <c r="Y12" s="849"/>
      <c r="Z12" s="774" t="s">
        <v>29</v>
      </c>
      <c r="AA12" s="851"/>
      <c r="AC12" s="847"/>
      <c r="AD12" s="774" t="s">
        <v>30</v>
      </c>
      <c r="AE12" s="849"/>
      <c r="AF12" s="774" t="s">
        <v>31</v>
      </c>
      <c r="AG12" s="850"/>
      <c r="AH12" s="774" t="s">
        <v>32</v>
      </c>
      <c r="AI12" s="849"/>
      <c r="AJ12" s="774" t="s">
        <v>33</v>
      </c>
      <c r="AK12" s="851"/>
    </row>
    <row r="13" spans="2:37" ht="15" x14ac:dyDescent="0.2">
      <c r="B13" s="500" t="s">
        <v>393</v>
      </c>
      <c r="C13" s="506" t="s">
        <v>196</v>
      </c>
      <c r="D13"/>
      <c r="E13" s="500" t="s">
        <v>407</v>
      </c>
      <c r="F13"/>
      <c r="G13" s="805" t="s">
        <v>408</v>
      </c>
      <c r="H13"/>
      <c r="I13" s="869" t="s">
        <v>34</v>
      </c>
      <c r="J13"/>
      <c r="K13" s="56" t="s">
        <v>35</v>
      </c>
      <c r="M13" s="57" t="s">
        <v>1953</v>
      </c>
      <c r="N13"/>
      <c r="O13" s="48" t="s">
        <v>1949</v>
      </c>
      <c r="P13"/>
      <c r="Q13" s="43" t="s">
        <v>1938</v>
      </c>
      <c r="S13" s="852"/>
      <c r="T13" s="774" t="s">
        <v>36</v>
      </c>
      <c r="U13" s="850"/>
      <c r="V13" s="774" t="s">
        <v>37</v>
      </c>
      <c r="W13" s="849"/>
      <c r="X13" s="774" t="s">
        <v>38</v>
      </c>
      <c r="Y13" s="849"/>
      <c r="Z13" s="774" t="s">
        <v>39</v>
      </c>
      <c r="AA13" s="851"/>
      <c r="AC13" s="847"/>
      <c r="AD13" s="774" t="s">
        <v>40</v>
      </c>
      <c r="AE13" s="849"/>
      <c r="AF13" s="774" t="s">
        <v>41</v>
      </c>
      <c r="AG13" s="850"/>
      <c r="AH13" s="774" t="s">
        <v>42</v>
      </c>
      <c r="AI13" s="849"/>
      <c r="AJ13" s="774" t="s">
        <v>43</v>
      </c>
      <c r="AK13" s="851"/>
    </row>
    <row r="14" spans="2:37" ht="15" x14ac:dyDescent="0.2">
      <c r="B14" s="501" t="s">
        <v>394</v>
      </c>
      <c r="C14" s="506" t="s">
        <v>199</v>
      </c>
      <c r="D14"/>
      <c r="E14" s="501" t="s">
        <v>2024</v>
      </c>
      <c r="F14"/>
      <c r="G14" s="806" t="s">
        <v>2025</v>
      </c>
      <c r="H14"/>
      <c r="I14" s="869" t="s">
        <v>46</v>
      </c>
      <c r="J14"/>
      <c r="K14" s="56" t="s">
        <v>47</v>
      </c>
      <c r="M14" s="57" t="s">
        <v>1949</v>
      </c>
      <c r="N14"/>
      <c r="O14" s="48" t="s">
        <v>1936</v>
      </c>
      <c r="P14"/>
      <c r="Q14" s="43" t="s">
        <v>48</v>
      </c>
      <c r="S14" s="852"/>
      <c r="T14" s="774" t="s">
        <v>49</v>
      </c>
      <c r="U14" s="850"/>
      <c r="V14" s="774" t="s">
        <v>50</v>
      </c>
      <c r="W14" s="849"/>
      <c r="X14" s="774" t="s">
        <v>51</v>
      </c>
      <c r="Y14" s="849"/>
      <c r="Z14" s="774" t="s">
        <v>52</v>
      </c>
      <c r="AA14" s="851"/>
      <c r="AC14" s="852"/>
      <c r="AD14" s="774" t="s">
        <v>53</v>
      </c>
      <c r="AE14" s="850"/>
      <c r="AF14" s="774" t="s">
        <v>54</v>
      </c>
      <c r="AG14" s="849"/>
      <c r="AH14" s="774" t="s">
        <v>55</v>
      </c>
      <c r="AI14" s="849"/>
      <c r="AJ14" s="774" t="s">
        <v>56</v>
      </c>
      <c r="AK14" s="851"/>
    </row>
    <row r="15" spans="2:37" ht="38.25" x14ac:dyDescent="0.2">
      <c r="B15" s="502" t="s">
        <v>395</v>
      </c>
      <c r="C15" s="507" t="s">
        <v>195</v>
      </c>
      <c r="D15"/>
      <c r="E15" s="502" t="s">
        <v>2024</v>
      </c>
      <c r="F15"/>
      <c r="G15" s="807" t="s">
        <v>2025</v>
      </c>
      <c r="H15"/>
      <c r="I15" s="869" t="s">
        <v>59</v>
      </c>
      <c r="J15"/>
      <c r="K15" s="56" t="s">
        <v>60</v>
      </c>
      <c r="M15" s="57" t="s">
        <v>1936</v>
      </c>
      <c r="N15"/>
      <c r="O15" s="48" t="s">
        <v>1010</v>
      </c>
      <c r="P15"/>
      <c r="Q15" s="43" t="s">
        <v>61</v>
      </c>
      <c r="S15" s="852"/>
      <c r="T15" s="774" t="s">
        <v>62</v>
      </c>
      <c r="U15" s="850"/>
      <c r="V15" s="774" t="s">
        <v>63</v>
      </c>
      <c r="W15" s="849"/>
      <c r="X15" s="770" t="s">
        <v>64</v>
      </c>
      <c r="Y15" s="849"/>
      <c r="Z15" s="774" t="s">
        <v>1980</v>
      </c>
      <c r="AA15" s="851"/>
      <c r="AC15" s="852"/>
      <c r="AD15" s="774" t="s">
        <v>1981</v>
      </c>
      <c r="AE15" s="850"/>
      <c r="AF15" s="774" t="s">
        <v>54</v>
      </c>
      <c r="AG15" s="849"/>
      <c r="AH15" s="774" t="s">
        <v>1982</v>
      </c>
      <c r="AI15" s="849"/>
      <c r="AJ15" s="774" t="s">
        <v>1983</v>
      </c>
      <c r="AK15" s="851"/>
    </row>
    <row r="16" spans="2:37" ht="25.5" x14ac:dyDescent="0.2">
      <c r="B16" s="530" t="s">
        <v>479</v>
      </c>
      <c r="C16" s="508" t="s">
        <v>2315</v>
      </c>
      <c r="D16"/>
      <c r="E16" s="530" t="s">
        <v>2024</v>
      </c>
      <c r="F16"/>
      <c r="G16" s="808" t="s">
        <v>2025</v>
      </c>
      <c r="H16"/>
      <c r="I16" s="869" t="s">
        <v>1986</v>
      </c>
      <c r="J16"/>
      <c r="K16" s="56" t="s">
        <v>1700</v>
      </c>
      <c r="M16" s="57" t="s">
        <v>1010</v>
      </c>
      <c r="N16"/>
      <c r="O16" s="48" t="s">
        <v>1987</v>
      </c>
      <c r="P16"/>
      <c r="Q16" s="43" t="s">
        <v>1988</v>
      </c>
      <c r="S16" s="859"/>
      <c r="T16" s="770" t="s">
        <v>1989</v>
      </c>
      <c r="U16" s="850"/>
      <c r="V16" s="774" t="s">
        <v>1990</v>
      </c>
      <c r="W16" s="849"/>
      <c r="X16" s="774" t="s">
        <v>1991</v>
      </c>
      <c r="Y16" s="849"/>
      <c r="Z16" s="774" t="s">
        <v>1992</v>
      </c>
      <c r="AA16" s="851"/>
      <c r="AC16" s="852"/>
      <c r="AD16" s="774" t="s">
        <v>1993</v>
      </c>
      <c r="AE16" s="850"/>
      <c r="AF16" s="774" t="s">
        <v>1994</v>
      </c>
      <c r="AG16" s="849"/>
      <c r="AH16" s="774" t="s">
        <v>1995</v>
      </c>
      <c r="AI16" s="849"/>
      <c r="AJ16" s="770" t="s">
        <v>1996</v>
      </c>
      <c r="AK16" s="851"/>
    </row>
    <row r="17" spans="2:37" ht="25.5" x14ac:dyDescent="0.2">
      <c r="B17" s="503" t="s">
        <v>479</v>
      </c>
      <c r="C17" s="542" t="s">
        <v>147</v>
      </c>
      <c r="D17"/>
      <c r="E17" s="503" t="s">
        <v>2024</v>
      </c>
      <c r="F17"/>
      <c r="G17" s="809" t="s">
        <v>2025</v>
      </c>
      <c r="H17"/>
      <c r="I17" s="869" t="s">
        <v>1999</v>
      </c>
      <c r="J17"/>
      <c r="K17" s="56" t="s">
        <v>2000</v>
      </c>
      <c r="M17" s="57" t="s">
        <v>1987</v>
      </c>
      <c r="N17"/>
      <c r="O17" s="48" t="s">
        <v>2001</v>
      </c>
      <c r="P17"/>
      <c r="Q17" s="43" t="s">
        <v>2002</v>
      </c>
      <c r="S17" s="852"/>
      <c r="T17" s="774" t="s">
        <v>2003</v>
      </c>
      <c r="U17" s="850"/>
      <c r="V17" s="774" t="s">
        <v>2004</v>
      </c>
      <c r="W17" s="849"/>
      <c r="X17" s="770" t="s">
        <v>2005</v>
      </c>
      <c r="Y17" s="849"/>
      <c r="Z17" s="774" t="s">
        <v>2006</v>
      </c>
      <c r="AA17" s="851"/>
      <c r="AC17" s="852"/>
      <c r="AD17" s="774" t="s">
        <v>2007</v>
      </c>
      <c r="AE17" s="850"/>
      <c r="AF17" s="770" t="s">
        <v>2008</v>
      </c>
      <c r="AG17" s="849"/>
      <c r="AH17" s="774" t="s">
        <v>2009</v>
      </c>
      <c r="AI17" s="849"/>
      <c r="AJ17" s="774" t="s">
        <v>2010</v>
      </c>
      <c r="AK17" s="851"/>
    </row>
    <row r="18" spans="2:37" ht="25.5" x14ac:dyDescent="0.2">
      <c r="B18" s="517" t="s">
        <v>396</v>
      </c>
      <c r="C18" s="506" t="s">
        <v>201</v>
      </c>
      <c r="D18"/>
      <c r="E18" s="517" t="s">
        <v>2024</v>
      </c>
      <c r="F18"/>
      <c r="G18" s="798" t="s">
        <v>2025</v>
      </c>
      <c r="H18"/>
      <c r="I18" s="869" t="s">
        <v>2013</v>
      </c>
      <c r="J18"/>
      <c r="K18" s="56" t="s">
        <v>2014</v>
      </c>
      <c r="M18" s="57" t="s">
        <v>2001</v>
      </c>
      <c r="N18"/>
      <c r="O18" s="48" t="s">
        <v>2015</v>
      </c>
      <c r="P18"/>
      <c r="Q18" s="43" t="s">
        <v>1939</v>
      </c>
      <c r="S18" s="852"/>
      <c r="T18" s="774" t="s">
        <v>2016</v>
      </c>
      <c r="U18" s="850"/>
      <c r="V18" s="774" t="s">
        <v>2017</v>
      </c>
      <c r="W18" s="849"/>
      <c r="X18" s="774" t="s">
        <v>2018</v>
      </c>
      <c r="Y18" s="849"/>
      <c r="Z18" s="774" t="s">
        <v>2019</v>
      </c>
      <c r="AA18" s="851"/>
      <c r="AC18" s="852"/>
      <c r="AD18" s="774" t="s">
        <v>2020</v>
      </c>
      <c r="AE18" s="850"/>
      <c r="AF18" s="774" t="s">
        <v>2021</v>
      </c>
      <c r="AG18" s="849"/>
      <c r="AH18" s="774" t="s">
        <v>2022</v>
      </c>
      <c r="AI18" s="849"/>
      <c r="AJ18" s="774" t="s">
        <v>2023</v>
      </c>
      <c r="AK18" s="851"/>
    </row>
    <row r="19" spans="2:37" ht="25.5" x14ac:dyDescent="0.2">
      <c r="B19" s="518" t="s">
        <v>396</v>
      </c>
      <c r="C19" s="511" t="s">
        <v>207</v>
      </c>
      <c r="D19"/>
      <c r="E19" s="518" t="s">
        <v>2024</v>
      </c>
      <c r="F19"/>
      <c r="G19" s="810" t="s">
        <v>2025</v>
      </c>
      <c r="H19"/>
      <c r="I19" s="869" t="s">
        <v>2026</v>
      </c>
      <c r="J19"/>
      <c r="K19" s="56" t="s">
        <v>2027</v>
      </c>
      <c r="M19" s="57" t="s">
        <v>2015</v>
      </c>
      <c r="N19"/>
      <c r="O19" s="48" t="s">
        <v>2028</v>
      </c>
      <c r="P19"/>
      <c r="Q19" s="43" t="s">
        <v>1950</v>
      </c>
      <c r="S19" s="852"/>
      <c r="T19" s="774" t="s">
        <v>2029</v>
      </c>
      <c r="U19" s="850"/>
      <c r="V19" s="771" t="s">
        <v>21</v>
      </c>
      <c r="W19" s="849"/>
      <c r="X19" s="774" t="s">
        <v>2030</v>
      </c>
      <c r="Y19" s="849"/>
      <c r="Z19" s="770" t="s">
        <v>1996</v>
      </c>
      <c r="AA19" s="851"/>
      <c r="AC19" s="852"/>
      <c r="AD19" s="770" t="s">
        <v>1989</v>
      </c>
      <c r="AE19" s="850"/>
      <c r="AF19" s="770" t="s">
        <v>2031</v>
      </c>
      <c r="AG19" s="849"/>
      <c r="AH19" s="774" t="s">
        <v>2032</v>
      </c>
      <c r="AI19" s="849"/>
      <c r="AJ19" s="774" t="s">
        <v>2033</v>
      </c>
      <c r="AK19" s="851"/>
    </row>
    <row r="20" spans="2:37" ht="25.5" x14ac:dyDescent="0.2">
      <c r="B20" s="531" t="s">
        <v>397</v>
      </c>
      <c r="C20" s="508" t="s">
        <v>2305</v>
      </c>
      <c r="D20"/>
      <c r="E20" s="531" t="s">
        <v>2024</v>
      </c>
      <c r="F20"/>
      <c r="G20" s="799" t="s">
        <v>2025</v>
      </c>
      <c r="H20"/>
      <c r="I20" s="869" t="s">
        <v>2035</v>
      </c>
      <c r="J20"/>
      <c r="K20" s="56" t="s">
        <v>2036</v>
      </c>
      <c r="M20" s="57" t="s">
        <v>2037</v>
      </c>
      <c r="N20"/>
      <c r="O20" s="48" t="s">
        <v>1942</v>
      </c>
      <c r="P20"/>
      <c r="Q20" s="43" t="s">
        <v>1941</v>
      </c>
      <c r="S20" s="852"/>
      <c r="T20" s="774" t="s">
        <v>2038</v>
      </c>
      <c r="U20" s="850"/>
      <c r="V20" s="774" t="s">
        <v>2039</v>
      </c>
      <c r="W20" s="849"/>
      <c r="X20" s="774" t="s">
        <v>2040</v>
      </c>
      <c r="Y20" s="849"/>
      <c r="Z20" s="774" t="s">
        <v>2041</v>
      </c>
      <c r="AA20" s="851"/>
      <c r="AC20" s="852"/>
      <c r="AD20" s="774" t="s">
        <v>2042</v>
      </c>
      <c r="AE20" s="850"/>
      <c r="AF20" s="774" t="s">
        <v>2043</v>
      </c>
      <c r="AG20" s="849"/>
      <c r="AH20" s="770" t="s">
        <v>20</v>
      </c>
      <c r="AI20" s="849"/>
      <c r="AJ20" s="770" t="s">
        <v>815</v>
      </c>
      <c r="AK20" s="851"/>
    </row>
    <row r="21" spans="2:37" ht="25.5" x14ac:dyDescent="0.2">
      <c r="B21" s="532" t="s">
        <v>397</v>
      </c>
      <c r="C21" s="512" t="s">
        <v>2310</v>
      </c>
      <c r="D21"/>
      <c r="E21" s="532" t="s">
        <v>2024</v>
      </c>
      <c r="F21"/>
      <c r="G21" s="811" t="s">
        <v>2025</v>
      </c>
      <c r="H21"/>
      <c r="I21" s="869" t="s">
        <v>816</v>
      </c>
      <c r="J21"/>
      <c r="K21" s="56" t="s">
        <v>817</v>
      </c>
      <c r="M21" s="57" t="s">
        <v>2028</v>
      </c>
      <c r="N21"/>
      <c r="O21" s="48" t="s">
        <v>818</v>
      </c>
      <c r="P21"/>
      <c r="Q21" s="43" t="s">
        <v>1943</v>
      </c>
      <c r="S21" s="852"/>
      <c r="T21" s="774" t="s">
        <v>819</v>
      </c>
      <c r="U21" s="850"/>
      <c r="V21" s="774" t="s">
        <v>820</v>
      </c>
      <c r="W21" s="849"/>
      <c r="X21" s="774" t="s">
        <v>821</v>
      </c>
      <c r="Y21" s="849"/>
      <c r="Z21" s="774" t="s">
        <v>822</v>
      </c>
      <c r="AA21" s="851"/>
      <c r="AC21" s="852"/>
      <c r="AD21" s="770" t="s">
        <v>823</v>
      </c>
      <c r="AE21" s="850"/>
      <c r="AF21" s="770" t="s">
        <v>64</v>
      </c>
      <c r="AG21" s="849"/>
      <c r="AH21" s="774" t="s">
        <v>824</v>
      </c>
      <c r="AI21" s="849"/>
      <c r="AJ21" s="774" t="s">
        <v>825</v>
      </c>
      <c r="AK21" s="851"/>
    </row>
    <row r="22" spans="2:37" ht="25.5" x14ac:dyDescent="0.2">
      <c r="B22" s="533" t="s">
        <v>398</v>
      </c>
      <c r="C22" s="513" t="s">
        <v>1839</v>
      </c>
      <c r="E22" s="533" t="s">
        <v>2024</v>
      </c>
      <c r="G22" s="812" t="s">
        <v>2025</v>
      </c>
      <c r="I22" s="870" t="s">
        <v>826</v>
      </c>
      <c r="J22"/>
      <c r="K22" s="56" t="s">
        <v>827</v>
      </c>
      <c r="M22" s="57" t="s">
        <v>828</v>
      </c>
      <c r="N22"/>
      <c r="O22" s="48" t="s">
        <v>213</v>
      </c>
      <c r="P22"/>
      <c r="Q22" s="43" t="s">
        <v>1944</v>
      </c>
      <c r="R22"/>
      <c r="S22" s="852"/>
      <c r="T22" s="774" t="s">
        <v>829</v>
      </c>
      <c r="U22" s="850"/>
      <c r="V22" s="774" t="s">
        <v>830</v>
      </c>
      <c r="W22" s="849"/>
      <c r="X22" s="770" t="s">
        <v>831</v>
      </c>
      <c r="Y22" s="849"/>
      <c r="Z22" s="774" t="s">
        <v>832</v>
      </c>
      <c r="AA22" s="851"/>
      <c r="AC22" s="852"/>
      <c r="AD22" s="774" t="s">
        <v>833</v>
      </c>
      <c r="AE22" s="850"/>
      <c r="AF22" s="774" t="s">
        <v>834</v>
      </c>
      <c r="AG22" s="849"/>
      <c r="AH22" s="774" t="s">
        <v>835</v>
      </c>
      <c r="AI22" s="849"/>
      <c r="AJ22" s="770" t="s">
        <v>836</v>
      </c>
      <c r="AK22" s="851"/>
    </row>
    <row r="23" spans="2:37" ht="25.5" x14ac:dyDescent="0.2">
      <c r="B23" s="519" t="s">
        <v>399</v>
      </c>
      <c r="C23" s="514" t="s">
        <v>2324</v>
      </c>
      <c r="E23" s="519" t="s">
        <v>2024</v>
      </c>
      <c r="G23" s="813" t="s">
        <v>2025</v>
      </c>
      <c r="I23" s="869" t="s">
        <v>837</v>
      </c>
      <c r="J23"/>
      <c r="K23" s="56" t="s">
        <v>847</v>
      </c>
      <c r="M23" s="57" t="s">
        <v>1942</v>
      </c>
      <c r="N23"/>
      <c r="O23" s="48" t="s">
        <v>1</v>
      </c>
      <c r="P23"/>
      <c r="Q23" s="43" t="s">
        <v>1946</v>
      </c>
      <c r="R23"/>
      <c r="S23" s="852"/>
      <c r="T23" s="774" t="s">
        <v>839</v>
      </c>
      <c r="U23" s="850"/>
      <c r="V23" s="774" t="s">
        <v>840</v>
      </c>
      <c r="W23" s="849"/>
      <c r="X23" s="774" t="s">
        <v>841</v>
      </c>
      <c r="Y23" s="849"/>
      <c r="Z23" s="774" t="s">
        <v>842</v>
      </c>
      <c r="AA23" s="851"/>
      <c r="AC23" s="852"/>
      <c r="AD23" s="774" t="s">
        <v>843</v>
      </c>
      <c r="AE23" s="850"/>
      <c r="AF23" s="774" t="s">
        <v>844</v>
      </c>
      <c r="AG23" s="849"/>
      <c r="AH23" s="774" t="s">
        <v>845</v>
      </c>
      <c r="AI23" s="849"/>
      <c r="AJ23" s="774" t="s">
        <v>846</v>
      </c>
      <c r="AK23" s="851"/>
    </row>
    <row r="24" spans="2:37" ht="25.5" x14ac:dyDescent="0.2">
      <c r="B24" s="520" t="s">
        <v>399</v>
      </c>
      <c r="C24" s="543" t="s">
        <v>150</v>
      </c>
      <c r="E24" s="520" t="s">
        <v>2024</v>
      </c>
      <c r="G24" s="814" t="s">
        <v>2025</v>
      </c>
      <c r="I24"/>
      <c r="J24"/>
      <c r="K24" s="56" t="s">
        <v>855</v>
      </c>
      <c r="M24" s="57" t="s">
        <v>818</v>
      </c>
      <c r="N24"/>
      <c r="O24" s="48" t="s">
        <v>1940</v>
      </c>
      <c r="P24"/>
      <c r="Q24" s="43" t="s">
        <v>224</v>
      </c>
      <c r="R24"/>
      <c r="S24" s="859"/>
      <c r="T24" s="770" t="s">
        <v>823</v>
      </c>
      <c r="U24" s="850"/>
      <c r="V24" s="774" t="s">
        <v>848</v>
      </c>
      <c r="W24" s="849"/>
      <c r="X24" s="774" t="s">
        <v>849</v>
      </c>
      <c r="Y24" s="848"/>
      <c r="Z24" s="774" t="s">
        <v>850</v>
      </c>
      <c r="AA24" s="851"/>
      <c r="AC24" s="852"/>
      <c r="AD24" s="774" t="s">
        <v>851</v>
      </c>
      <c r="AE24" s="850"/>
      <c r="AF24" s="770" t="s">
        <v>852</v>
      </c>
      <c r="AG24" s="849"/>
      <c r="AH24" s="774" t="s">
        <v>853</v>
      </c>
      <c r="AI24" s="849"/>
      <c r="AJ24" s="770" t="s">
        <v>854</v>
      </c>
      <c r="AK24" s="851"/>
    </row>
    <row r="25" spans="2:37" ht="25.5" x14ac:dyDescent="0.2">
      <c r="B25" s="521" t="s">
        <v>1737</v>
      </c>
      <c r="C25" s="506" t="s">
        <v>193</v>
      </c>
      <c r="E25" s="521" t="s">
        <v>57</v>
      </c>
      <c r="G25" s="815" t="s">
        <v>58</v>
      </c>
      <c r="I25" s="767" t="s">
        <v>411</v>
      </c>
      <c r="J25"/>
      <c r="K25" s="56" t="s">
        <v>867</v>
      </c>
      <c r="M25" s="57" t="s">
        <v>856</v>
      </c>
      <c r="N25"/>
      <c r="O25" s="48" t="s">
        <v>1951</v>
      </c>
      <c r="P25"/>
      <c r="Q25" s="43" t="s">
        <v>1023</v>
      </c>
      <c r="R25"/>
      <c r="S25" s="852"/>
      <c r="T25" s="774" t="s">
        <v>857</v>
      </c>
      <c r="U25" s="850"/>
      <c r="V25" s="774" t="s">
        <v>858</v>
      </c>
      <c r="W25" s="849"/>
      <c r="X25" s="774" t="s">
        <v>859</v>
      </c>
      <c r="Y25" s="849"/>
      <c r="Z25" s="774" t="s">
        <v>860</v>
      </c>
      <c r="AA25" s="851"/>
      <c r="AC25" s="852"/>
      <c r="AD25" s="770" t="s">
        <v>18</v>
      </c>
      <c r="AE25" s="850"/>
      <c r="AF25" s="774" t="s">
        <v>861</v>
      </c>
      <c r="AG25" s="849"/>
      <c r="AH25" s="774" t="s">
        <v>862</v>
      </c>
      <c r="AI25" s="849"/>
      <c r="AJ25" s="774" t="s">
        <v>863</v>
      </c>
      <c r="AK25" s="851"/>
    </row>
    <row r="26" spans="2:37" ht="25.5" x14ac:dyDescent="0.2">
      <c r="B26" s="522" t="s">
        <v>1737</v>
      </c>
      <c r="C26" s="510" t="s">
        <v>140</v>
      </c>
      <c r="E26" s="522" t="s">
        <v>57</v>
      </c>
      <c r="G26" s="816" t="s">
        <v>58</v>
      </c>
      <c r="I26" s="775" t="s">
        <v>385</v>
      </c>
      <c r="J26"/>
      <c r="K26" s="56" t="s">
        <v>1457</v>
      </c>
      <c r="M26" s="57" t="s">
        <v>213</v>
      </c>
      <c r="N26"/>
      <c r="O26" s="48" t="s">
        <v>953</v>
      </c>
      <c r="P26"/>
      <c r="Q26" s="43" t="s">
        <v>1948</v>
      </c>
      <c r="R26"/>
      <c r="S26" s="852"/>
      <c r="T26" s="774" t="s">
        <v>868</v>
      </c>
      <c r="U26" s="850"/>
      <c r="V26" s="774" t="s">
        <v>869</v>
      </c>
      <c r="W26" s="849"/>
      <c r="X26" s="774" t="s">
        <v>870</v>
      </c>
      <c r="Y26" s="849"/>
      <c r="Z26" s="774" t="s">
        <v>1452</v>
      </c>
      <c r="AA26" s="851"/>
      <c r="AC26" s="847"/>
      <c r="AD26" s="774" t="s">
        <v>1453</v>
      </c>
      <c r="AE26" s="849"/>
      <c r="AF26" s="770" t="s">
        <v>2005</v>
      </c>
      <c r="AG26" s="850"/>
      <c r="AH26" s="774" t="s">
        <v>1454</v>
      </c>
      <c r="AI26" s="849"/>
      <c r="AJ26" s="774" t="s">
        <v>1455</v>
      </c>
      <c r="AK26" s="851"/>
    </row>
    <row r="27" spans="2:37" ht="25.5" x14ac:dyDescent="0.2">
      <c r="B27" s="523" t="s">
        <v>400</v>
      </c>
      <c r="C27" s="506" t="s">
        <v>2346</v>
      </c>
      <c r="E27" s="776" t="s">
        <v>1984</v>
      </c>
      <c r="G27" s="776" t="s">
        <v>1985</v>
      </c>
      <c r="I27" s="775" t="s">
        <v>386</v>
      </c>
      <c r="J27"/>
      <c r="K27" s="56" t="s">
        <v>1467</v>
      </c>
      <c r="M27" s="57" t="s">
        <v>1458</v>
      </c>
      <c r="N27"/>
      <c r="O27" s="48" t="s">
        <v>1945</v>
      </c>
      <c r="P27"/>
      <c r="Q27" s="43" t="s">
        <v>265</v>
      </c>
      <c r="R27"/>
      <c r="S27" s="852"/>
      <c r="T27" s="774" t="s">
        <v>1459</v>
      </c>
      <c r="U27" s="850"/>
      <c r="V27" s="774" t="s">
        <v>1460</v>
      </c>
      <c r="W27" s="849"/>
      <c r="X27" s="774" t="s">
        <v>1461</v>
      </c>
      <c r="Y27" s="849"/>
      <c r="Z27" s="770" t="s">
        <v>815</v>
      </c>
      <c r="AA27" s="851"/>
      <c r="AC27" s="847"/>
      <c r="AD27" s="774" t="s">
        <v>1462</v>
      </c>
      <c r="AE27" s="849"/>
      <c r="AF27" s="774" t="s">
        <v>1463</v>
      </c>
      <c r="AG27" s="850"/>
      <c r="AH27" s="774" t="s">
        <v>1464</v>
      </c>
      <c r="AI27" s="849"/>
      <c r="AJ27" s="794"/>
      <c r="AK27" s="851"/>
    </row>
    <row r="28" spans="2:37" ht="25.5" x14ac:dyDescent="0.2">
      <c r="B28" s="524" t="s">
        <v>766</v>
      </c>
      <c r="C28" s="667" t="s">
        <v>2352</v>
      </c>
      <c r="G28" s="817"/>
      <c r="I28" s="775" t="s">
        <v>387</v>
      </c>
      <c r="J28"/>
      <c r="K28" s="56" t="s">
        <v>1478</v>
      </c>
      <c r="M28" s="57" t="s">
        <v>1</v>
      </c>
      <c r="N28"/>
      <c r="O28" s="48" t="s">
        <v>1468</v>
      </c>
      <c r="P28"/>
      <c r="Q28" s="43" t="s">
        <v>1469</v>
      </c>
      <c r="R28"/>
      <c r="S28" s="852"/>
      <c r="T28" s="774" t="s">
        <v>1470</v>
      </c>
      <c r="U28" s="850"/>
      <c r="V28" s="774" t="s">
        <v>1471</v>
      </c>
      <c r="W28" s="849"/>
      <c r="X28" s="774" t="s">
        <v>1472</v>
      </c>
      <c r="Y28" s="863"/>
      <c r="Z28" s="774" t="s">
        <v>1473</v>
      </c>
      <c r="AA28" s="851"/>
      <c r="AC28" s="847"/>
      <c r="AD28" s="774" t="s">
        <v>1474</v>
      </c>
      <c r="AE28" s="849"/>
      <c r="AF28" s="770" t="s">
        <v>831</v>
      </c>
      <c r="AG28" s="850"/>
      <c r="AH28" s="774" t="s">
        <v>1475</v>
      </c>
      <c r="AI28" s="849"/>
      <c r="AJ28" s="794"/>
      <c r="AK28" s="851"/>
    </row>
    <row r="29" spans="2:37" ht="25.5" x14ac:dyDescent="0.2">
      <c r="B29" s="534" t="s">
        <v>401</v>
      </c>
      <c r="C29" s="506" t="s">
        <v>2356</v>
      </c>
      <c r="E29" s="534" t="s">
        <v>1221</v>
      </c>
      <c r="G29" s="818" t="s">
        <v>2034</v>
      </c>
      <c r="J29"/>
      <c r="K29" s="56" t="s">
        <v>1490</v>
      </c>
      <c r="M29" s="57" t="s">
        <v>1479</v>
      </c>
      <c r="N29"/>
      <c r="O29" s="48" t="s">
        <v>1480</v>
      </c>
      <c r="P29"/>
      <c r="Q29" s="43" t="s">
        <v>1928</v>
      </c>
      <c r="R29"/>
      <c r="S29" s="852"/>
      <c r="T29" s="774" t="s">
        <v>1481</v>
      </c>
      <c r="U29" s="850"/>
      <c r="V29" s="774" t="s">
        <v>1482</v>
      </c>
      <c r="W29" s="849"/>
      <c r="X29" s="774" t="s">
        <v>1483</v>
      </c>
      <c r="Y29" s="849"/>
      <c r="Z29" s="774" t="s">
        <v>1484</v>
      </c>
      <c r="AA29" s="851"/>
      <c r="AC29" s="847"/>
      <c r="AD29" s="774" t="s">
        <v>1485</v>
      </c>
      <c r="AE29" s="849"/>
      <c r="AF29" s="774" t="s">
        <v>1486</v>
      </c>
      <c r="AG29" s="850"/>
      <c r="AH29" s="774" t="s">
        <v>1487</v>
      </c>
      <c r="AI29" s="849"/>
      <c r="AJ29" s="794"/>
      <c r="AK29" s="851"/>
    </row>
    <row r="30" spans="2:37" ht="25.5" x14ac:dyDescent="0.2">
      <c r="B30" s="535" t="s">
        <v>401</v>
      </c>
      <c r="C30" s="515" t="s">
        <v>2361</v>
      </c>
      <c r="E30" s="535" t="s">
        <v>1221</v>
      </c>
      <c r="G30" s="819" t="s">
        <v>2034</v>
      </c>
      <c r="J30"/>
      <c r="K30" s="56" t="s">
        <v>1516</v>
      </c>
      <c r="M30" s="57" t="s">
        <v>1940</v>
      </c>
      <c r="N30"/>
      <c r="O30" s="48" t="s">
        <v>1491</v>
      </c>
      <c r="P30"/>
      <c r="Q30" s="43" t="s">
        <v>1928</v>
      </c>
      <c r="R30"/>
      <c r="S30" s="852"/>
      <c r="T30" s="774" t="s">
        <v>1492</v>
      </c>
      <c r="U30" s="850"/>
      <c r="V30" s="774" t="s">
        <v>1493</v>
      </c>
      <c r="W30" s="849"/>
      <c r="X30" s="774" t="s">
        <v>1494</v>
      </c>
      <c r="Y30" s="849"/>
      <c r="Z30" s="774" t="s">
        <v>1495</v>
      </c>
      <c r="AA30" s="851"/>
      <c r="AC30" s="847"/>
      <c r="AD30" s="857"/>
      <c r="AE30" s="849"/>
      <c r="AF30" s="774" t="s">
        <v>1496</v>
      </c>
      <c r="AG30" s="850"/>
      <c r="AH30" s="774" t="s">
        <v>1497</v>
      </c>
      <c r="AI30" s="849"/>
      <c r="AJ30" s="794"/>
      <c r="AK30" s="851"/>
    </row>
    <row r="31" spans="2:37" ht="25.5" x14ac:dyDescent="0.2">
      <c r="B31" s="536" t="s">
        <v>402</v>
      </c>
      <c r="C31" s="506" t="s">
        <v>2365</v>
      </c>
      <c r="E31" s="536" t="s">
        <v>1221</v>
      </c>
      <c r="G31" s="820" t="s">
        <v>2034</v>
      </c>
      <c r="J31"/>
      <c r="K31" s="56" t="s">
        <v>1928</v>
      </c>
      <c r="M31" s="57" t="s">
        <v>1951</v>
      </c>
      <c r="N31"/>
      <c r="O31" s="48" t="s">
        <v>1501</v>
      </c>
      <c r="P31"/>
      <c r="Q31" s="43" t="s">
        <v>1928</v>
      </c>
      <c r="R31"/>
      <c r="S31" s="852"/>
      <c r="T31" s="774" t="s">
        <v>1502</v>
      </c>
      <c r="U31" s="863"/>
      <c r="V31" s="774" t="s">
        <v>1503</v>
      </c>
      <c r="W31" s="849"/>
      <c r="X31" s="774" t="s">
        <v>1504</v>
      </c>
      <c r="Y31" s="849"/>
      <c r="Z31" s="774" t="s">
        <v>1505</v>
      </c>
      <c r="AA31" s="851"/>
      <c r="AC31" s="847"/>
      <c r="AD31" s="857"/>
      <c r="AE31" s="849"/>
      <c r="AF31" s="774" t="s">
        <v>1506</v>
      </c>
      <c r="AG31" s="850"/>
      <c r="AH31" s="774" t="s">
        <v>1507</v>
      </c>
      <c r="AI31" s="849"/>
      <c r="AJ31" s="855"/>
      <c r="AK31" s="851"/>
    </row>
    <row r="32" spans="2:37" ht="25.5" x14ac:dyDescent="0.2">
      <c r="B32" s="526" t="s">
        <v>402</v>
      </c>
      <c r="C32" s="544" t="s">
        <v>144</v>
      </c>
      <c r="E32" s="526" t="s">
        <v>1221</v>
      </c>
      <c r="G32" s="821" t="s">
        <v>2034</v>
      </c>
      <c r="J32"/>
      <c r="K32" s="836" t="s">
        <v>1500</v>
      </c>
      <c r="M32" s="57" t="s">
        <v>953</v>
      </c>
      <c r="N32"/>
      <c r="O32" s="48" t="s">
        <v>1947</v>
      </c>
      <c r="P32"/>
      <c r="Q32" s="43" t="s">
        <v>1928</v>
      </c>
      <c r="R32"/>
      <c r="S32" s="852"/>
      <c r="T32" s="774" t="s">
        <v>1509</v>
      </c>
      <c r="U32" s="850"/>
      <c r="V32" s="774" t="s">
        <v>1510</v>
      </c>
      <c r="W32" s="849"/>
      <c r="X32" s="774" t="s">
        <v>1511</v>
      </c>
      <c r="Y32" s="849"/>
      <c r="Z32" s="774" t="s">
        <v>1512</v>
      </c>
      <c r="AA32" s="851"/>
      <c r="AC32" s="847"/>
      <c r="AD32" s="857"/>
      <c r="AE32" s="849"/>
      <c r="AF32" s="774" t="s">
        <v>1513</v>
      </c>
      <c r="AG32" s="850"/>
      <c r="AH32" s="856"/>
      <c r="AI32" s="849"/>
      <c r="AJ32" s="855"/>
      <c r="AK32" s="851"/>
    </row>
    <row r="33" spans="2:37" ht="38.25" x14ac:dyDescent="0.2">
      <c r="B33" s="537" t="s">
        <v>403</v>
      </c>
      <c r="C33" s="506" t="s">
        <v>2375</v>
      </c>
      <c r="E33" s="537" t="s">
        <v>1221</v>
      </c>
      <c r="G33" s="822" t="s">
        <v>2034</v>
      </c>
      <c r="K33" s="836" t="s">
        <v>1508</v>
      </c>
      <c r="M33" s="57" t="s">
        <v>1945</v>
      </c>
      <c r="N33"/>
      <c r="O33" s="48" t="s">
        <v>1517</v>
      </c>
      <c r="P33"/>
      <c r="Q33" s="43" t="s">
        <v>1928</v>
      </c>
      <c r="R33"/>
      <c r="S33" s="852"/>
      <c r="T33" s="774" t="s">
        <v>1518</v>
      </c>
      <c r="U33" s="850"/>
      <c r="V33" s="774" t="s">
        <v>1519</v>
      </c>
      <c r="W33" s="849"/>
      <c r="X33" s="774" t="s">
        <v>1520</v>
      </c>
      <c r="Y33" s="849"/>
      <c r="Z33" s="774" t="s">
        <v>1521</v>
      </c>
      <c r="AA33" s="851"/>
      <c r="AC33" s="847"/>
      <c r="AD33" s="857"/>
      <c r="AE33" s="849"/>
      <c r="AF33" s="774" t="s">
        <v>1522</v>
      </c>
      <c r="AG33" s="849"/>
      <c r="AH33" s="849"/>
      <c r="AI33" s="849"/>
      <c r="AJ33" s="849"/>
      <c r="AK33" s="851"/>
    </row>
    <row r="34" spans="2:37" ht="39" thickBot="1" x14ac:dyDescent="0.25">
      <c r="B34" s="527" t="s">
        <v>403</v>
      </c>
      <c r="C34" s="545" t="s">
        <v>153</v>
      </c>
      <c r="E34" s="527" t="s">
        <v>1221</v>
      </c>
      <c r="G34" s="823" t="s">
        <v>2034</v>
      </c>
      <c r="K34" s="836" t="s">
        <v>838</v>
      </c>
      <c r="M34" s="57" t="s">
        <v>1468</v>
      </c>
      <c r="N34"/>
      <c r="O34" s="48" t="s">
        <v>1523</v>
      </c>
      <c r="P34"/>
      <c r="Q34" s="43" t="s">
        <v>1928</v>
      </c>
      <c r="R34"/>
      <c r="S34" s="852"/>
      <c r="T34" s="774" t="s">
        <v>280</v>
      </c>
      <c r="U34" s="850"/>
      <c r="V34" s="774" t="s">
        <v>281</v>
      </c>
      <c r="W34" s="849"/>
      <c r="X34" s="774" t="s">
        <v>282</v>
      </c>
      <c r="Y34" s="849"/>
      <c r="Z34" s="774" t="s">
        <v>283</v>
      </c>
      <c r="AA34" s="851"/>
      <c r="AC34" s="853"/>
      <c r="AD34" s="854"/>
      <c r="AE34" s="854"/>
      <c r="AF34" s="837"/>
      <c r="AG34" s="854"/>
      <c r="AH34" s="854"/>
      <c r="AI34" s="854"/>
      <c r="AJ34" s="854"/>
      <c r="AK34" s="858"/>
    </row>
    <row r="35" spans="2:37" ht="25.5" x14ac:dyDescent="0.2">
      <c r="B35" s="538" t="s">
        <v>1213</v>
      </c>
      <c r="C35" s="506" t="s">
        <v>189</v>
      </c>
      <c r="E35" s="538" t="s">
        <v>406</v>
      </c>
      <c r="G35" s="824" t="s">
        <v>405</v>
      </c>
      <c r="K35" s="56" t="s">
        <v>1928</v>
      </c>
      <c r="M35" s="57" t="s">
        <v>285</v>
      </c>
      <c r="N35"/>
      <c r="O35" s="48" t="s">
        <v>286</v>
      </c>
      <c r="P35"/>
      <c r="Q35" s="43" t="s">
        <v>1928</v>
      </c>
      <c r="R35"/>
      <c r="S35" s="852"/>
      <c r="T35" s="774" t="s">
        <v>287</v>
      </c>
      <c r="U35" s="850"/>
      <c r="V35" s="774" t="s">
        <v>288</v>
      </c>
      <c r="W35" s="849"/>
      <c r="X35" s="770" t="s">
        <v>865</v>
      </c>
      <c r="Y35" s="849"/>
      <c r="Z35" s="774" t="s">
        <v>289</v>
      </c>
      <c r="AA35" s="851"/>
    </row>
    <row r="36" spans="2:37" ht="38.25" x14ac:dyDescent="0.2">
      <c r="B36" s="539" t="s">
        <v>1213</v>
      </c>
      <c r="C36" s="507" t="s">
        <v>190</v>
      </c>
      <c r="E36" s="539" t="s">
        <v>406</v>
      </c>
      <c r="G36" s="825" t="s">
        <v>405</v>
      </c>
      <c r="K36" s="56" t="s">
        <v>1928</v>
      </c>
      <c r="M36" s="57" t="s">
        <v>1480</v>
      </c>
      <c r="N36"/>
      <c r="O36" s="48" t="s">
        <v>290</v>
      </c>
      <c r="P36"/>
      <c r="Q36" s="43" t="s">
        <v>1928</v>
      </c>
      <c r="R36"/>
      <c r="S36" s="852"/>
      <c r="T36" s="774" t="s">
        <v>291</v>
      </c>
      <c r="U36" s="850"/>
      <c r="V36" s="774" t="s">
        <v>292</v>
      </c>
      <c r="W36" s="849"/>
      <c r="X36" s="774" t="s">
        <v>293</v>
      </c>
      <c r="Y36" s="849"/>
      <c r="Z36" s="774" t="s">
        <v>294</v>
      </c>
      <c r="AA36" s="851"/>
    </row>
    <row r="37" spans="2:37" ht="25.5" x14ac:dyDescent="0.2">
      <c r="B37" s="878" t="s">
        <v>2295</v>
      </c>
      <c r="C37" s="506" t="s">
        <v>193</v>
      </c>
      <c r="E37" s="793" t="s">
        <v>57</v>
      </c>
      <c r="G37" s="793" t="s">
        <v>58</v>
      </c>
      <c r="K37" s="56" t="s">
        <v>1928</v>
      </c>
      <c r="M37" s="57" t="s">
        <v>1491</v>
      </c>
      <c r="N37"/>
      <c r="O37" s="48" t="s">
        <v>296</v>
      </c>
      <c r="P37"/>
      <c r="Q37" s="43" t="s">
        <v>1928</v>
      </c>
      <c r="R37"/>
      <c r="S37" s="852"/>
      <c r="T37" s="774" t="s">
        <v>297</v>
      </c>
      <c r="U37" s="850"/>
      <c r="V37" s="774" t="s">
        <v>298</v>
      </c>
      <c r="W37" s="849"/>
      <c r="X37" s="774" t="s">
        <v>299</v>
      </c>
      <c r="Y37" s="849"/>
      <c r="Z37" s="774" t="s">
        <v>300</v>
      </c>
      <c r="AA37" s="851"/>
    </row>
    <row r="38" spans="2:37" ht="25.5" x14ac:dyDescent="0.2">
      <c r="B38" s="881" t="s">
        <v>2295</v>
      </c>
      <c r="C38" s="510" t="s">
        <v>140</v>
      </c>
      <c r="E38" s="793" t="s">
        <v>57</v>
      </c>
      <c r="G38" s="793" t="s">
        <v>58</v>
      </c>
      <c r="K38" s="56" t="s">
        <v>1928</v>
      </c>
      <c r="M38" s="57" t="s">
        <v>1501</v>
      </c>
      <c r="N38"/>
      <c r="O38" s="48" t="s">
        <v>301</v>
      </c>
      <c r="P38"/>
      <c r="Q38" s="43" t="s">
        <v>1928</v>
      </c>
      <c r="R38"/>
      <c r="S38" s="852"/>
      <c r="T38" s="774" t="s">
        <v>302</v>
      </c>
      <c r="U38" s="850"/>
      <c r="V38" s="774" t="s">
        <v>303</v>
      </c>
      <c r="W38" s="849"/>
      <c r="X38" s="772"/>
      <c r="Y38" s="849"/>
      <c r="Z38" s="774" t="s">
        <v>304</v>
      </c>
      <c r="AA38" s="851"/>
    </row>
    <row r="39" spans="2:37" ht="38.25" x14ac:dyDescent="0.2">
      <c r="B39" s="504" t="s">
        <v>404</v>
      </c>
      <c r="C39" s="675" t="s">
        <v>1840</v>
      </c>
      <c r="E39" s="504" t="s">
        <v>406</v>
      </c>
      <c r="G39" s="826" t="s">
        <v>405</v>
      </c>
      <c r="K39" s="56" t="s">
        <v>1928</v>
      </c>
      <c r="M39" s="57" t="s">
        <v>3</v>
      </c>
      <c r="N39"/>
      <c r="O39" s="48" t="s">
        <v>306</v>
      </c>
      <c r="P39"/>
      <c r="Q39" s="43" t="s">
        <v>1928</v>
      </c>
      <c r="R39"/>
      <c r="S39" s="852"/>
      <c r="T39" s="774" t="s">
        <v>307</v>
      </c>
      <c r="U39" s="850"/>
      <c r="V39" s="770" t="s">
        <v>2008</v>
      </c>
      <c r="W39" s="849"/>
      <c r="X39" s="770" t="s">
        <v>22</v>
      </c>
      <c r="Y39" s="849"/>
      <c r="Z39" s="772"/>
      <c r="AA39" s="851"/>
    </row>
    <row r="40" spans="2:37" ht="38.25" x14ac:dyDescent="0.2">
      <c r="B40" s="505" t="s">
        <v>404</v>
      </c>
      <c r="C40" s="676" t="s">
        <v>1841</v>
      </c>
      <c r="E40" s="505" t="s">
        <v>406</v>
      </c>
      <c r="G40" s="827" t="s">
        <v>405</v>
      </c>
      <c r="K40" s="56" t="s">
        <v>1928</v>
      </c>
      <c r="M40" s="57" t="s">
        <v>308</v>
      </c>
      <c r="N40"/>
      <c r="O40" s="48" t="s">
        <v>309</v>
      </c>
      <c r="P40"/>
      <c r="Q40" s="43" t="s">
        <v>1928</v>
      </c>
      <c r="R40"/>
      <c r="S40" s="852"/>
      <c r="T40" s="774" t="s">
        <v>310</v>
      </c>
      <c r="U40" s="850"/>
      <c r="V40" s="774" t="s">
        <v>311</v>
      </c>
      <c r="W40" s="849"/>
      <c r="X40" s="774" t="s">
        <v>312</v>
      </c>
      <c r="Y40" s="863"/>
      <c r="Z40" s="770" t="s">
        <v>854</v>
      </c>
      <c r="AA40" s="851"/>
    </row>
    <row r="41" spans="2:37" ht="63.75" x14ac:dyDescent="0.2">
      <c r="B41" s="540" t="s">
        <v>474</v>
      </c>
      <c r="C41" s="508" t="s">
        <v>194</v>
      </c>
      <c r="E41" s="540" t="s">
        <v>44</v>
      </c>
      <c r="G41" s="879" t="s">
        <v>45</v>
      </c>
      <c r="K41" s="56" t="s">
        <v>1928</v>
      </c>
      <c r="M41" s="57" t="s">
        <v>1947</v>
      </c>
      <c r="N41"/>
      <c r="O41" s="48" t="s">
        <v>313</v>
      </c>
      <c r="P41"/>
      <c r="Q41" s="43" t="s">
        <v>1928</v>
      </c>
      <c r="R41"/>
      <c r="S41" s="852"/>
      <c r="T41" s="774" t="s">
        <v>314</v>
      </c>
      <c r="U41" s="850"/>
      <c r="V41" s="774" t="s">
        <v>315</v>
      </c>
      <c r="W41" s="849"/>
      <c r="X41" s="774" t="s">
        <v>316</v>
      </c>
      <c r="Y41" s="849"/>
      <c r="Z41" s="774" t="s">
        <v>317</v>
      </c>
      <c r="AA41" s="851"/>
    </row>
    <row r="42" spans="2:37" ht="63.75" x14ac:dyDescent="0.2">
      <c r="B42" s="529" t="s">
        <v>474</v>
      </c>
      <c r="C42" s="546" t="s">
        <v>151</v>
      </c>
      <c r="E42" s="529" t="s">
        <v>44</v>
      </c>
      <c r="G42" s="828" t="s">
        <v>45</v>
      </c>
      <c r="K42" s="56" t="s">
        <v>1928</v>
      </c>
      <c r="M42" s="57" t="s">
        <v>1517</v>
      </c>
      <c r="N42"/>
      <c r="O42" s="48" t="s">
        <v>318</v>
      </c>
      <c r="P42"/>
      <c r="Q42" s="43" t="s">
        <v>1928</v>
      </c>
      <c r="R42"/>
      <c r="S42" s="852"/>
      <c r="T42" s="774" t="s">
        <v>314</v>
      </c>
      <c r="U42" s="850"/>
      <c r="V42" s="774" t="s">
        <v>319</v>
      </c>
      <c r="W42" s="849"/>
      <c r="X42" s="774" t="s">
        <v>320</v>
      </c>
      <c r="Y42" s="849"/>
      <c r="Z42" s="774" t="s">
        <v>321</v>
      </c>
      <c r="AA42" s="851"/>
    </row>
    <row r="43" spans="2:37" ht="25.5" x14ac:dyDescent="0.2">
      <c r="B43" s="540" t="s">
        <v>1842</v>
      </c>
      <c r="C43" s="508" t="s">
        <v>738</v>
      </c>
      <c r="E43" s="797" t="s">
        <v>44</v>
      </c>
      <c r="G43" s="797" t="s">
        <v>45</v>
      </c>
      <c r="K43" s="56" t="s">
        <v>1928</v>
      </c>
      <c r="M43" s="57" t="s">
        <v>1952</v>
      </c>
      <c r="N43"/>
      <c r="O43" s="48" t="s">
        <v>322</v>
      </c>
      <c r="P43"/>
      <c r="Q43" s="43" t="s">
        <v>1928</v>
      </c>
      <c r="R43"/>
      <c r="S43" s="852"/>
      <c r="T43" s="774" t="s">
        <v>323</v>
      </c>
      <c r="U43" s="850"/>
      <c r="V43" s="774" t="s">
        <v>324</v>
      </c>
      <c r="W43" s="849"/>
      <c r="X43" s="774" t="s">
        <v>325</v>
      </c>
      <c r="Y43" s="849"/>
      <c r="Z43" s="774" t="s">
        <v>326</v>
      </c>
      <c r="AA43" s="851"/>
    </row>
    <row r="44" spans="2:37" ht="25.5" x14ac:dyDescent="0.2">
      <c r="B44" s="880" t="s">
        <v>1842</v>
      </c>
      <c r="C44" s="509" t="s">
        <v>739</v>
      </c>
      <c r="E44" s="541" t="s">
        <v>44</v>
      </c>
      <c r="G44" s="829" t="s">
        <v>45</v>
      </c>
      <c r="K44" s="56" t="s">
        <v>1928</v>
      </c>
      <c r="M44" s="57" t="s">
        <v>2</v>
      </c>
      <c r="N44"/>
      <c r="O44" s="48" t="s">
        <v>327</v>
      </c>
      <c r="P44"/>
      <c r="Q44" s="43" t="s">
        <v>1928</v>
      </c>
      <c r="R44"/>
      <c r="S44" s="852"/>
      <c r="T44" s="774" t="s">
        <v>328</v>
      </c>
      <c r="U44" s="850"/>
      <c r="V44" s="774" t="s">
        <v>329</v>
      </c>
      <c r="W44" s="849"/>
      <c r="X44" s="774" t="s">
        <v>330</v>
      </c>
      <c r="Y44" s="863"/>
      <c r="Z44" s="779"/>
      <c r="AA44" s="851"/>
    </row>
    <row r="45" spans="2:37" ht="30" x14ac:dyDescent="0.2">
      <c r="B45" s="429" t="s">
        <v>2199</v>
      </c>
      <c r="C45" s="513" t="s">
        <v>1839</v>
      </c>
      <c r="E45" s="429"/>
      <c r="G45" s="429"/>
      <c r="K45" s="56" t="s">
        <v>1928</v>
      </c>
      <c r="M45" s="57" t="s">
        <v>331</v>
      </c>
      <c r="N45"/>
      <c r="O45" s="48" t="s">
        <v>332</v>
      </c>
      <c r="P45"/>
      <c r="Q45" s="43" t="s">
        <v>1928</v>
      </c>
      <c r="R45"/>
      <c r="S45" s="852"/>
      <c r="T45" s="774" t="s">
        <v>333</v>
      </c>
      <c r="U45" s="850"/>
      <c r="V45" s="774" t="s">
        <v>334</v>
      </c>
      <c r="W45" s="849"/>
      <c r="X45" s="774" t="s">
        <v>335</v>
      </c>
      <c r="Y45" s="849"/>
      <c r="Z45" s="770" t="s">
        <v>336</v>
      </c>
      <c r="AA45" s="851"/>
    </row>
    <row r="46" spans="2:37" ht="25.5" x14ac:dyDescent="0.2">
      <c r="B46" s="832" t="s">
        <v>1997</v>
      </c>
      <c r="C46" s="513" t="s">
        <v>2200</v>
      </c>
      <c r="E46" s="830"/>
      <c r="G46" s="830" t="s">
        <v>1998</v>
      </c>
      <c r="K46" s="56" t="s">
        <v>1928</v>
      </c>
      <c r="M46" s="57" t="s">
        <v>337</v>
      </c>
      <c r="N46"/>
      <c r="O46" s="48" t="s">
        <v>338</v>
      </c>
      <c r="P46"/>
      <c r="Q46" s="43" t="s">
        <v>1928</v>
      </c>
      <c r="R46"/>
      <c r="S46" s="859"/>
      <c r="T46" s="770" t="s">
        <v>18</v>
      </c>
      <c r="U46" s="863"/>
      <c r="V46" s="774" t="s">
        <v>339</v>
      </c>
      <c r="W46" s="849"/>
      <c r="X46" s="774" t="s">
        <v>340</v>
      </c>
      <c r="Y46" s="849"/>
      <c r="Z46" s="774" t="s">
        <v>341</v>
      </c>
      <c r="AA46" s="851"/>
    </row>
    <row r="47" spans="2:37" ht="25.5" x14ac:dyDescent="0.2">
      <c r="B47" s="833" t="s">
        <v>2011</v>
      </c>
      <c r="C47" s="506" t="s">
        <v>2346</v>
      </c>
      <c r="E47" s="831"/>
      <c r="G47" s="831" t="s">
        <v>2012</v>
      </c>
      <c r="K47" s="56" t="s">
        <v>1928</v>
      </c>
      <c r="M47" s="57" t="s">
        <v>342</v>
      </c>
      <c r="N47"/>
      <c r="O47" s="48" t="s">
        <v>343</v>
      </c>
      <c r="P47"/>
      <c r="Q47" s="43" t="s">
        <v>1928</v>
      </c>
      <c r="R47"/>
      <c r="S47" s="852"/>
      <c r="T47" s="774" t="s">
        <v>344</v>
      </c>
      <c r="U47" s="849"/>
      <c r="V47" s="774" t="s">
        <v>345</v>
      </c>
      <c r="W47" s="849"/>
      <c r="X47" s="774" t="s">
        <v>346</v>
      </c>
      <c r="Y47" s="849"/>
      <c r="Z47" s="865"/>
      <c r="AA47" s="851"/>
    </row>
    <row r="48" spans="2:37" ht="15" x14ac:dyDescent="0.2">
      <c r="G48" s="785"/>
      <c r="K48" s="56" t="s">
        <v>1928</v>
      </c>
      <c r="M48" s="57" t="s">
        <v>347</v>
      </c>
      <c r="N48"/>
      <c r="O48" s="48" t="s">
        <v>348</v>
      </c>
      <c r="P48"/>
      <c r="Q48" s="43" t="s">
        <v>1928</v>
      </c>
      <c r="R48"/>
      <c r="S48" s="852"/>
      <c r="T48" s="774" t="s">
        <v>349</v>
      </c>
      <c r="U48" s="849"/>
      <c r="V48" s="774" t="s">
        <v>350</v>
      </c>
      <c r="W48" s="849"/>
      <c r="X48" s="774" t="s">
        <v>351</v>
      </c>
      <c r="Y48" s="849"/>
      <c r="Z48" s="865"/>
      <c r="AA48" s="851"/>
    </row>
    <row r="49" spans="1:27" ht="15.75" x14ac:dyDescent="0.2">
      <c r="A49" s="873"/>
      <c r="B49" s="874"/>
      <c r="G49" s="785"/>
      <c r="K49" s="56" t="s">
        <v>1928</v>
      </c>
      <c r="M49" s="57" t="s">
        <v>352</v>
      </c>
      <c r="N49"/>
      <c r="O49" s="48" t="s">
        <v>353</v>
      </c>
      <c r="P49"/>
      <c r="Q49" s="43" t="s">
        <v>1928</v>
      </c>
      <c r="R49"/>
      <c r="S49" s="852"/>
      <c r="T49" s="774" t="s">
        <v>354</v>
      </c>
      <c r="U49" s="849"/>
      <c r="V49" s="774" t="s">
        <v>355</v>
      </c>
      <c r="W49" s="849"/>
      <c r="X49" s="774" t="s">
        <v>356</v>
      </c>
      <c r="Y49" s="849"/>
      <c r="Z49" s="865"/>
      <c r="AA49" s="851"/>
    </row>
    <row r="50" spans="1:27" ht="15.75" x14ac:dyDescent="0.2">
      <c r="A50" s="873"/>
      <c r="B50" s="874"/>
      <c r="G50" s="785"/>
      <c r="K50" s="56" t="s">
        <v>1928</v>
      </c>
      <c r="M50" s="57" t="s">
        <v>1928</v>
      </c>
      <c r="N50"/>
      <c r="O50" s="48" t="s">
        <v>1952</v>
      </c>
      <c r="P50"/>
      <c r="Q50" s="43" t="s">
        <v>1928</v>
      </c>
      <c r="R50"/>
      <c r="S50" s="852"/>
      <c r="T50" s="774" t="s">
        <v>357</v>
      </c>
      <c r="U50" s="849"/>
      <c r="V50" s="774" t="s">
        <v>358</v>
      </c>
      <c r="W50" s="849"/>
      <c r="X50" s="774" t="s">
        <v>359</v>
      </c>
      <c r="Y50" s="849"/>
      <c r="Z50" s="865"/>
      <c r="AA50" s="851"/>
    </row>
    <row r="51" spans="1:27" ht="15.75" x14ac:dyDescent="0.2">
      <c r="A51" s="873"/>
      <c r="B51" s="874"/>
      <c r="G51" s="785"/>
      <c r="K51" s="56" t="s">
        <v>1928</v>
      </c>
      <c r="M51" s="57" t="s">
        <v>1928</v>
      </c>
      <c r="N51"/>
      <c r="O51" s="48" t="s">
        <v>360</v>
      </c>
      <c r="P51"/>
      <c r="Q51" s="43" t="s">
        <v>1928</v>
      </c>
      <c r="R51"/>
      <c r="S51" s="847"/>
      <c r="T51" s="774" t="s">
        <v>361</v>
      </c>
      <c r="U51" s="849"/>
      <c r="V51" s="774" t="s">
        <v>362</v>
      </c>
      <c r="W51" s="849"/>
      <c r="X51" s="770" t="s">
        <v>363</v>
      </c>
      <c r="Y51" s="849"/>
      <c r="Z51" s="865"/>
      <c r="AA51" s="851"/>
    </row>
    <row r="52" spans="1:27" ht="15" x14ac:dyDescent="0.2">
      <c r="G52" s="785"/>
      <c r="K52" s="56" t="s">
        <v>1928</v>
      </c>
      <c r="M52" s="57" t="s">
        <v>1928</v>
      </c>
      <c r="N52"/>
      <c r="O52" s="48" t="s">
        <v>2</v>
      </c>
      <c r="P52"/>
      <c r="Q52" s="43" t="s">
        <v>1928</v>
      </c>
      <c r="R52"/>
      <c r="S52" s="852"/>
      <c r="T52" s="774" t="s">
        <v>364</v>
      </c>
      <c r="U52" s="849"/>
      <c r="V52" s="774" t="s">
        <v>365</v>
      </c>
      <c r="W52" s="849"/>
      <c r="X52" s="774" t="s">
        <v>366</v>
      </c>
      <c r="Y52" s="849"/>
      <c r="Z52" s="865"/>
      <c r="AA52" s="851"/>
    </row>
    <row r="53" spans="1:27" ht="15" x14ac:dyDescent="0.2">
      <c r="K53" s="56" t="s">
        <v>1928</v>
      </c>
      <c r="M53" s="57" t="s">
        <v>1928</v>
      </c>
      <c r="N53"/>
      <c r="O53" s="48" t="s">
        <v>331</v>
      </c>
      <c r="P53"/>
      <c r="Q53" s="43" t="s">
        <v>1928</v>
      </c>
      <c r="R53"/>
      <c r="S53" s="852"/>
      <c r="T53" s="774" t="s">
        <v>367</v>
      </c>
      <c r="U53" s="863"/>
      <c r="V53" s="774" t="s">
        <v>368</v>
      </c>
      <c r="W53" s="849"/>
      <c r="X53" s="772"/>
      <c r="Y53" s="849"/>
      <c r="Z53" s="865"/>
      <c r="AA53" s="851"/>
    </row>
    <row r="54" spans="1:27" ht="15" x14ac:dyDescent="0.2">
      <c r="K54" s="56" t="s">
        <v>1928</v>
      </c>
      <c r="M54" s="57" t="s">
        <v>1928</v>
      </c>
      <c r="N54"/>
      <c r="O54" s="48" t="s">
        <v>1210</v>
      </c>
      <c r="P54"/>
      <c r="Q54" s="43" t="s">
        <v>1928</v>
      </c>
      <c r="S54" s="852"/>
      <c r="T54" s="774" t="s">
        <v>369</v>
      </c>
      <c r="U54" s="849"/>
      <c r="V54" s="770" t="s">
        <v>2031</v>
      </c>
      <c r="W54" s="849"/>
      <c r="X54" s="770" t="s">
        <v>20</v>
      </c>
      <c r="Y54" s="849"/>
      <c r="Z54" s="865"/>
      <c r="AA54" s="851"/>
    </row>
    <row r="55" spans="1:27" ht="15" x14ac:dyDescent="0.2">
      <c r="K55" s="56" t="s">
        <v>1928</v>
      </c>
      <c r="M55" s="57" t="s">
        <v>1928</v>
      </c>
      <c r="N55"/>
      <c r="O55" s="48" t="s">
        <v>337</v>
      </c>
      <c r="P55"/>
      <c r="Q55" s="43" t="s">
        <v>1928</v>
      </c>
      <c r="S55" s="852"/>
      <c r="T55" s="774" t="s">
        <v>370</v>
      </c>
      <c r="U55" s="849"/>
      <c r="V55" s="774" t="s">
        <v>371</v>
      </c>
      <c r="W55" s="849"/>
      <c r="X55" s="774" t="s">
        <v>372</v>
      </c>
      <c r="Y55" s="849"/>
      <c r="Z55" s="865"/>
      <c r="AA55" s="851"/>
    </row>
    <row r="56" spans="1:27" ht="15" x14ac:dyDescent="0.2">
      <c r="J56" s="767"/>
      <c r="K56" s="56" t="s">
        <v>1928</v>
      </c>
      <c r="M56" s="57" t="s">
        <v>1928</v>
      </c>
      <c r="N56"/>
      <c r="O56" s="48" t="s">
        <v>342</v>
      </c>
      <c r="P56"/>
      <c r="Q56" s="43" t="s">
        <v>1928</v>
      </c>
      <c r="S56" s="852"/>
      <c r="T56" s="774" t="s">
        <v>373</v>
      </c>
      <c r="U56" s="849"/>
      <c r="V56" s="774" t="s">
        <v>374</v>
      </c>
      <c r="W56" s="849"/>
      <c r="X56" s="774" t="s">
        <v>375</v>
      </c>
      <c r="Y56" s="849"/>
      <c r="Z56" s="865"/>
      <c r="AA56" s="851"/>
    </row>
    <row r="57" spans="1:27" ht="15" x14ac:dyDescent="0.2">
      <c r="K57" s="56" t="s">
        <v>1928</v>
      </c>
      <c r="M57" s="57" t="s">
        <v>1928</v>
      </c>
      <c r="N57"/>
      <c r="O57" s="48" t="s">
        <v>347</v>
      </c>
      <c r="P57"/>
      <c r="Q57" s="43" t="s">
        <v>1928</v>
      </c>
      <c r="S57" s="852"/>
      <c r="T57" s="774" t="s">
        <v>376</v>
      </c>
      <c r="U57" s="849"/>
      <c r="V57" s="774" t="s">
        <v>377</v>
      </c>
      <c r="W57" s="849"/>
      <c r="X57" s="774" t="s">
        <v>378</v>
      </c>
      <c r="Y57" s="849"/>
      <c r="Z57" s="865"/>
      <c r="AA57" s="851"/>
    </row>
    <row r="58" spans="1:27" ht="15.75" thickBot="1" x14ac:dyDescent="0.25">
      <c r="K58" s="56" t="s">
        <v>1928</v>
      </c>
      <c r="M58" s="57" t="s">
        <v>1928</v>
      </c>
      <c r="N58"/>
      <c r="O58" s="48" t="s">
        <v>352</v>
      </c>
      <c r="P58"/>
      <c r="Q58" s="43" t="s">
        <v>1928</v>
      </c>
      <c r="S58" s="852"/>
      <c r="T58" s="774" t="s">
        <v>379</v>
      </c>
      <c r="U58" s="863"/>
      <c r="V58" s="774" t="s">
        <v>380</v>
      </c>
      <c r="W58" s="849"/>
      <c r="X58" s="774" t="s">
        <v>381</v>
      </c>
      <c r="Y58" s="863"/>
      <c r="Z58" s="865"/>
      <c r="AA58" s="851"/>
    </row>
    <row r="59" spans="1:27" ht="15" x14ac:dyDescent="0.2">
      <c r="A59" s="868"/>
      <c r="B59" s="868"/>
      <c r="C59" s="868"/>
      <c r="D59" s="868"/>
      <c r="E59" s="868"/>
      <c r="F59" s="868"/>
      <c r="G59" s="868"/>
      <c r="H59" s="868"/>
      <c r="I59" s="868"/>
      <c r="J59" s="868"/>
      <c r="K59" s="835"/>
      <c r="M59" s="793"/>
      <c r="O59" s="797"/>
      <c r="Q59" s="791"/>
      <c r="S59" s="852"/>
      <c r="T59" s="774" t="s">
        <v>382</v>
      </c>
      <c r="U59" s="849"/>
      <c r="V59" s="774" t="s">
        <v>383</v>
      </c>
      <c r="W59" s="865"/>
      <c r="X59" s="774" t="s">
        <v>384</v>
      </c>
      <c r="Y59" s="849"/>
      <c r="Z59" s="865"/>
      <c r="AA59" s="851"/>
    </row>
    <row r="60" spans="1:27" ht="13.5" thickBot="1" x14ac:dyDescent="0.25">
      <c r="S60" s="862"/>
      <c r="T60" s="784"/>
      <c r="U60" s="864"/>
      <c r="V60" s="784"/>
      <c r="W60" s="864"/>
      <c r="X60" s="790"/>
      <c r="Y60" s="866"/>
      <c r="Z60" s="866"/>
      <c r="AA60" s="867"/>
    </row>
    <row r="61" spans="1:27" x14ac:dyDescent="0.2">
      <c r="S61" s="781"/>
      <c r="T61" s="781"/>
      <c r="U61" s="772"/>
      <c r="V61" s="780"/>
      <c r="W61" s="773"/>
      <c r="X61" s="780"/>
      <c r="Y61" s="772"/>
      <c r="Z61" s="789"/>
      <c r="AA61" s="789"/>
    </row>
    <row r="63" spans="1:27" x14ac:dyDescent="0.2">
      <c r="J63" s="775"/>
    </row>
    <row r="64" spans="1:27" x14ac:dyDescent="0.2">
      <c r="J64" s="775"/>
    </row>
    <row r="65" spans="7:10" x14ac:dyDescent="0.2">
      <c r="J65" s="775"/>
    </row>
    <row r="71" spans="7:10" x14ac:dyDescent="0.2">
      <c r="G71"/>
    </row>
    <row r="72" spans="7:10" x14ac:dyDescent="0.2">
      <c r="G72"/>
    </row>
    <row r="75" spans="7:10" x14ac:dyDescent="0.2">
      <c r="G75"/>
    </row>
    <row r="77" spans="7:10" x14ac:dyDescent="0.2">
      <c r="G77"/>
    </row>
    <row r="78" spans="7:10" x14ac:dyDescent="0.2">
      <c r="G78"/>
    </row>
    <row r="79" spans="7:10" x14ac:dyDescent="0.2">
      <c r="G79"/>
    </row>
    <row r="80" spans="7:10" x14ac:dyDescent="0.2">
      <c r="G80"/>
    </row>
    <row r="81" spans="3:7" x14ac:dyDescent="0.2">
      <c r="G81"/>
    </row>
    <row r="82" spans="3:7" x14ac:dyDescent="0.2">
      <c r="G82"/>
    </row>
    <row r="95" spans="3:7" x14ac:dyDescent="0.2">
      <c r="C95"/>
    </row>
    <row r="114" spans="7:10" ht="15" x14ac:dyDescent="0.2">
      <c r="G114" s="777" t="s">
        <v>864</v>
      </c>
      <c r="I114" s="778" t="s">
        <v>865</v>
      </c>
      <c r="J114" s="765" t="s">
        <v>866</v>
      </c>
    </row>
    <row r="115" spans="7:10" ht="15" x14ac:dyDescent="0.2">
      <c r="G115" s="777" t="s">
        <v>864</v>
      </c>
      <c r="I115" s="778" t="s">
        <v>2008</v>
      </c>
      <c r="J115" s="765" t="s">
        <v>1456</v>
      </c>
    </row>
    <row r="116" spans="7:10" ht="15" x14ac:dyDescent="0.2">
      <c r="G116" s="777" t="s">
        <v>1465</v>
      </c>
      <c r="I116" s="778" t="s">
        <v>20</v>
      </c>
      <c r="J116" s="765" t="s">
        <v>1466</v>
      </c>
    </row>
    <row r="117" spans="7:10" ht="15" x14ac:dyDescent="0.2">
      <c r="G117" s="777" t="s">
        <v>1476</v>
      </c>
      <c r="I117" s="778" t="s">
        <v>1996</v>
      </c>
      <c r="J117" s="765" t="s">
        <v>1477</v>
      </c>
    </row>
    <row r="118" spans="7:10" ht="15" x14ac:dyDescent="0.2">
      <c r="G118" s="777" t="s">
        <v>1488</v>
      </c>
      <c r="I118" s="778" t="s">
        <v>1989</v>
      </c>
      <c r="J118" s="765" t="s">
        <v>1489</v>
      </c>
    </row>
    <row r="119" spans="7:10" ht="15" x14ac:dyDescent="0.2">
      <c r="G119" s="777" t="s">
        <v>1498</v>
      </c>
      <c r="I119" s="778" t="s">
        <v>22</v>
      </c>
      <c r="J119" s="765" t="s">
        <v>1499</v>
      </c>
    </row>
    <row r="121" spans="7:10" ht="15.75" x14ac:dyDescent="0.2">
      <c r="I121" s="782" t="s">
        <v>1514</v>
      </c>
      <c r="J121" s="783" t="s">
        <v>1515</v>
      </c>
    </row>
    <row r="122" spans="7:10" ht="13.5" thickBot="1" x14ac:dyDescent="0.25">
      <c r="I122" s="785"/>
      <c r="J122" s="783"/>
    </row>
    <row r="123" spans="7:10" ht="13.5" thickBot="1" x14ac:dyDescent="0.25">
      <c r="I123" s="786"/>
      <c r="J123" s="783" t="s">
        <v>284</v>
      </c>
    </row>
    <row r="124" spans="7:10" x14ac:dyDescent="0.2">
      <c r="I124" s="785"/>
      <c r="J124" s="783"/>
    </row>
    <row r="125" spans="7:10" x14ac:dyDescent="0.2">
      <c r="I125" s="787"/>
      <c r="J125" s="783" t="s">
        <v>295</v>
      </c>
    </row>
    <row r="126" spans="7:10" ht="13.5" thickBot="1" x14ac:dyDescent="0.25">
      <c r="I126" s="785"/>
      <c r="J126" s="783"/>
    </row>
    <row r="127" spans="7:10" ht="14.25" thickTop="1" thickBot="1" x14ac:dyDescent="0.25">
      <c r="I127" s="788" t="s">
        <v>1514</v>
      </c>
      <c r="J127" s="783" t="s">
        <v>305</v>
      </c>
    </row>
    <row r="128" spans="7:10" ht="13.5" thickTop="1" x14ac:dyDescent="0.2"/>
  </sheetData>
  <mergeCells count="1">
    <mergeCell ref="B2:Q5"/>
  </mergeCells>
  <phoneticPr fontId="0" type="noConversion"/>
  <printOptions horizontalCentered="1"/>
  <pageMargins left="0.19685039370078741" right="0" top="0.19685039370078741" bottom="0" header="0" footer="0"/>
  <pageSetup paperSize="9" scale="24" orientation="portrait" horizontalDpi="360" verticalDpi="360" r:id="rId1"/>
  <headerFooter alignWithMargins="0">
    <oddFooter>&amp;R&amp;8&amp;Z&amp;F-&amp;A-&amp;D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24"/>
  <dimension ref="B2:B50"/>
  <sheetViews>
    <sheetView workbookViewId="0">
      <selection activeCell="B2" sqref="B2:B5"/>
    </sheetView>
  </sheetViews>
  <sheetFormatPr baseColWidth="10" defaultRowHeight="12.75" x14ac:dyDescent="0.2"/>
  <cols>
    <col min="1" max="1" width="1.85546875" customWidth="1"/>
    <col min="2" max="2" width="87.42578125" customWidth="1"/>
    <col min="3" max="3" width="1.85546875" customWidth="1"/>
  </cols>
  <sheetData>
    <row r="2" spans="2:2" ht="30" x14ac:dyDescent="0.4">
      <c r="B2" s="559" t="s">
        <v>85</v>
      </c>
    </row>
    <row r="3" spans="2:2" ht="23.25" x14ac:dyDescent="0.35">
      <c r="B3" s="560" t="s">
        <v>86</v>
      </c>
    </row>
    <row r="4" spans="2:2" ht="21" x14ac:dyDescent="0.4">
      <c r="B4" s="557" t="s">
        <v>1570</v>
      </c>
    </row>
    <row r="5" spans="2:2" ht="21" x14ac:dyDescent="0.4">
      <c r="B5" s="557" t="s">
        <v>1571</v>
      </c>
    </row>
    <row r="6" spans="2:2" ht="15" customHeight="1" x14ac:dyDescent="0.3">
      <c r="B6" s="555" t="s">
        <v>2474</v>
      </c>
    </row>
    <row r="7" spans="2:2" ht="15" customHeight="1" x14ac:dyDescent="0.3">
      <c r="B7" s="555" t="s">
        <v>2475</v>
      </c>
    </row>
    <row r="8" spans="2:2" ht="15" customHeight="1" x14ac:dyDescent="0.3">
      <c r="B8" s="555" t="s">
        <v>2476</v>
      </c>
    </row>
    <row r="9" spans="2:2" ht="15" customHeight="1" x14ac:dyDescent="0.3">
      <c r="B9" s="555"/>
    </row>
    <row r="10" spans="2:2" ht="15" customHeight="1" x14ac:dyDescent="0.3">
      <c r="B10" s="555" t="s">
        <v>2477</v>
      </c>
    </row>
    <row r="11" spans="2:2" ht="15" customHeight="1" x14ac:dyDescent="0.3">
      <c r="B11" s="555" t="s">
        <v>2478</v>
      </c>
    </row>
    <row r="12" spans="2:2" ht="15" customHeight="1" x14ac:dyDescent="0.3">
      <c r="B12" s="555"/>
    </row>
    <row r="13" spans="2:2" ht="15" customHeight="1" x14ac:dyDescent="0.3">
      <c r="B13" s="555" t="s">
        <v>2479</v>
      </c>
    </row>
    <row r="14" spans="2:2" ht="15" customHeight="1" x14ac:dyDescent="0.3">
      <c r="B14" s="555" t="s">
        <v>2480</v>
      </c>
    </row>
    <row r="15" spans="2:2" ht="15" customHeight="1" x14ac:dyDescent="0.3">
      <c r="B15" s="555"/>
    </row>
    <row r="16" spans="2:2" ht="15" customHeight="1" x14ac:dyDescent="0.3">
      <c r="B16" s="555" t="s">
        <v>2481</v>
      </c>
    </row>
    <row r="17" spans="2:2" ht="15" customHeight="1" x14ac:dyDescent="0.3">
      <c r="B17" s="555" t="s">
        <v>2482</v>
      </c>
    </row>
    <row r="18" spans="2:2" ht="15" customHeight="1" x14ac:dyDescent="0.3">
      <c r="B18" s="555"/>
    </row>
    <row r="19" spans="2:2" ht="15" customHeight="1" x14ac:dyDescent="0.3">
      <c r="B19" s="555" t="s">
        <v>2483</v>
      </c>
    </row>
    <row r="20" spans="2:2" ht="15" customHeight="1" x14ac:dyDescent="0.3">
      <c r="B20" s="555" t="s">
        <v>2484</v>
      </c>
    </row>
    <row r="21" spans="2:2" ht="15" customHeight="1" x14ac:dyDescent="0.3">
      <c r="B21" s="555"/>
    </row>
    <row r="22" spans="2:2" ht="15" customHeight="1" x14ac:dyDescent="0.3">
      <c r="B22" s="555" t="s">
        <v>420</v>
      </c>
    </row>
    <row r="23" spans="2:2" ht="15" customHeight="1" x14ac:dyDescent="0.3">
      <c r="B23" s="555" t="s">
        <v>421</v>
      </c>
    </row>
    <row r="24" spans="2:2" ht="15" customHeight="1" x14ac:dyDescent="0.3">
      <c r="B24" s="555" t="s">
        <v>422</v>
      </c>
    </row>
    <row r="25" spans="2:2" ht="15" customHeight="1" x14ac:dyDescent="0.3">
      <c r="B25" s="555" t="s">
        <v>423</v>
      </c>
    </row>
    <row r="26" spans="2:2" ht="15" customHeight="1" x14ac:dyDescent="0.3">
      <c r="B26" s="555" t="s">
        <v>424</v>
      </c>
    </row>
    <row r="27" spans="2:2" ht="15" customHeight="1" x14ac:dyDescent="0.3">
      <c r="B27" s="555" t="s">
        <v>425</v>
      </c>
    </row>
    <row r="28" spans="2:2" ht="15" customHeight="1" x14ac:dyDescent="0.3">
      <c r="B28" s="555"/>
    </row>
    <row r="29" spans="2:2" ht="15" customHeight="1" x14ac:dyDescent="0.3">
      <c r="B29" s="555" t="s">
        <v>426</v>
      </c>
    </row>
    <row r="30" spans="2:2" ht="15" customHeight="1" x14ac:dyDescent="0.3">
      <c r="B30" s="555" t="s">
        <v>427</v>
      </c>
    </row>
    <row r="31" spans="2:2" ht="15" customHeight="1" x14ac:dyDescent="0.3">
      <c r="B31" s="555"/>
    </row>
    <row r="32" spans="2:2" ht="15" customHeight="1" x14ac:dyDescent="0.3">
      <c r="B32" s="555" t="s">
        <v>428</v>
      </c>
    </row>
    <row r="33" spans="2:2" ht="15" customHeight="1" x14ac:dyDescent="0.3">
      <c r="B33" s="555" t="s">
        <v>429</v>
      </c>
    </row>
    <row r="34" spans="2:2" ht="15" customHeight="1" x14ac:dyDescent="0.3">
      <c r="B34" s="555" t="s">
        <v>430</v>
      </c>
    </row>
    <row r="35" spans="2:2" ht="15" customHeight="1" x14ac:dyDescent="0.3">
      <c r="B35" s="555" t="s">
        <v>80</v>
      </c>
    </row>
    <row r="36" spans="2:2" ht="15" customHeight="1" x14ac:dyDescent="0.3">
      <c r="B36" s="555" t="s">
        <v>81</v>
      </c>
    </row>
    <row r="37" spans="2:2" ht="15" customHeight="1" x14ac:dyDescent="0.3">
      <c r="B37" s="555" t="s">
        <v>82</v>
      </c>
    </row>
    <row r="38" spans="2:2" ht="15" customHeight="1" x14ac:dyDescent="0.3">
      <c r="B38" s="555" t="s">
        <v>83</v>
      </c>
    </row>
    <row r="39" spans="2:2" ht="15" customHeight="1" x14ac:dyDescent="0.3">
      <c r="B39" s="555" t="s">
        <v>84</v>
      </c>
    </row>
    <row r="40" spans="2:2" ht="15" customHeight="1" x14ac:dyDescent="0.3">
      <c r="B40" s="555"/>
    </row>
    <row r="41" spans="2:2" ht="15" customHeight="1" x14ac:dyDescent="0.3">
      <c r="B41" s="555" t="s">
        <v>431</v>
      </c>
    </row>
    <row r="42" spans="2:2" ht="15" customHeight="1" x14ac:dyDescent="0.3">
      <c r="B42" s="555" t="s">
        <v>432</v>
      </c>
    </row>
    <row r="43" spans="2:2" ht="15" customHeight="1" x14ac:dyDescent="0.3">
      <c r="B43" s="555"/>
    </row>
    <row r="44" spans="2:2" ht="15" customHeight="1" x14ac:dyDescent="0.3">
      <c r="B44" s="555" t="s">
        <v>433</v>
      </c>
    </row>
    <row r="45" spans="2:2" ht="15" customHeight="1" x14ac:dyDescent="0.3">
      <c r="B45" s="555" t="s">
        <v>76</v>
      </c>
    </row>
    <row r="46" spans="2:2" ht="15" customHeight="1" x14ac:dyDescent="0.3">
      <c r="B46" s="555" t="s">
        <v>77</v>
      </c>
    </row>
    <row r="47" spans="2:2" ht="15" customHeight="1" x14ac:dyDescent="0.3">
      <c r="B47" s="558"/>
    </row>
    <row r="48" spans="2:2" ht="15" customHeight="1" x14ac:dyDescent="0.3">
      <c r="B48" s="555" t="s">
        <v>78</v>
      </c>
    </row>
    <row r="49" spans="2:2" ht="15" customHeight="1" x14ac:dyDescent="0.3">
      <c r="B49" s="555" t="s">
        <v>79</v>
      </c>
    </row>
    <row r="50" spans="2:2" x14ac:dyDescent="0.2">
      <c r="B50" s="556"/>
    </row>
  </sheetData>
  <phoneticPr fontId="163" type="noConversion"/>
  <printOptions horizontalCentered="1"/>
  <pageMargins left="0.59055118110236227" right="0.19685039370078741" top="0.19685039370078741" bottom="0.19685039370078741" header="0.11811023622047245" footer="0.11811023622047245"/>
  <pageSetup paperSize="9" orientation="portrait" r:id="rId1"/>
  <headerFooter alignWithMargins="0">
    <oddFooter>&amp;CPage &amp;P de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5"/>
  <dimension ref="A2:O929"/>
  <sheetViews>
    <sheetView zoomScaleNormal="100" workbookViewId="0">
      <selection activeCell="P14" sqref="P14"/>
    </sheetView>
  </sheetViews>
  <sheetFormatPr baseColWidth="10" defaultRowHeight="12.75" x14ac:dyDescent="0.2"/>
  <cols>
    <col min="1" max="1" width="1.42578125" style="958" customWidth="1"/>
    <col min="2" max="2" width="39.140625" style="1007" customWidth="1"/>
    <col min="3" max="3" width="14.7109375" style="1007" customWidth="1"/>
    <col min="4" max="4" width="14" style="1007" customWidth="1"/>
    <col min="5" max="6" width="11.42578125" style="1007"/>
    <col min="7" max="7" width="14" style="1007" customWidth="1"/>
    <col min="8" max="9" width="11.42578125" style="1007"/>
    <col min="10" max="10" width="20.140625" style="1007" customWidth="1"/>
    <col min="11" max="11" width="5" style="961" customWidth="1"/>
    <col min="12" max="12" width="18" style="958" customWidth="1"/>
    <col min="13" max="13" width="11.42578125" style="958"/>
    <col min="14" max="14" width="27.28515625" style="958" customWidth="1"/>
    <col min="15" max="15" width="34.28515625" style="958" customWidth="1"/>
    <col min="16" max="16384" width="11.42578125" style="958"/>
  </cols>
  <sheetData>
    <row r="2" spans="1:15" ht="24.75" x14ac:dyDescent="0.35">
      <c r="B2" s="955"/>
      <c r="C2" s="955"/>
      <c r="D2" s="959"/>
      <c r="E2" s="960" t="s">
        <v>135</v>
      </c>
      <c r="F2" s="959"/>
      <c r="G2" s="955"/>
      <c r="H2" s="955"/>
      <c r="I2" s="955"/>
      <c r="J2" s="955"/>
    </row>
    <row r="3" spans="1:15" ht="24.75" x14ac:dyDescent="0.35">
      <c r="B3" s="955"/>
      <c r="C3" s="955"/>
      <c r="D3" s="959"/>
      <c r="E3" s="960" t="s">
        <v>131</v>
      </c>
      <c r="F3" s="959"/>
      <c r="G3" s="955"/>
      <c r="H3" s="955"/>
      <c r="I3" s="955"/>
      <c r="J3" s="955"/>
    </row>
    <row r="4" spans="1:15" ht="14.25" x14ac:dyDescent="0.2">
      <c r="B4" s="955"/>
      <c r="C4" s="955"/>
      <c r="D4" s="959"/>
      <c r="E4" s="962" t="s">
        <v>132</v>
      </c>
      <c r="F4" s="959"/>
      <c r="G4" s="955"/>
      <c r="H4" s="955"/>
      <c r="I4" s="955"/>
      <c r="J4" s="955"/>
    </row>
    <row r="5" spans="1:15" ht="14.25" x14ac:dyDescent="0.2">
      <c r="B5" s="955"/>
      <c r="C5" s="955"/>
      <c r="D5" s="959"/>
      <c r="E5" s="962" t="s">
        <v>133</v>
      </c>
      <c r="F5" s="959"/>
      <c r="G5" s="955"/>
      <c r="H5" s="955"/>
      <c r="I5" s="955"/>
      <c r="J5" s="955"/>
    </row>
    <row r="6" spans="1:15" ht="14.25" x14ac:dyDescent="0.2">
      <c r="B6" s="955"/>
      <c r="C6" s="955"/>
      <c r="D6" s="959"/>
      <c r="E6" s="962" t="s">
        <v>134</v>
      </c>
      <c r="F6" s="959"/>
      <c r="G6" s="955"/>
      <c r="H6" s="955"/>
      <c r="I6" s="955"/>
      <c r="J6" s="955"/>
    </row>
    <row r="7" spans="1:15" ht="14.25" x14ac:dyDescent="0.2">
      <c r="B7" s="955"/>
      <c r="C7" s="955"/>
      <c r="D7" s="2211">
        <v>40725</v>
      </c>
      <c r="E7" s="2211"/>
      <c r="F7" s="2211"/>
      <c r="G7" s="955"/>
      <c r="H7" s="955"/>
      <c r="I7" s="955"/>
      <c r="J7" s="955"/>
    </row>
    <row r="8" spans="1:15" s="963" customFormat="1" ht="30" customHeight="1" x14ac:dyDescent="0.25">
      <c r="B8" s="964" t="s">
        <v>2705</v>
      </c>
      <c r="C8" s="965"/>
      <c r="D8" s="965"/>
      <c r="E8" s="965"/>
      <c r="F8" s="965"/>
      <c r="G8" s="965"/>
      <c r="H8" s="965"/>
      <c r="I8" s="965"/>
      <c r="J8" s="965"/>
      <c r="K8" s="966"/>
      <c r="L8" s="1424" t="s">
        <v>2709</v>
      </c>
      <c r="M8" s="1425"/>
      <c r="N8" s="1425"/>
      <c r="O8" s="958"/>
    </row>
    <row r="9" spans="1:15" ht="30" customHeight="1" x14ac:dyDescent="0.25">
      <c r="B9" s="964"/>
      <c r="C9" s="965"/>
      <c r="D9" s="965"/>
      <c r="E9" s="965"/>
      <c r="F9" s="965"/>
      <c r="G9" s="965"/>
      <c r="H9" s="965"/>
      <c r="I9" s="965"/>
      <c r="J9" s="965"/>
      <c r="L9" s="2252" t="s">
        <v>2708</v>
      </c>
      <c r="M9" s="2252"/>
      <c r="N9" s="2252"/>
    </row>
    <row r="10" spans="1:15" ht="30" customHeight="1" x14ac:dyDescent="0.2">
      <c r="A10" s="967"/>
      <c r="B10" s="968" t="s">
        <v>2284</v>
      </c>
      <c r="C10" s="955"/>
      <c r="D10" s="955"/>
      <c r="E10" s="955"/>
      <c r="F10" s="955"/>
      <c r="G10" s="955"/>
      <c r="H10" s="955"/>
      <c r="I10" s="955"/>
      <c r="J10" s="955"/>
      <c r="L10" s="1426"/>
      <c r="M10" s="1426"/>
      <c r="N10" s="1426"/>
    </row>
    <row r="11" spans="1:15" ht="30" customHeight="1" x14ac:dyDescent="0.2">
      <c r="A11" s="967"/>
      <c r="B11" s="969" t="s">
        <v>2285</v>
      </c>
      <c r="C11" s="955"/>
      <c r="D11" s="955"/>
      <c r="E11" s="955"/>
      <c r="F11" s="955"/>
      <c r="G11" s="955"/>
      <c r="H11" s="955"/>
      <c r="I11" s="955"/>
      <c r="J11" s="955"/>
    </row>
    <row r="12" spans="1:15" ht="30" customHeight="1" x14ac:dyDescent="0.2">
      <c r="A12" s="967"/>
      <c r="B12" s="970" t="s">
        <v>2286</v>
      </c>
      <c r="C12" s="955"/>
      <c r="D12" s="955"/>
      <c r="E12" s="955"/>
      <c r="F12" s="955"/>
      <c r="G12" s="955"/>
      <c r="H12" s="955"/>
      <c r="I12" s="955"/>
      <c r="J12" s="955"/>
      <c r="L12" s="2249" t="s">
        <v>2707</v>
      </c>
      <c r="M12" s="2249"/>
      <c r="N12" s="2249"/>
      <c r="O12" s="2249"/>
    </row>
    <row r="13" spans="1:15" ht="30" customHeight="1" x14ac:dyDescent="0.2">
      <c r="B13" s="971"/>
      <c r="C13" s="955"/>
      <c r="D13" s="955"/>
      <c r="E13" s="955"/>
      <c r="F13" s="955"/>
      <c r="G13" s="955"/>
      <c r="H13" s="955"/>
      <c r="I13" s="955"/>
      <c r="J13" s="955"/>
      <c r="L13" s="2249"/>
      <c r="M13" s="2249"/>
      <c r="N13" s="2249"/>
      <c r="O13" s="2249"/>
    </row>
    <row r="14" spans="1:15" ht="45" customHeight="1" x14ac:dyDescent="0.2">
      <c r="B14" s="972" t="s">
        <v>2713</v>
      </c>
      <c r="C14" s="955"/>
      <c r="D14" s="955"/>
      <c r="E14" s="955"/>
      <c r="F14" s="955"/>
      <c r="G14" s="955"/>
      <c r="H14" s="955"/>
      <c r="I14" s="955"/>
      <c r="J14" s="955"/>
      <c r="L14" s="2249"/>
      <c r="M14" s="2249"/>
      <c r="N14" s="2249"/>
      <c r="O14" s="2249"/>
    </row>
    <row r="15" spans="1:15" ht="45" customHeight="1" thickBot="1" x14ac:dyDescent="0.25">
      <c r="B15" s="2053" t="s">
        <v>87</v>
      </c>
      <c r="C15" s="2053"/>
      <c r="D15" s="2053"/>
      <c r="E15" s="2053"/>
      <c r="F15" s="2053"/>
      <c r="G15" s="2053"/>
      <c r="H15" s="2053"/>
      <c r="I15" s="2053"/>
      <c r="J15" s="2053"/>
      <c r="L15" s="2250"/>
      <c r="M15" s="2250"/>
      <c r="N15" s="2250"/>
      <c r="O15" s="2251"/>
    </row>
    <row r="16" spans="1:15" ht="45" customHeight="1" thickTop="1" thickBot="1" x14ac:dyDescent="0.25">
      <c r="B16" s="2054" t="s">
        <v>88</v>
      </c>
      <c r="C16" s="2053"/>
      <c r="D16" s="2053"/>
      <c r="E16" s="2053"/>
      <c r="F16" s="2053"/>
      <c r="G16" s="2053"/>
      <c r="H16" s="2053"/>
      <c r="I16" s="2053"/>
      <c r="J16" s="2053"/>
      <c r="L16" s="973" t="str">
        <f>B16</f>
        <v>Un consensus existe pour conseiller la consommation régulière de fruits et de légumes qui apportent, outre des glucides, des fibres nécessaires au fonctionnement du tube digestif, des minéraux et des vitamines indispensables, notamment la vitamine C.</v>
      </c>
      <c r="M16" s="974">
        <f>LEN(L16)</f>
        <v>250</v>
      </c>
      <c r="N16" s="975" t="s">
        <v>2706</v>
      </c>
      <c r="O16" s="976"/>
    </row>
    <row r="17" spans="2:15" ht="45" customHeight="1" thickTop="1" thickBot="1" x14ac:dyDescent="0.25">
      <c r="B17" s="2054" t="s">
        <v>2714</v>
      </c>
      <c r="C17" s="2054"/>
      <c r="D17" s="2054"/>
      <c r="E17" s="2054"/>
      <c r="F17" s="2054"/>
      <c r="G17" s="2054"/>
      <c r="H17" s="2054"/>
      <c r="I17" s="2054"/>
      <c r="J17" s="2054"/>
      <c r="L17" s="973" t="str">
        <f>B17</f>
        <v>En ce qui concerne les féculents, il faut favoriser les légumineuses (lentilles, haricots rouges, flageolets, pois chiches…), les produits céréaliers complets ou semi-complets (pain, riz complet, semoule de couscous semi-complète, boulgour, blé,...), et les pommes de terre.</v>
      </c>
      <c r="M17" s="974">
        <f>LEN(L17)</f>
        <v>274</v>
      </c>
      <c r="N17" s="975" t="s">
        <v>2706</v>
      </c>
      <c r="O17" s="976"/>
    </row>
    <row r="18" spans="2:15" ht="45" customHeight="1" thickTop="1" thickBot="1" x14ac:dyDescent="0.25">
      <c r="B18" s="2054" t="s">
        <v>2715</v>
      </c>
      <c r="C18" s="2054"/>
      <c r="D18" s="2054"/>
      <c r="E18" s="2054"/>
      <c r="F18" s="2054"/>
      <c r="G18" s="2054"/>
      <c r="H18" s="2054"/>
      <c r="I18" s="2054"/>
      <c r="J18" s="2054"/>
      <c r="L18" s="973" t="str">
        <f>B18</f>
        <v xml:space="preserve">Tous ces aliments sont riches en fibres, mais aussi en glucides complexes comme l’amidon. Des apports suffisants en glucides complexes permettent de moins consommer de lipides, de diminuer les risques d’obésité et de maladies chroniques (maladies cardio-vasculaires et diabète par exemple), </v>
      </c>
      <c r="M18" s="974">
        <f>LEN(L18)</f>
        <v>291</v>
      </c>
      <c r="N18" s="975" t="s">
        <v>2706</v>
      </c>
      <c r="O18" s="976"/>
    </row>
    <row r="19" spans="2:15" ht="45" customHeight="1" thickTop="1" x14ac:dyDescent="0.2">
      <c r="B19" s="2054" t="s">
        <v>1007</v>
      </c>
      <c r="C19" s="2054"/>
      <c r="D19" s="2054"/>
      <c r="E19" s="2054"/>
      <c r="F19" s="2054"/>
      <c r="G19" s="2054"/>
      <c r="H19" s="2054"/>
      <c r="I19" s="2054"/>
      <c r="J19" s="2054"/>
      <c r="N19" s="963"/>
      <c r="O19" s="963"/>
    </row>
    <row r="20" spans="2:15" ht="45" customHeight="1" x14ac:dyDescent="0.2">
      <c r="B20" s="972" t="s">
        <v>2716</v>
      </c>
      <c r="C20" s="955"/>
      <c r="D20" s="955"/>
      <c r="E20" s="955"/>
      <c r="F20" s="955"/>
      <c r="G20" s="955"/>
      <c r="H20" s="955"/>
      <c r="I20" s="955"/>
      <c r="J20" s="955"/>
      <c r="N20" s="963"/>
      <c r="O20" s="963"/>
    </row>
    <row r="21" spans="2:15" ht="45" customHeight="1" thickBot="1" x14ac:dyDescent="0.25">
      <c r="B21" s="2054" t="s">
        <v>2717</v>
      </c>
      <c r="C21" s="2054"/>
      <c r="D21" s="2054"/>
      <c r="E21" s="2054"/>
      <c r="F21" s="2054"/>
      <c r="G21" s="2054"/>
      <c r="H21" s="2054"/>
      <c r="I21" s="2054"/>
      <c r="J21" s="2054"/>
      <c r="N21" s="963"/>
      <c r="O21" s="963"/>
    </row>
    <row r="22" spans="2:15" ht="45" customHeight="1" thickTop="1" thickBot="1" x14ac:dyDescent="0.25">
      <c r="B22" s="2054" t="s">
        <v>1637</v>
      </c>
      <c r="C22" s="2054"/>
      <c r="D22" s="2054"/>
      <c r="E22" s="2054"/>
      <c r="F22" s="2054"/>
      <c r="G22" s="2054"/>
      <c r="H22" s="2054"/>
      <c r="I22" s="2054"/>
      <c r="J22" s="2054"/>
      <c r="L22" s="973" t="str">
        <f>B22</f>
        <v>Pour atteindre l’équilibre nutritionnel, il convient de réduire les apports d’acides gras saturés (au maximum 12% de l’apport énergétique), et d’équilibrer le rapport entre acides gras polyinsaturés essentiels oméga 6 / oméga 3 en augmentant les apports d’oméga 3.</v>
      </c>
      <c r="M22" s="974">
        <f>LEN(L22)</f>
        <v>264</v>
      </c>
      <c r="N22" s="975" t="s">
        <v>2706</v>
      </c>
      <c r="O22" s="963"/>
    </row>
    <row r="23" spans="2:15" ht="45" customHeight="1" thickTop="1" thickBot="1" x14ac:dyDescent="0.25">
      <c r="B23" s="2054" t="s">
        <v>2718</v>
      </c>
      <c r="C23" s="2054"/>
      <c r="D23" s="2054"/>
      <c r="E23" s="2054"/>
      <c r="F23" s="2054"/>
      <c r="G23" s="2054"/>
      <c r="H23" s="2054"/>
      <c r="I23" s="2054"/>
      <c r="J23" s="2054"/>
      <c r="N23" s="963"/>
      <c r="O23" s="963"/>
    </row>
    <row r="24" spans="2:15" ht="45" customHeight="1" thickTop="1" thickBot="1" x14ac:dyDescent="0.25">
      <c r="B24" s="2054" t="s">
        <v>1008</v>
      </c>
      <c r="C24" s="2054"/>
      <c r="D24" s="2054"/>
      <c r="E24" s="2054"/>
      <c r="F24" s="2054"/>
      <c r="G24" s="2054"/>
      <c r="H24" s="2054"/>
      <c r="I24" s="2054"/>
      <c r="J24" s="2054"/>
      <c r="L24" s="973" t="str">
        <f>B24</f>
        <v xml:space="preserve">A cette fin, il faut non seulement encourager la consommation de poisson et de matières grasses d’accompagnement riches en acides gras oméga 3 (colza, soja, noix), mais aussi restreindre la consommation d’aliments riches en graisses animales, tels que par exemple les charcuteries et les pâtisseries salées. </v>
      </c>
      <c r="M24" s="974">
        <f>LEN(L24)</f>
        <v>308</v>
      </c>
      <c r="N24" s="975" t="s">
        <v>2706</v>
      </c>
      <c r="O24" s="976"/>
    </row>
    <row r="25" spans="2:15" ht="45" customHeight="1" thickTop="1" thickBot="1" x14ac:dyDescent="0.25">
      <c r="B25" s="2054" t="s">
        <v>2719</v>
      </c>
      <c r="C25" s="2054"/>
      <c r="D25" s="2054"/>
      <c r="E25" s="2054"/>
      <c r="F25" s="2054"/>
      <c r="G25" s="2054"/>
      <c r="H25" s="2054"/>
      <c r="I25" s="2054"/>
      <c r="J25" s="2054"/>
      <c r="L25" s="973" t="str">
        <f>B25</f>
        <v xml:space="preserve">Il est aussi recommandé de limiter les apports en acides gras trans totaux à moins de 2% de l’apport énergétique total, et de réduire la consommation de certains aliments principaux vecteurs d’acides gras trans d’origine technologique </v>
      </c>
      <c r="M25" s="974">
        <f>LEN(L25)</f>
        <v>235</v>
      </c>
      <c r="N25" s="975" t="s">
        <v>2706</v>
      </c>
      <c r="O25" s="976"/>
    </row>
    <row r="26" spans="2:15" ht="45" customHeight="1" thickTop="1" x14ac:dyDescent="0.2">
      <c r="B26" s="2054" t="s">
        <v>2720</v>
      </c>
      <c r="C26" s="2054"/>
      <c r="D26" s="2054"/>
      <c r="E26" s="2054"/>
      <c r="F26" s="2054"/>
      <c r="G26" s="2054"/>
      <c r="H26" s="2054"/>
      <c r="I26" s="2054"/>
      <c r="J26" s="2054"/>
    </row>
    <row r="27" spans="2:15" ht="45" customHeight="1" x14ac:dyDescent="0.2">
      <c r="B27" s="955"/>
      <c r="C27" s="955"/>
      <c r="D27" s="955"/>
      <c r="E27" s="955"/>
      <c r="F27" s="955"/>
      <c r="G27" s="955"/>
      <c r="H27" s="955"/>
      <c r="I27" s="955"/>
      <c r="J27" s="955"/>
    </row>
    <row r="28" spans="2:15" ht="45" customHeight="1" thickBot="1" x14ac:dyDescent="0.25">
      <c r="B28" s="972" t="s">
        <v>2721</v>
      </c>
      <c r="C28" s="955"/>
      <c r="D28" s="955"/>
      <c r="E28" s="955"/>
      <c r="F28" s="955"/>
      <c r="G28" s="955"/>
      <c r="H28" s="955"/>
      <c r="I28" s="955"/>
      <c r="J28" s="955"/>
    </row>
    <row r="29" spans="2:15" ht="45" customHeight="1" thickTop="1" thickBot="1" x14ac:dyDescent="0.25">
      <c r="B29" s="2054" t="s">
        <v>1638</v>
      </c>
      <c r="C29" s="2054"/>
      <c r="D29" s="2054"/>
      <c r="E29" s="2054"/>
      <c r="F29" s="2054"/>
      <c r="G29" s="2054"/>
      <c r="H29" s="2054"/>
      <c r="I29" s="2054"/>
      <c r="J29" s="2054"/>
      <c r="L29" s="973" t="str">
        <f>B29</f>
        <v>La surconsommation grandissante de glucides simples ajoutés contribue au surpoids et à l’obésité (cf. ci-dessus §1), et s’accompagne souvent d’une baisse de la consommation de micronutriments (vitamines et minéraux) vitaux pour l’organisme.</v>
      </c>
      <c r="M29" s="974">
        <f>LEN(L29)</f>
        <v>240</v>
      </c>
      <c r="N29" s="975" t="s">
        <v>2706</v>
      </c>
    </row>
    <row r="30" spans="2:15" ht="45" customHeight="1" thickTop="1" x14ac:dyDescent="0.2">
      <c r="B30" s="2053" t="s">
        <v>2722</v>
      </c>
      <c r="C30" s="2053"/>
      <c r="D30" s="2053"/>
      <c r="E30" s="2053"/>
      <c r="F30" s="2053"/>
      <c r="G30" s="2053"/>
      <c r="H30" s="2053"/>
      <c r="I30" s="2053"/>
      <c r="J30" s="2053"/>
    </row>
    <row r="31" spans="2:15" ht="45" customHeight="1" x14ac:dyDescent="0.2">
      <c r="B31" s="2053" t="s">
        <v>1577</v>
      </c>
      <c r="C31" s="2053"/>
      <c r="D31" s="2053"/>
      <c r="E31" s="2053"/>
      <c r="F31" s="2053"/>
      <c r="G31" s="2053"/>
      <c r="H31" s="2053"/>
      <c r="I31" s="2053"/>
      <c r="J31" s="2053"/>
    </row>
    <row r="32" spans="2:15" ht="45" customHeight="1" x14ac:dyDescent="0.2">
      <c r="B32" s="2053" t="s">
        <v>1639</v>
      </c>
      <c r="C32" s="2053"/>
      <c r="D32" s="2053"/>
      <c r="E32" s="2053"/>
      <c r="F32" s="2053"/>
      <c r="G32" s="2053"/>
      <c r="H32" s="2053"/>
      <c r="I32" s="2053"/>
      <c r="J32" s="2053"/>
    </row>
    <row r="33" spans="2:15" ht="45" customHeight="1" x14ac:dyDescent="0.2">
      <c r="B33" s="955"/>
      <c r="C33" s="955"/>
      <c r="D33" s="955"/>
      <c r="E33" s="955"/>
      <c r="F33" s="955"/>
      <c r="G33" s="955"/>
      <c r="H33" s="955"/>
      <c r="I33" s="955"/>
      <c r="J33" s="955"/>
    </row>
    <row r="34" spans="2:15" ht="45" customHeight="1" x14ac:dyDescent="0.2">
      <c r="B34" s="972" t="s">
        <v>2723</v>
      </c>
      <c r="C34" s="955"/>
      <c r="D34" s="955"/>
      <c r="E34" s="955"/>
      <c r="F34" s="955"/>
      <c r="G34" s="955"/>
      <c r="H34" s="955"/>
      <c r="I34" s="955"/>
      <c r="J34" s="955"/>
    </row>
    <row r="35" spans="2:15" ht="45" customHeight="1" thickBot="1" x14ac:dyDescent="0.25">
      <c r="B35" s="972" t="s">
        <v>1640</v>
      </c>
      <c r="C35" s="955"/>
      <c r="D35" s="955"/>
      <c r="E35" s="955"/>
      <c r="F35" s="955"/>
      <c r="G35" s="955"/>
      <c r="H35" s="955"/>
      <c r="I35" s="955"/>
      <c r="J35" s="955"/>
    </row>
    <row r="36" spans="2:15" ht="45" customHeight="1" thickTop="1" thickBot="1" x14ac:dyDescent="0.25">
      <c r="B36" s="2054" t="s">
        <v>2724</v>
      </c>
      <c r="C36" s="2054"/>
      <c r="D36" s="2054"/>
      <c r="E36" s="2054"/>
      <c r="F36" s="2054"/>
      <c r="G36" s="2054"/>
      <c r="H36" s="2054"/>
      <c r="I36" s="2054"/>
      <c r="J36" s="2054"/>
      <c r="L36" s="973" t="str">
        <f>B36</f>
        <v>Le BNM varie de 5,4 à 12,3 mg de fer par jour en fonction des populations concernées (voir annexe 7). Afin de faciliter l’application de ces préconisations par les responsables de la restauration publique, le GEMRCN recommande des apports moyens journaliers de 6 mg pour la petite enfance</v>
      </c>
      <c r="M36" s="974">
        <f>LEN(L36)</f>
        <v>288</v>
      </c>
      <c r="N36" s="975" t="s">
        <v>2706</v>
      </c>
      <c r="O36" s="976"/>
    </row>
    <row r="37" spans="2:15" ht="45" customHeight="1" thickTop="1" x14ac:dyDescent="0.2">
      <c r="B37" s="2054" t="s">
        <v>688</v>
      </c>
      <c r="C37" s="2054"/>
      <c r="D37" s="2054"/>
      <c r="E37" s="2054"/>
      <c r="F37" s="2054"/>
      <c r="G37" s="2054"/>
      <c r="H37" s="2054"/>
      <c r="I37" s="2054"/>
      <c r="J37" s="2054"/>
    </row>
    <row r="38" spans="2:15" ht="45" customHeight="1" thickBot="1" x14ac:dyDescent="0.25">
      <c r="B38" s="2054" t="s">
        <v>2408</v>
      </c>
      <c r="C38" s="2054"/>
      <c r="D38" s="2054"/>
      <c r="E38" s="2054"/>
      <c r="F38" s="2054"/>
      <c r="G38" s="2054"/>
      <c r="H38" s="2054"/>
      <c r="I38" s="2054"/>
      <c r="J38" s="2054"/>
    </row>
    <row r="39" spans="2:15" ht="45" customHeight="1" thickTop="1" thickBot="1" x14ac:dyDescent="0.25">
      <c r="B39" s="2054" t="s">
        <v>2409</v>
      </c>
      <c r="C39" s="2054"/>
      <c r="D39" s="2054"/>
      <c r="E39" s="2054"/>
      <c r="F39" s="2054"/>
      <c r="G39" s="2054"/>
      <c r="H39" s="2054"/>
      <c r="I39" s="2054"/>
      <c r="J39" s="2054"/>
      <c r="L39" s="973" t="str">
        <f>B39</f>
        <v xml:space="preserve"> Il est important que les personnes se soumettant à des régimes restrictifs, notamment les adolescentes et femmes adultes non ménopausées qui ont des besoins plus importants de ce nutriment, n’excluent pas ces denrées.</v>
      </c>
      <c r="M39" s="974">
        <f>LEN(L39)</f>
        <v>218</v>
      </c>
      <c r="N39" s="975" t="s">
        <v>2706</v>
      </c>
      <c r="O39" s="976"/>
    </row>
    <row r="40" spans="2:15" ht="45" customHeight="1" thickTop="1" thickBot="1" x14ac:dyDescent="0.25">
      <c r="B40" s="977" t="s">
        <v>1641</v>
      </c>
      <c r="C40" s="955"/>
      <c r="D40" s="955"/>
      <c r="E40" s="955"/>
      <c r="F40" s="955"/>
      <c r="G40" s="955"/>
      <c r="H40" s="955"/>
      <c r="I40" s="955"/>
      <c r="J40" s="955"/>
    </row>
    <row r="41" spans="2:15" ht="45" customHeight="1" thickBot="1" x14ac:dyDescent="0.25">
      <c r="B41" s="978"/>
      <c r="C41" s="2186" t="s">
        <v>1642</v>
      </c>
      <c r="D41" s="2186"/>
      <c r="E41" s="2186"/>
      <c r="F41" s="2186"/>
      <c r="G41" s="2186"/>
      <c r="H41" s="2186"/>
      <c r="I41" s="2187"/>
      <c r="J41" s="955"/>
    </row>
    <row r="42" spans="2:15" ht="45" customHeight="1" x14ac:dyDescent="0.2">
      <c r="B42" s="2247" t="s">
        <v>1844</v>
      </c>
      <c r="C42" s="2190" t="s">
        <v>1643</v>
      </c>
      <c r="D42" s="2190"/>
      <c r="E42" s="2190"/>
      <c r="F42" s="2190"/>
      <c r="G42" s="2190"/>
      <c r="H42" s="2190"/>
      <c r="I42" s="2191"/>
      <c r="J42" s="955"/>
    </row>
    <row r="43" spans="2:15" ht="45" customHeight="1" x14ac:dyDescent="0.2">
      <c r="B43" s="2248"/>
      <c r="C43" s="2190" t="s">
        <v>1644</v>
      </c>
      <c r="D43" s="2190"/>
      <c r="E43" s="2190"/>
      <c r="F43" s="2190"/>
      <c r="G43" s="2190"/>
      <c r="H43" s="2190"/>
      <c r="I43" s="2191"/>
      <c r="J43" s="955"/>
    </row>
    <row r="44" spans="2:15" ht="45" customHeight="1" x14ac:dyDescent="0.2">
      <c r="B44" s="2063"/>
      <c r="C44" s="2058" t="s">
        <v>1645</v>
      </c>
      <c r="D44" s="2059"/>
      <c r="E44" s="2059"/>
      <c r="F44" s="2059"/>
      <c r="G44" s="2059"/>
      <c r="H44" s="2059"/>
      <c r="I44" s="2060"/>
      <c r="J44" s="955"/>
    </row>
    <row r="45" spans="2:15" ht="45" customHeight="1" x14ac:dyDescent="0.2">
      <c r="B45" s="2061" t="s">
        <v>1646</v>
      </c>
      <c r="C45" s="2192" t="s">
        <v>1647</v>
      </c>
      <c r="D45" s="2193"/>
      <c r="E45" s="2193"/>
      <c r="F45" s="2193"/>
      <c r="G45" s="2193"/>
      <c r="H45" s="2193"/>
      <c r="I45" s="2194"/>
      <c r="J45" s="955"/>
    </row>
    <row r="46" spans="2:15" ht="45" customHeight="1" x14ac:dyDescent="0.2">
      <c r="B46" s="2063"/>
      <c r="C46" s="2058" t="s">
        <v>1648</v>
      </c>
      <c r="D46" s="2059"/>
      <c r="E46" s="2059"/>
      <c r="F46" s="2059"/>
      <c r="G46" s="2059"/>
      <c r="H46" s="2059"/>
      <c r="I46" s="2060"/>
      <c r="J46" s="955"/>
    </row>
    <row r="47" spans="2:15" ht="45" customHeight="1" x14ac:dyDescent="0.2">
      <c r="B47" s="2061" t="s">
        <v>1649</v>
      </c>
      <c r="C47" s="2192" t="s">
        <v>1650</v>
      </c>
      <c r="D47" s="2193"/>
      <c r="E47" s="2193"/>
      <c r="F47" s="2193"/>
      <c r="G47" s="2193"/>
      <c r="H47" s="2193"/>
      <c r="I47" s="2194"/>
      <c r="J47" s="955"/>
    </row>
    <row r="48" spans="2:15" ht="45" customHeight="1" x14ac:dyDescent="0.2">
      <c r="B48" s="2063"/>
      <c r="C48" s="2058" t="s">
        <v>2725</v>
      </c>
      <c r="D48" s="2059"/>
      <c r="E48" s="2059"/>
      <c r="F48" s="2059"/>
      <c r="G48" s="2059"/>
      <c r="H48" s="2059"/>
      <c r="I48" s="2060"/>
      <c r="J48" s="955"/>
    </row>
    <row r="49" spans="2:15" ht="45" customHeight="1" x14ac:dyDescent="0.2">
      <c r="B49" s="979" t="s">
        <v>1651</v>
      </c>
      <c r="C49" s="2195" t="s">
        <v>644</v>
      </c>
      <c r="D49" s="2196"/>
      <c r="E49" s="2196"/>
      <c r="F49" s="2196"/>
      <c r="G49" s="2196"/>
      <c r="H49" s="2196"/>
      <c r="I49" s="2197"/>
      <c r="J49" s="955"/>
    </row>
    <row r="50" spans="2:15" ht="45" customHeight="1" x14ac:dyDescent="0.2">
      <c r="B50" s="2061" t="s">
        <v>1847</v>
      </c>
      <c r="C50" s="2190" t="s">
        <v>273</v>
      </c>
      <c r="D50" s="2190"/>
      <c r="E50" s="2190"/>
      <c r="F50" s="2190"/>
      <c r="G50" s="2190"/>
      <c r="H50" s="2190"/>
      <c r="I50" s="2191"/>
      <c r="J50" s="955"/>
    </row>
    <row r="51" spans="2:15" ht="45" customHeight="1" thickBot="1" x14ac:dyDescent="0.25">
      <c r="B51" s="2062"/>
      <c r="C51" s="2188" t="s">
        <v>274</v>
      </c>
      <c r="D51" s="2188"/>
      <c r="E51" s="2188"/>
      <c r="F51" s="2188"/>
      <c r="G51" s="2188"/>
      <c r="H51" s="2188"/>
      <c r="I51" s="2189"/>
      <c r="J51" s="955"/>
    </row>
    <row r="52" spans="2:15" ht="45" customHeight="1" thickBot="1" x14ac:dyDescent="0.25">
      <c r="B52" s="981" t="s">
        <v>2726</v>
      </c>
      <c r="C52" s="955"/>
      <c r="D52" s="955"/>
      <c r="E52" s="955"/>
      <c r="F52" s="955"/>
      <c r="G52" s="955"/>
      <c r="H52" s="955"/>
      <c r="I52" s="955"/>
      <c r="J52" s="955"/>
    </row>
    <row r="53" spans="2:15" ht="45" customHeight="1" thickTop="1" thickBot="1" x14ac:dyDescent="0.25">
      <c r="B53" s="2053" t="s">
        <v>2727</v>
      </c>
      <c r="C53" s="2053"/>
      <c r="D53" s="2053"/>
      <c r="E53" s="2053"/>
      <c r="F53" s="2053"/>
      <c r="G53" s="2053"/>
      <c r="H53" s="2053"/>
      <c r="I53" s="2053"/>
      <c r="J53" s="2053"/>
      <c r="L53" s="973" t="str">
        <f>B53</f>
        <v>- Un produit laitier, de préférence enrichi en fer : lait de suite ou lait pour enfants en bas âge, ou préparation à base de ces laits, yaourt, fromage blanc, de préférence à base de lait de suite.</v>
      </c>
      <c r="M53" s="974">
        <f>LEN(L53)</f>
        <v>197</v>
      </c>
      <c r="N53" s="975" t="s">
        <v>2706</v>
      </c>
      <c r="O53" s="976"/>
    </row>
    <row r="54" spans="2:15" ht="45" customHeight="1" thickTop="1" x14ac:dyDescent="0.2">
      <c r="B54" s="2054" t="s">
        <v>275</v>
      </c>
      <c r="C54" s="2054"/>
      <c r="D54" s="2054"/>
      <c r="E54" s="2054"/>
      <c r="F54" s="2054"/>
      <c r="G54" s="2054"/>
      <c r="H54" s="2054"/>
      <c r="I54" s="2054"/>
      <c r="J54" s="2054"/>
    </row>
    <row r="55" spans="2:15" ht="45" customHeight="1" x14ac:dyDescent="0.2">
      <c r="B55" s="980" t="s">
        <v>2728</v>
      </c>
      <c r="C55" s="955"/>
      <c r="D55" s="955"/>
      <c r="E55" s="955"/>
      <c r="F55" s="955"/>
      <c r="G55" s="955"/>
      <c r="H55" s="955"/>
      <c r="I55" s="955"/>
      <c r="J55" s="955"/>
    </row>
    <row r="56" spans="2:15" ht="45" customHeight="1" x14ac:dyDescent="0.2">
      <c r="B56" s="980" t="s">
        <v>2729</v>
      </c>
      <c r="C56" s="955"/>
      <c r="D56" s="955"/>
      <c r="E56" s="955"/>
      <c r="F56" s="955"/>
      <c r="G56" s="955"/>
      <c r="H56" s="955"/>
      <c r="I56" s="955"/>
      <c r="J56" s="955"/>
    </row>
    <row r="57" spans="2:15" ht="45" customHeight="1" x14ac:dyDescent="0.2">
      <c r="B57" s="982" t="s">
        <v>2730</v>
      </c>
      <c r="C57" s="955"/>
      <c r="D57" s="955"/>
      <c r="E57" s="955"/>
      <c r="F57" s="955"/>
      <c r="G57" s="955"/>
      <c r="H57" s="955"/>
      <c r="I57" s="955"/>
      <c r="J57" s="955"/>
    </row>
    <row r="58" spans="2:15" ht="45" customHeight="1" x14ac:dyDescent="0.2">
      <c r="B58" s="982" t="s">
        <v>2731</v>
      </c>
      <c r="C58" s="955"/>
      <c r="D58" s="955"/>
      <c r="E58" s="955"/>
      <c r="F58" s="955"/>
      <c r="G58" s="955"/>
      <c r="H58" s="955"/>
      <c r="I58" s="955"/>
      <c r="J58" s="955"/>
    </row>
    <row r="59" spans="2:15" ht="45" customHeight="1" x14ac:dyDescent="0.2">
      <c r="B59" s="982" t="s">
        <v>2732</v>
      </c>
      <c r="C59" s="955"/>
      <c r="D59" s="955"/>
      <c r="E59" s="955"/>
      <c r="F59" s="955"/>
      <c r="G59" s="955"/>
      <c r="H59" s="955"/>
      <c r="I59" s="955"/>
      <c r="J59" s="955"/>
    </row>
    <row r="60" spans="2:15" ht="45" customHeight="1" thickBot="1" x14ac:dyDescent="0.25">
      <c r="B60" s="982" t="s">
        <v>2733</v>
      </c>
      <c r="C60" s="955"/>
      <c r="D60" s="955"/>
      <c r="E60" s="955"/>
      <c r="F60" s="955"/>
      <c r="G60" s="955"/>
      <c r="H60" s="955"/>
      <c r="I60" s="955"/>
      <c r="J60" s="955"/>
    </row>
    <row r="61" spans="2:15" ht="45" customHeight="1" thickTop="1" thickBot="1" x14ac:dyDescent="0.25">
      <c r="B61" s="2054" t="s">
        <v>169</v>
      </c>
      <c r="C61" s="2054"/>
      <c r="D61" s="2054"/>
      <c r="E61" s="2054"/>
      <c r="F61" s="2054"/>
      <c r="G61" s="2054"/>
      <c r="H61" s="2054"/>
      <c r="I61" s="2054"/>
      <c r="J61" s="2054"/>
      <c r="L61" s="973" t="str">
        <f>B61</f>
        <v>ou encore, avec modération, des biscuits soumis à la réglementation des aliments de l’enfance (Cf. infra § 4.1.3.3), , ou des biscuits usuels dont la composition est adaptée au stade de la diversification.</v>
      </c>
      <c r="M61" s="974">
        <f>LEN(L61)</f>
        <v>205</v>
      </c>
      <c r="N61" s="975" t="s">
        <v>2706</v>
      </c>
      <c r="O61" s="976"/>
    </row>
    <row r="62" spans="2:15" ht="45" customHeight="1" thickTop="1" thickBot="1" x14ac:dyDescent="0.25">
      <c r="B62" s="972" t="s">
        <v>2734</v>
      </c>
      <c r="C62" s="955"/>
      <c r="D62" s="955"/>
      <c r="E62" s="955"/>
      <c r="F62" s="955"/>
      <c r="G62" s="955"/>
      <c r="H62" s="955"/>
      <c r="I62" s="955"/>
      <c r="J62" s="955"/>
    </row>
    <row r="63" spans="2:15" ht="45" customHeight="1" thickTop="1" thickBot="1" x14ac:dyDescent="0.25">
      <c r="B63" s="2054" t="s">
        <v>566</v>
      </c>
      <c r="C63" s="2054"/>
      <c r="D63" s="2054"/>
      <c r="E63" s="2054"/>
      <c r="F63" s="2054"/>
      <c r="G63" s="2054"/>
      <c r="H63" s="2054"/>
      <c r="I63" s="2054"/>
      <c r="J63" s="2054"/>
      <c r="L63" s="973" t="str">
        <f>B63</f>
        <v>La journée alimentaire est structurée de façon générale en quatre repas (petit déjeuner, déjeuner, goûter, dîner) pour les enfants scolarisés, les adolescents, et les personnes âgées en cas de portage à domicile, et en trois repas pour les adultes (petit déjeuner, déjeuner, dîner).</v>
      </c>
      <c r="M63" s="974">
        <f>LEN(L63)</f>
        <v>282</v>
      </c>
      <c r="N63" s="975" t="s">
        <v>2706</v>
      </c>
      <c r="O63" s="976"/>
    </row>
    <row r="64" spans="2:15" ht="45" customHeight="1" thickTop="1" x14ac:dyDescent="0.2">
      <c r="B64" s="972" t="s">
        <v>567</v>
      </c>
      <c r="C64" s="955"/>
      <c r="D64" s="955"/>
      <c r="E64" s="955"/>
      <c r="F64" s="955"/>
      <c r="G64" s="955"/>
      <c r="H64" s="955"/>
      <c r="I64" s="955"/>
      <c r="J64" s="955"/>
    </row>
    <row r="65" spans="1:15" ht="45" customHeight="1" x14ac:dyDescent="0.2">
      <c r="B65" s="2054" t="s">
        <v>568</v>
      </c>
      <c r="C65" s="2054"/>
      <c r="D65" s="2054"/>
      <c r="E65" s="2054"/>
      <c r="F65" s="2054"/>
      <c r="G65" s="2054"/>
      <c r="H65" s="2054"/>
      <c r="I65" s="2054"/>
      <c r="J65" s="2054"/>
    </row>
    <row r="66" spans="1:15" ht="45" customHeight="1" x14ac:dyDescent="0.2">
      <c r="B66" s="980" t="s">
        <v>89</v>
      </c>
      <c r="C66" s="955"/>
      <c r="D66" s="955"/>
      <c r="E66" s="955"/>
      <c r="F66" s="955"/>
      <c r="G66" s="955"/>
      <c r="H66" s="955"/>
      <c r="I66" s="955"/>
      <c r="J66" s="955"/>
    </row>
    <row r="67" spans="1:15" ht="45" customHeight="1" x14ac:dyDescent="0.2">
      <c r="B67" s="980" t="s">
        <v>90</v>
      </c>
      <c r="C67" s="955"/>
      <c r="D67" s="955"/>
      <c r="E67" s="955"/>
      <c r="F67" s="955"/>
      <c r="G67" s="955"/>
      <c r="H67" s="955"/>
      <c r="I67" s="955"/>
      <c r="J67" s="955"/>
    </row>
    <row r="68" spans="1:15" ht="45" customHeight="1" x14ac:dyDescent="0.2">
      <c r="B68" s="980" t="s">
        <v>91</v>
      </c>
      <c r="C68" s="955"/>
      <c r="D68" s="955"/>
      <c r="E68" s="955"/>
      <c r="F68" s="955"/>
      <c r="G68" s="955"/>
      <c r="H68" s="955"/>
      <c r="I68" s="955"/>
      <c r="J68" s="955"/>
    </row>
    <row r="69" spans="1:15" ht="45" customHeight="1" x14ac:dyDescent="0.2">
      <c r="B69" s="980" t="s">
        <v>92</v>
      </c>
      <c r="C69" s="955"/>
      <c r="D69" s="955"/>
      <c r="E69" s="955"/>
      <c r="F69" s="955"/>
      <c r="G69" s="955"/>
      <c r="H69" s="955"/>
      <c r="I69" s="955"/>
      <c r="J69" s="955"/>
    </row>
    <row r="70" spans="1:15" ht="45" customHeight="1" x14ac:dyDescent="0.2">
      <c r="B70" s="980" t="s">
        <v>93</v>
      </c>
      <c r="C70" s="955"/>
      <c r="D70" s="955"/>
      <c r="E70" s="955"/>
      <c r="F70" s="955"/>
      <c r="G70" s="955"/>
      <c r="H70" s="955"/>
      <c r="I70" s="955"/>
      <c r="J70" s="955"/>
    </row>
    <row r="71" spans="1:15" ht="45" customHeight="1" x14ac:dyDescent="0.2">
      <c r="B71" s="980" t="s">
        <v>94</v>
      </c>
      <c r="C71" s="955"/>
      <c r="D71" s="955"/>
      <c r="E71" s="955"/>
      <c r="F71" s="955"/>
      <c r="G71" s="955"/>
      <c r="H71" s="955"/>
      <c r="I71" s="955"/>
      <c r="J71" s="955"/>
    </row>
    <row r="72" spans="1:15" ht="45" customHeight="1" x14ac:dyDescent="0.2">
      <c r="A72" s="983"/>
      <c r="B72" s="2054" t="s">
        <v>95</v>
      </c>
      <c r="C72" s="2054"/>
      <c r="D72" s="2054"/>
      <c r="E72" s="2054"/>
      <c r="F72" s="2054"/>
      <c r="G72" s="2054"/>
      <c r="H72" s="2054"/>
      <c r="I72" s="2054"/>
      <c r="J72" s="2054"/>
    </row>
    <row r="73" spans="1:15" ht="45" customHeight="1" thickBot="1" x14ac:dyDescent="0.25">
      <c r="A73" s="983"/>
      <c r="B73" s="2054" t="s">
        <v>2735</v>
      </c>
      <c r="C73" s="2054"/>
      <c r="D73" s="2054"/>
      <c r="E73" s="2054"/>
      <c r="F73" s="2054"/>
      <c r="G73" s="2054"/>
      <c r="H73" s="2054"/>
      <c r="I73" s="2054"/>
      <c r="J73" s="2054"/>
    </row>
    <row r="74" spans="1:15" ht="45" customHeight="1" thickTop="1" thickBot="1" x14ac:dyDescent="0.25">
      <c r="A74" s="983"/>
      <c r="B74" s="2054" t="s">
        <v>689</v>
      </c>
      <c r="C74" s="2054"/>
      <c r="D74" s="2054"/>
      <c r="E74" s="2054"/>
      <c r="F74" s="2054"/>
      <c r="G74" s="2054"/>
      <c r="H74" s="2054"/>
      <c r="I74" s="2054"/>
      <c r="J74" s="2054"/>
      <c r="L74" s="973" t="str">
        <f>B74</f>
        <v xml:space="preserve">La boisson, indispensable à la réhydratation, peut être du lait ou un jus de fruit. Le lait est à considérer comme une boisson et un produit laitier. Le jus de fruit est à considérer comme une boisson et un fruit. Un lait demi-écrémé est à privilégier. </v>
      </c>
      <c r="M74" s="974">
        <f>LEN(L74)</f>
        <v>253</v>
      </c>
      <c r="N74" s="975" t="s">
        <v>2706</v>
      </c>
      <c r="O74" s="976"/>
    </row>
    <row r="75" spans="1:15" ht="45" customHeight="1" thickTop="1" thickBot="1" x14ac:dyDescent="0.25">
      <c r="A75" s="983"/>
      <c r="B75" s="2054" t="s">
        <v>690</v>
      </c>
      <c r="C75" s="2054"/>
      <c r="D75" s="2054"/>
      <c r="E75" s="2054"/>
      <c r="F75" s="2054"/>
      <c r="G75" s="2054"/>
      <c r="H75" s="2054"/>
      <c r="I75" s="2054"/>
      <c r="J75" s="2054"/>
      <c r="L75" s="973" t="str">
        <f>B75</f>
        <v xml:space="preserve"> La ration servie doit apporter au moins 150 mg de calcium (lait, produit laitier frais, fromage) pour les enfants de 11 ans et plus, l’adulte et les personnes âgées, et au moins 100 mg de calcium pour les enfants entre 2 et 10 ans.</v>
      </c>
      <c r="M75" s="974">
        <f>LEN(L75)</f>
        <v>232</v>
      </c>
      <c r="N75" s="975" t="s">
        <v>2706</v>
      </c>
      <c r="O75" s="976"/>
    </row>
    <row r="76" spans="1:15" ht="45" customHeight="1" thickTop="1" thickBot="1" x14ac:dyDescent="0.25">
      <c r="A76" s="983"/>
      <c r="B76" s="2054" t="s">
        <v>2736</v>
      </c>
      <c r="C76" s="2054"/>
      <c r="D76" s="2054"/>
      <c r="E76" s="2054"/>
      <c r="F76" s="2054"/>
      <c r="G76" s="2054"/>
      <c r="H76" s="2054"/>
      <c r="I76" s="2054"/>
      <c r="J76" s="2054"/>
      <c r="L76" s="973" t="str">
        <f>B76</f>
        <v xml:space="preserve">Il convient d’éviter les viennoiseries (croissant, pain au chocolat, etc.), les barres chocolatées, les biscuits chocolatés ou fourrés, les céréales fourrées, les pâtes à tartiner et les pâtisseries contenant plus de 15% de matières grasse, </v>
      </c>
      <c r="M76" s="974">
        <f>LEN(L76)</f>
        <v>241</v>
      </c>
      <c r="N76" s="975" t="s">
        <v>2706</v>
      </c>
      <c r="O76" s="976"/>
    </row>
    <row r="77" spans="1:15" ht="45" customHeight="1" thickTop="1" thickBot="1" x14ac:dyDescent="0.25">
      <c r="A77" s="983"/>
      <c r="B77" s="2054" t="s">
        <v>691</v>
      </c>
      <c r="C77" s="2054"/>
      <c r="D77" s="2054"/>
      <c r="E77" s="2054"/>
      <c r="F77" s="2054"/>
      <c r="G77" s="2054"/>
      <c r="H77" s="2054"/>
      <c r="I77" s="2054"/>
      <c r="J77" s="2054"/>
      <c r="L77" s="973" t="str">
        <f>B77</f>
        <v>qui apportent beaucoup plus de lipides et de glucides simples ajoutés que le pain et les autres produits céréaliers. La fréquence maximale de service de ces produits est celle prévue ci-après au § 4.2.1.1.4.</v>
      </c>
      <c r="M77" s="974">
        <f>LEN(L77)</f>
        <v>207</v>
      </c>
      <c r="N77" s="975" t="s">
        <v>2706</v>
      </c>
      <c r="O77" s="976"/>
    </row>
    <row r="78" spans="1:15" ht="45" customHeight="1" thickTop="1" x14ac:dyDescent="0.2">
      <c r="A78" s="983"/>
      <c r="B78" s="972" t="s">
        <v>96</v>
      </c>
      <c r="C78" s="955"/>
      <c r="D78" s="955"/>
      <c r="E78" s="955"/>
      <c r="F78" s="955"/>
      <c r="G78" s="955"/>
      <c r="H78" s="955"/>
      <c r="I78" s="955"/>
      <c r="J78" s="955"/>
    </row>
    <row r="79" spans="1:15" ht="45" customHeight="1" x14ac:dyDescent="0.2">
      <c r="A79" s="983"/>
      <c r="B79" s="980" t="s">
        <v>1578</v>
      </c>
      <c r="C79" s="955"/>
      <c r="D79" s="955"/>
      <c r="E79" s="955"/>
      <c r="F79" s="955"/>
      <c r="G79" s="955"/>
      <c r="H79" s="955"/>
      <c r="I79" s="955"/>
      <c r="J79" s="955"/>
    </row>
    <row r="80" spans="1:15" ht="45" customHeight="1" x14ac:dyDescent="0.2">
      <c r="A80" s="983"/>
      <c r="B80" s="2054" t="s">
        <v>1579</v>
      </c>
      <c r="C80" s="2054"/>
      <c r="D80" s="2054"/>
      <c r="E80" s="2054"/>
      <c r="F80" s="2054"/>
      <c r="G80" s="2054"/>
      <c r="H80" s="2054"/>
      <c r="I80" s="2054"/>
      <c r="J80" s="2054"/>
    </row>
    <row r="81" spans="1:15" ht="45" customHeight="1" thickBot="1" x14ac:dyDescent="0.25">
      <c r="A81" s="983"/>
      <c r="B81" s="2054" t="s">
        <v>692</v>
      </c>
      <c r="C81" s="2054"/>
      <c r="D81" s="2054"/>
      <c r="E81" s="2054"/>
      <c r="F81" s="2054"/>
      <c r="G81" s="2054"/>
      <c r="H81" s="2054"/>
      <c r="I81" s="2054"/>
      <c r="J81" s="2054"/>
    </row>
    <row r="82" spans="1:15" ht="45" customHeight="1" thickTop="1" thickBot="1" x14ac:dyDescent="0.25">
      <c r="A82" s="983"/>
      <c r="B82" s="2054" t="s">
        <v>2737</v>
      </c>
      <c r="C82" s="2054"/>
      <c r="D82" s="2054"/>
      <c r="E82" s="2054"/>
      <c r="F82" s="2054"/>
      <c r="G82" s="2054"/>
      <c r="H82" s="2054"/>
      <c r="I82" s="2054"/>
      <c r="J82" s="2054"/>
      <c r="L82" s="973" t="str">
        <f>B82</f>
        <v xml:space="preserve">L’ANSES17 a recommandé sa suppression, estimant qu’elle est un facteur de modification des rythmes alimentaires et d’excès caloriques. Cependant, certaines situations spécifiques, liées aux conditions de vie des enfants et de leur famille, peuvent nécessiter une distribution d’aliments. </v>
      </c>
      <c r="M82" s="974">
        <f>LEN(L82)</f>
        <v>288</v>
      </c>
      <c r="N82" s="975" t="s">
        <v>2706</v>
      </c>
      <c r="O82" s="976"/>
    </row>
    <row r="83" spans="1:15" ht="45" customHeight="1" thickTop="1" thickBot="1" x14ac:dyDescent="0.25">
      <c r="A83" s="983"/>
      <c r="B83" s="2054" t="s">
        <v>2414</v>
      </c>
      <c r="C83" s="2054"/>
      <c r="D83" s="2054"/>
      <c r="E83" s="2054"/>
      <c r="F83" s="2054"/>
      <c r="G83" s="2054"/>
      <c r="H83" s="2054"/>
      <c r="I83" s="2054"/>
      <c r="J83" s="2054"/>
      <c r="L83" s="973" t="str">
        <f>B83</f>
        <v xml:space="preserve"> Cette collation doit être ciblée sur les enfants qui n’ont pas pris de petit déjeuner, ou sur ceux qui en ont pris un mais très tôt et/ou très pauvre, c’est-à-dire en petite quantité et/ou ne comportant qu’une ou deux des 7 composantes listées au §3.2.1, </v>
      </c>
      <c r="M83" s="974">
        <f>LEN(L83)</f>
        <v>256</v>
      </c>
      <c r="N83" s="975" t="s">
        <v>2706</v>
      </c>
      <c r="O83" s="976"/>
    </row>
    <row r="84" spans="1:15" ht="45" customHeight="1" thickTop="1" thickBot="1" x14ac:dyDescent="0.25">
      <c r="A84" s="983"/>
      <c r="B84" s="2054" t="s">
        <v>1911</v>
      </c>
      <c r="C84" s="2054"/>
      <c r="D84" s="2054"/>
      <c r="E84" s="2054"/>
      <c r="F84" s="2054"/>
      <c r="G84" s="2054"/>
      <c r="H84" s="2054"/>
      <c r="I84" s="2054"/>
      <c r="J84" s="2054"/>
      <c r="L84" s="973" t="str">
        <f>B84</f>
        <v>afin de pallier des insuffisances d’apports en nutriments. Dans ces cas, la collation doit être proposée lors de l’arrivée des enfants à l’école, et au minimum deux heures avant le déjeuner, en privilégiant le pain, les fruits et le lait demi-écrémé non sucré.</v>
      </c>
      <c r="M84" s="974">
        <f>LEN(L84)</f>
        <v>260</v>
      </c>
      <c r="N84" s="975" t="s">
        <v>2706</v>
      </c>
      <c r="O84" s="976"/>
    </row>
    <row r="85" spans="1:15" ht="45" customHeight="1" thickTop="1" x14ac:dyDescent="0.2">
      <c r="A85" s="983"/>
      <c r="B85" s="957" t="s">
        <v>2738</v>
      </c>
      <c r="C85" s="955"/>
      <c r="D85" s="955"/>
      <c r="E85" s="955"/>
      <c r="F85" s="955"/>
      <c r="G85" s="955"/>
      <c r="H85" s="955"/>
      <c r="I85" s="955"/>
      <c r="J85" s="955"/>
    </row>
    <row r="86" spans="1:15" ht="45" customHeight="1" x14ac:dyDescent="0.2">
      <c r="A86" s="983"/>
      <c r="B86" s="972" t="s">
        <v>1580</v>
      </c>
      <c r="C86" s="955"/>
      <c r="D86" s="955"/>
      <c r="E86" s="955"/>
      <c r="F86" s="955"/>
      <c r="G86" s="955"/>
      <c r="H86" s="955"/>
      <c r="I86" s="955"/>
      <c r="J86" s="955"/>
    </row>
    <row r="87" spans="1:15" ht="45" customHeight="1" x14ac:dyDescent="0.2">
      <c r="A87" s="983"/>
      <c r="B87" s="980" t="s">
        <v>2739</v>
      </c>
      <c r="C87" s="955"/>
      <c r="D87" s="955"/>
      <c r="E87" s="955"/>
      <c r="F87" s="955"/>
      <c r="G87" s="955"/>
      <c r="H87" s="955"/>
      <c r="I87" s="955"/>
      <c r="J87" s="955"/>
    </row>
    <row r="88" spans="1:15" ht="45" customHeight="1" x14ac:dyDescent="0.2">
      <c r="A88" s="983"/>
      <c r="B88" s="2056" t="s">
        <v>2740</v>
      </c>
      <c r="C88" s="2056"/>
      <c r="D88" s="2056"/>
      <c r="E88" s="2056"/>
      <c r="F88" s="2056"/>
      <c r="G88" s="2056"/>
      <c r="H88" s="2056"/>
      <c r="I88" s="2056"/>
      <c r="J88" s="2056"/>
    </row>
    <row r="89" spans="1:15" ht="45" customHeight="1" x14ac:dyDescent="0.2">
      <c r="A89" s="983"/>
      <c r="B89" s="982" t="s">
        <v>2741</v>
      </c>
      <c r="C89" s="955"/>
      <c r="D89" s="955"/>
      <c r="E89" s="955"/>
      <c r="F89" s="955"/>
      <c r="G89" s="955"/>
      <c r="H89" s="955"/>
      <c r="I89" s="955"/>
      <c r="J89" s="955"/>
    </row>
    <row r="90" spans="1:15" ht="45" customHeight="1" x14ac:dyDescent="0.2">
      <c r="A90" s="983"/>
      <c r="B90" s="980" t="s">
        <v>1581</v>
      </c>
      <c r="C90" s="955"/>
      <c r="D90" s="955"/>
      <c r="E90" s="955"/>
      <c r="F90" s="955"/>
      <c r="G90" s="955"/>
      <c r="H90" s="955"/>
      <c r="I90" s="955"/>
      <c r="J90" s="955"/>
    </row>
    <row r="91" spans="1:15" ht="45" customHeight="1" x14ac:dyDescent="0.2">
      <c r="A91" s="983"/>
      <c r="B91" s="980" t="s">
        <v>1582</v>
      </c>
      <c r="C91" s="955"/>
      <c r="D91" s="955"/>
      <c r="E91" s="955"/>
      <c r="F91" s="955"/>
      <c r="G91" s="955"/>
      <c r="H91" s="955"/>
      <c r="I91" s="955"/>
      <c r="J91" s="955"/>
    </row>
    <row r="92" spans="1:15" ht="45" customHeight="1" x14ac:dyDescent="0.2">
      <c r="A92" s="983"/>
      <c r="B92" s="982" t="s">
        <v>2742</v>
      </c>
      <c r="C92" s="955"/>
      <c r="D92" s="955"/>
      <c r="E92" s="955"/>
      <c r="F92" s="955"/>
      <c r="G92" s="955"/>
      <c r="H92" s="955"/>
      <c r="I92" s="955"/>
      <c r="J92" s="955"/>
    </row>
    <row r="93" spans="1:15" ht="45" customHeight="1" x14ac:dyDescent="0.2">
      <c r="A93" s="983"/>
      <c r="B93" s="982" t="s">
        <v>2743</v>
      </c>
      <c r="C93" s="955"/>
      <c r="D93" s="955"/>
      <c r="E93" s="955"/>
      <c r="F93" s="955"/>
      <c r="G93" s="955"/>
      <c r="H93" s="955"/>
      <c r="I93" s="955"/>
      <c r="J93" s="955"/>
    </row>
    <row r="94" spans="1:15" ht="45" customHeight="1" x14ac:dyDescent="0.2">
      <c r="A94" s="983"/>
      <c r="B94" s="982" t="s">
        <v>2744</v>
      </c>
      <c r="C94" s="955"/>
      <c r="D94" s="955"/>
      <c r="E94" s="955"/>
      <c r="F94" s="955"/>
      <c r="G94" s="955"/>
      <c r="H94" s="955"/>
      <c r="I94" s="955"/>
      <c r="J94" s="955"/>
    </row>
    <row r="95" spans="1:15" ht="45" customHeight="1" x14ac:dyDescent="0.2">
      <c r="A95" s="983"/>
      <c r="B95" s="980" t="s">
        <v>1583</v>
      </c>
      <c r="C95" s="955"/>
      <c r="D95" s="955"/>
      <c r="E95" s="955"/>
      <c r="F95" s="955"/>
      <c r="G95" s="955"/>
      <c r="H95" s="955"/>
      <c r="I95" s="955"/>
      <c r="J95" s="955"/>
    </row>
    <row r="96" spans="1:15" ht="45" customHeight="1" x14ac:dyDescent="0.2">
      <c r="A96" s="983"/>
      <c r="B96" s="2198" t="s">
        <v>1584</v>
      </c>
      <c r="C96" s="2198"/>
      <c r="D96" s="2198"/>
      <c r="E96" s="2198"/>
      <c r="F96" s="2198"/>
      <c r="G96" s="2198"/>
      <c r="H96" s="2198"/>
      <c r="I96" s="2198"/>
      <c r="J96" s="2198"/>
    </row>
    <row r="97" spans="1:15" ht="45" customHeight="1" x14ac:dyDescent="0.2">
      <c r="A97" s="983"/>
      <c r="B97" s="2198" t="s">
        <v>1585</v>
      </c>
      <c r="C97" s="2198"/>
      <c r="D97" s="2198"/>
      <c r="E97" s="2198"/>
      <c r="F97" s="2198"/>
      <c r="G97" s="2198"/>
      <c r="H97" s="2198"/>
      <c r="I97" s="2198"/>
      <c r="J97" s="2198"/>
    </row>
    <row r="98" spans="1:15" ht="45" customHeight="1" x14ac:dyDescent="0.2">
      <c r="A98" s="983"/>
      <c r="B98" s="980" t="s">
        <v>1586</v>
      </c>
      <c r="C98" s="955"/>
      <c r="D98" s="955"/>
      <c r="E98" s="955"/>
      <c r="F98" s="955"/>
      <c r="G98" s="955"/>
      <c r="H98" s="955"/>
      <c r="I98" s="955"/>
      <c r="J98" s="955"/>
    </row>
    <row r="99" spans="1:15" ht="45" customHeight="1" x14ac:dyDescent="0.2">
      <c r="A99" s="983"/>
      <c r="B99" s="982" t="s">
        <v>2745</v>
      </c>
      <c r="C99" s="955"/>
      <c r="D99" s="955"/>
      <c r="E99" s="955"/>
      <c r="F99" s="955"/>
      <c r="G99" s="955"/>
      <c r="H99" s="955"/>
      <c r="I99" s="955"/>
      <c r="J99" s="955"/>
    </row>
    <row r="100" spans="1:15" ht="45" customHeight="1" x14ac:dyDescent="0.2">
      <c r="A100" s="983"/>
      <c r="B100" s="982" t="s">
        <v>2746</v>
      </c>
      <c r="C100" s="955"/>
      <c r="D100" s="955"/>
      <c r="E100" s="955"/>
      <c r="F100" s="955"/>
      <c r="G100" s="955"/>
      <c r="H100" s="955"/>
      <c r="I100" s="955"/>
      <c r="J100" s="955"/>
    </row>
    <row r="101" spans="1:15" ht="45" customHeight="1" thickBot="1" x14ac:dyDescent="0.25">
      <c r="A101" s="983"/>
      <c r="B101" s="2055" t="s">
        <v>1587</v>
      </c>
      <c r="C101" s="2055"/>
      <c r="D101" s="2055"/>
      <c r="E101" s="2055"/>
      <c r="F101" s="2055"/>
      <c r="G101" s="2055"/>
      <c r="H101" s="2055"/>
      <c r="I101" s="2055"/>
      <c r="J101" s="2055"/>
    </row>
    <row r="102" spans="1:15" ht="45" customHeight="1" thickTop="1" thickBot="1" x14ac:dyDescent="0.25">
      <c r="A102" s="983"/>
      <c r="B102" s="2183" t="s">
        <v>1588</v>
      </c>
      <c r="C102" s="2183"/>
      <c r="D102" s="2183"/>
      <c r="E102" s="2183"/>
      <c r="F102" s="2183"/>
      <c r="G102" s="2183"/>
      <c r="H102" s="2183"/>
      <c r="I102" s="2183"/>
      <c r="J102" s="2183"/>
      <c r="L102" s="973" t="str">
        <f>B102</f>
        <v>Avec un plus grand nombre de composantes, le déjeuner à 5 composantes donne plus de latitude et de souplesse dans la mise en œuvre des fréquences de service des aliments précisées au chapitre 4, et reprises de façon synthétique en annexes 3 à 5.</v>
      </c>
      <c r="M102" s="974">
        <f>LEN(L102)</f>
        <v>245</v>
      </c>
      <c r="N102" s="975" t="s">
        <v>2706</v>
      </c>
      <c r="O102" s="976"/>
    </row>
    <row r="103" spans="1:15" ht="45" customHeight="1" thickTop="1" x14ac:dyDescent="0.2">
      <c r="A103" s="983"/>
      <c r="B103" s="2055" t="s">
        <v>1912</v>
      </c>
      <c r="C103" s="2055"/>
      <c r="D103" s="2055"/>
      <c r="E103" s="2055"/>
      <c r="F103" s="2055"/>
      <c r="G103" s="2055"/>
      <c r="H103" s="2055"/>
      <c r="I103" s="2055"/>
      <c r="J103" s="2055"/>
    </row>
    <row r="104" spans="1:15" ht="45" customHeight="1" thickBot="1" x14ac:dyDescent="0.25">
      <c r="A104" s="983"/>
      <c r="B104" s="2055" t="s">
        <v>1913</v>
      </c>
      <c r="C104" s="2055"/>
      <c r="D104" s="2055"/>
      <c r="E104" s="2055"/>
      <c r="F104" s="2055"/>
      <c r="G104" s="2055"/>
      <c r="H104" s="2055"/>
      <c r="I104" s="2055"/>
      <c r="J104" s="2055"/>
    </row>
    <row r="105" spans="1:15" ht="45" customHeight="1" thickTop="1" thickBot="1" x14ac:dyDescent="0.25">
      <c r="A105" s="983"/>
      <c r="B105" s="2055" t="s">
        <v>1589</v>
      </c>
      <c r="C105" s="2055"/>
      <c r="D105" s="2055"/>
      <c r="E105" s="2055"/>
      <c r="F105" s="2055"/>
      <c r="G105" s="2055"/>
      <c r="H105" s="2055"/>
      <c r="I105" s="2055"/>
      <c r="J105" s="2055"/>
      <c r="L105" s="973" t="str">
        <f>B105</f>
        <v>Le pain fait partie intégrante de chaque repas. Il peut être remplacé par des biscottes, du pain de mie ou des céréales pour adulte dans le cas des personnes ayant des problèmes de déglutition ou de mastication (Cf. infra § 4.1.1.3).</v>
      </c>
      <c r="M105" s="974">
        <f>LEN(L105)</f>
        <v>233</v>
      </c>
      <c r="N105" s="975" t="s">
        <v>2706</v>
      </c>
      <c r="O105" s="976"/>
    </row>
    <row r="106" spans="1:15" ht="45" customHeight="1" thickTop="1" x14ac:dyDescent="0.2">
      <c r="A106" s="983"/>
      <c r="B106" s="972" t="s">
        <v>2747</v>
      </c>
      <c r="C106" s="955"/>
      <c r="D106" s="955"/>
      <c r="E106" s="955"/>
      <c r="F106" s="955"/>
      <c r="G106" s="955"/>
      <c r="H106" s="955"/>
      <c r="I106" s="955"/>
      <c r="J106" s="955"/>
    </row>
    <row r="107" spans="1:15" ht="45" customHeight="1" thickBot="1" x14ac:dyDescent="0.25">
      <c r="A107" s="983"/>
      <c r="B107" s="980" t="s">
        <v>769</v>
      </c>
      <c r="C107" s="955"/>
      <c r="D107" s="955"/>
      <c r="E107" s="955"/>
      <c r="F107" s="955"/>
      <c r="G107" s="955"/>
      <c r="H107" s="955"/>
      <c r="I107" s="955"/>
      <c r="J107" s="955"/>
    </row>
    <row r="108" spans="1:15" ht="45" customHeight="1" thickTop="1" thickBot="1" x14ac:dyDescent="0.25">
      <c r="A108" s="983"/>
      <c r="B108" s="2055" t="s">
        <v>770</v>
      </c>
      <c r="C108" s="2055"/>
      <c r="D108" s="2055"/>
      <c r="E108" s="2055"/>
      <c r="F108" s="2055"/>
      <c r="G108" s="2055"/>
      <c r="H108" s="2055"/>
      <c r="I108" s="2055"/>
      <c r="J108" s="2055"/>
      <c r="L108" s="973" t="str">
        <f>B108</f>
        <v>La distribution de lait au cours des repas dans les établissements scolaires, type collège ou lycée, peut être recommandée compte tenu des insuffisances possibles d’apports calciques par l’alimentation. Dans ce cas il est préconisé un lait demi écrémé non sucré.</v>
      </c>
      <c r="M108" s="974">
        <f>LEN(L108)</f>
        <v>262</v>
      </c>
      <c r="N108" s="975" t="s">
        <v>2706</v>
      </c>
      <c r="O108" s="976"/>
    </row>
    <row r="109" spans="1:15" ht="45" customHeight="1" thickTop="1" x14ac:dyDescent="0.2">
      <c r="A109" s="983"/>
      <c r="B109" s="972" t="s">
        <v>771</v>
      </c>
      <c r="C109" s="955"/>
      <c r="D109" s="955"/>
      <c r="E109" s="955"/>
      <c r="F109" s="955"/>
      <c r="G109" s="955"/>
      <c r="H109" s="955"/>
      <c r="I109" s="955"/>
      <c r="J109" s="955"/>
    </row>
    <row r="110" spans="1:15" ht="45" customHeight="1" thickBot="1" x14ac:dyDescent="0.25">
      <c r="A110" s="983"/>
      <c r="B110" s="2055" t="s">
        <v>2410</v>
      </c>
      <c r="C110" s="2055"/>
      <c r="D110" s="2055"/>
      <c r="E110" s="2055"/>
      <c r="F110" s="2055"/>
      <c r="G110" s="2055"/>
      <c r="H110" s="2055"/>
      <c r="I110" s="2055"/>
      <c r="J110" s="2055"/>
    </row>
    <row r="111" spans="1:15" ht="45" customHeight="1" thickTop="1" thickBot="1" x14ac:dyDescent="0.25">
      <c r="A111" s="983"/>
      <c r="B111" s="2055" t="s">
        <v>2411</v>
      </c>
      <c r="C111" s="2055"/>
      <c r="D111" s="2055"/>
      <c r="E111" s="2055"/>
      <c r="F111" s="2055"/>
      <c r="G111" s="2055"/>
      <c r="H111" s="2055"/>
      <c r="I111" s="2055"/>
      <c r="J111" s="2055"/>
      <c r="L111" s="973" t="str">
        <f>B111</f>
        <v xml:space="preserve"> Elle comprend une boisson au lait ou équivalent, et un élément céréalier (biscuits, pain beurré et/ou confiture, etc.) si possible non raffiné. Un jus de fruit à teneur garantie en vitamine C peut être servi, s’il n’est pas proposé de fruit au déjeuner.</v>
      </c>
      <c r="M111" s="974">
        <f>LEN(L111)</f>
        <v>254</v>
      </c>
      <c r="N111" s="975" t="s">
        <v>2706</v>
      </c>
      <c r="O111" s="976"/>
    </row>
    <row r="112" spans="1:15" ht="45" customHeight="1" thickTop="1" thickBot="1" x14ac:dyDescent="0.25">
      <c r="A112" s="983"/>
      <c r="B112" s="2055" t="s">
        <v>772</v>
      </c>
      <c r="C112" s="2055"/>
      <c r="D112" s="2055"/>
      <c r="E112" s="2055"/>
      <c r="F112" s="2055"/>
      <c r="G112" s="2055"/>
      <c r="H112" s="2055"/>
      <c r="I112" s="2055"/>
      <c r="J112" s="2055"/>
      <c r="L112" s="973" t="str">
        <f>B112</f>
        <v>En milieu scolaire le goûter, pris habituellement après la classe, est un repas important qui permet d’éviter le grignotage jusqu’au dîner. Le goûter doit être unique, et proposé à une heure régulière au moins deux heures avant le dîner.</v>
      </c>
      <c r="M112" s="974">
        <f>LEN(L112)</f>
        <v>237</v>
      </c>
      <c r="N112" s="975" t="s">
        <v>2706</v>
      </c>
      <c r="O112" s="976"/>
    </row>
    <row r="113" spans="1:15" ht="45" customHeight="1" thickTop="1" thickBot="1" x14ac:dyDescent="0.25">
      <c r="A113" s="983"/>
      <c r="B113" s="2055" t="s">
        <v>773</v>
      </c>
      <c r="C113" s="2055"/>
      <c r="D113" s="2055"/>
      <c r="E113" s="2055"/>
      <c r="F113" s="2055"/>
      <c r="G113" s="2055"/>
      <c r="H113" s="2055"/>
      <c r="I113" s="2055"/>
      <c r="J113" s="2055"/>
      <c r="L113" s="973" t="str">
        <f>B113</f>
        <v>Il est recommandé de servir aux écoliers au minimum 2 aliments et une boisson. Les aliments proposés doivent être choisis parmi les groupes suivants : fruits frais, fruits cuits en compote, produits laitiers, produits céréaliers (pain, biscuits secs…), si possible non raffinés.</v>
      </c>
      <c r="M113" s="974">
        <f>LEN(L113)</f>
        <v>278</v>
      </c>
      <c r="N113" s="975" t="s">
        <v>2706</v>
      </c>
      <c r="O113" s="976"/>
    </row>
    <row r="114" spans="1:15" ht="45" customHeight="1" thickTop="1" thickBot="1" x14ac:dyDescent="0.25">
      <c r="A114" s="983"/>
      <c r="B114" s="2055" t="s">
        <v>1915</v>
      </c>
      <c r="C114" s="2055"/>
      <c r="D114" s="2055"/>
      <c r="E114" s="2055"/>
      <c r="F114" s="2055"/>
      <c r="G114" s="2055"/>
      <c r="H114" s="2055"/>
      <c r="I114" s="2055"/>
      <c r="J114" s="2055"/>
      <c r="L114" s="973" t="str">
        <f>B114</f>
        <v>Il convient d’éviter les viennoiseries (croissant, pain au chocolat, etc.), les barres chocolatées, les biscuits chocolatés ou fourrés, les céréales fourrées, les pâtes à tartiner et les pâtisseries contenant plus de 15% de matières grasse,</v>
      </c>
      <c r="M114" s="974">
        <f>LEN(L114)</f>
        <v>240</v>
      </c>
      <c r="N114" s="975" t="s">
        <v>2706</v>
      </c>
      <c r="O114" s="976"/>
    </row>
    <row r="115" spans="1:15" ht="45" customHeight="1" thickTop="1" thickBot="1" x14ac:dyDescent="0.25">
      <c r="A115" s="983"/>
      <c r="B115" s="2055" t="s">
        <v>1916</v>
      </c>
      <c r="C115" s="2055"/>
      <c r="D115" s="2055"/>
      <c r="E115" s="2055"/>
      <c r="F115" s="2055"/>
      <c r="G115" s="2055"/>
      <c r="H115" s="2055"/>
      <c r="I115" s="2055"/>
      <c r="J115" s="2055"/>
      <c r="L115" s="973" t="str">
        <f>B115</f>
        <v xml:space="preserve"> qui apportent beaucoup plus de lipides et de glucides simples que le pain et les autres produits céréaliers. La fréquence maximale de service de ces produits est celle prévue ci-après au § 4.2.1.1.4.</v>
      </c>
      <c r="M115" s="974">
        <f>LEN(L115)</f>
        <v>200</v>
      </c>
      <c r="N115" s="975" t="s">
        <v>2706</v>
      </c>
      <c r="O115" s="976"/>
    </row>
    <row r="116" spans="1:15" ht="45" customHeight="1" thickTop="1" thickBot="1" x14ac:dyDescent="0.25">
      <c r="A116" s="983"/>
      <c r="B116" s="2055" t="s">
        <v>1914</v>
      </c>
      <c r="C116" s="2055"/>
      <c r="D116" s="2055"/>
      <c r="E116" s="2055"/>
      <c r="F116" s="2055"/>
      <c r="G116" s="2055"/>
      <c r="H116" s="2055"/>
      <c r="I116" s="2055"/>
      <c r="J116" s="2055"/>
    </row>
    <row r="117" spans="1:15" ht="45" customHeight="1" thickTop="1" thickBot="1" x14ac:dyDescent="0.25">
      <c r="A117" s="983"/>
      <c r="B117" s="2055" t="s">
        <v>2748</v>
      </c>
      <c r="C117" s="2055"/>
      <c r="D117" s="2055"/>
      <c r="E117" s="2055"/>
      <c r="F117" s="2055"/>
      <c r="G117" s="2055"/>
      <c r="H117" s="2055"/>
      <c r="I117" s="2055"/>
      <c r="J117" s="2055"/>
      <c r="L117" s="973" t="str">
        <f>B117</f>
        <v xml:space="preserve"> (il est à noter que les distributeurs automatiques de boissons et de produits alimentaires payants sont interdits dans les établissements scolaires depuis le 1er septembre 2005 - Loi 2004-806 du 9 août 2004).</v>
      </c>
      <c r="M117" s="974">
        <f>LEN(L117)</f>
        <v>209</v>
      </c>
      <c r="N117" s="975" t="s">
        <v>2706</v>
      </c>
      <c r="O117" s="976"/>
    </row>
    <row r="118" spans="1:15" ht="45" customHeight="1" thickTop="1" x14ac:dyDescent="0.2">
      <c r="A118" s="983"/>
      <c r="B118" s="972" t="s">
        <v>2749</v>
      </c>
      <c r="C118" s="955"/>
      <c r="D118" s="955"/>
      <c r="E118" s="955"/>
      <c r="F118" s="955"/>
      <c r="G118" s="955"/>
      <c r="H118" s="955"/>
      <c r="I118" s="955"/>
      <c r="J118" s="955"/>
    </row>
    <row r="119" spans="1:15" ht="45" customHeight="1" x14ac:dyDescent="0.2">
      <c r="A119" s="983"/>
      <c r="B119" s="2055" t="s">
        <v>774</v>
      </c>
      <c r="C119" s="2055"/>
      <c r="D119" s="2055"/>
      <c r="E119" s="2055"/>
      <c r="F119" s="2055"/>
      <c r="G119" s="2055"/>
      <c r="H119" s="2055"/>
      <c r="I119" s="2055"/>
      <c r="J119" s="2055"/>
    </row>
    <row r="120" spans="1:15" ht="45" customHeight="1" x14ac:dyDescent="0.2">
      <c r="A120" s="983"/>
      <c r="B120" s="2184" t="s">
        <v>775</v>
      </c>
      <c r="C120" s="2184"/>
      <c r="D120" s="2184"/>
      <c r="E120" s="2184"/>
      <c r="F120" s="2184"/>
      <c r="G120" s="2184"/>
      <c r="H120" s="2184"/>
      <c r="I120" s="2184"/>
      <c r="J120" s="2184"/>
    </row>
    <row r="121" spans="1:15" ht="45" customHeight="1" x14ac:dyDescent="0.2">
      <c r="A121" s="983"/>
      <c r="B121" s="2183" t="s">
        <v>1919</v>
      </c>
      <c r="C121" s="2183"/>
      <c r="D121" s="2183"/>
      <c r="E121" s="2183"/>
      <c r="F121" s="2183"/>
      <c r="G121" s="2183"/>
      <c r="H121" s="2183"/>
      <c r="I121" s="2183"/>
      <c r="J121" s="2183"/>
    </row>
    <row r="122" spans="1:15" ht="45" customHeight="1" x14ac:dyDescent="0.2">
      <c r="A122" s="983"/>
      <c r="B122" s="2055" t="s">
        <v>2750</v>
      </c>
      <c r="C122" s="2183"/>
      <c r="D122" s="2183"/>
      <c r="E122" s="2183"/>
      <c r="F122" s="2183"/>
      <c r="G122" s="2183"/>
      <c r="H122" s="2183"/>
      <c r="I122" s="2183"/>
      <c r="J122" s="2183"/>
    </row>
    <row r="123" spans="1:15" ht="45" customHeight="1" thickBot="1" x14ac:dyDescent="0.25">
      <c r="A123" s="983"/>
      <c r="B123" s="980" t="s">
        <v>776</v>
      </c>
      <c r="C123" s="955"/>
      <c r="D123" s="955"/>
      <c r="E123" s="955"/>
      <c r="F123" s="955"/>
      <c r="G123" s="955"/>
      <c r="H123" s="955"/>
      <c r="I123" s="955"/>
      <c r="J123" s="955"/>
    </row>
    <row r="124" spans="1:15" ht="45" customHeight="1" thickTop="1" thickBot="1" x14ac:dyDescent="0.25">
      <c r="A124" s="983"/>
      <c r="B124" s="2055" t="s">
        <v>777</v>
      </c>
      <c r="C124" s="2055"/>
      <c r="D124" s="2055"/>
      <c r="E124" s="2055"/>
      <c r="F124" s="2055"/>
      <c r="G124" s="2055"/>
      <c r="H124" s="2055"/>
      <c r="I124" s="2055"/>
      <c r="J124" s="2055"/>
      <c r="L124" s="973" t="str">
        <f>B124</f>
        <v>L’augmentation du nombre de personnes devant bénéficier d’une alimentation à texture modifiée rend nécessaire la formation de l’équipe de cuisine à cette technique culinaire, notamment afin de rendre cette alimentation la plus attrayante possible.</v>
      </c>
      <c r="M124" s="974">
        <f>LEN(L124)</f>
        <v>247</v>
      </c>
      <c r="N124" s="975" t="s">
        <v>2706</v>
      </c>
      <c r="O124" s="976"/>
    </row>
    <row r="125" spans="1:15" ht="45" customHeight="1" thickTop="1" x14ac:dyDescent="0.2">
      <c r="A125" s="983"/>
      <c r="B125" s="2055" t="s">
        <v>2669</v>
      </c>
      <c r="C125" s="2055"/>
      <c r="D125" s="2055"/>
      <c r="E125" s="2055"/>
      <c r="F125" s="2055"/>
      <c r="G125" s="2055"/>
      <c r="H125" s="2055"/>
      <c r="I125" s="2055"/>
      <c r="J125" s="2055"/>
    </row>
    <row r="126" spans="1:15" ht="45" customHeight="1" x14ac:dyDescent="0.2">
      <c r="A126" s="983"/>
      <c r="B126" s="2055" t="s">
        <v>2670</v>
      </c>
      <c r="C126" s="2055"/>
      <c r="D126" s="2055"/>
      <c r="E126" s="2055"/>
      <c r="F126" s="2055"/>
      <c r="G126" s="2055"/>
      <c r="H126" s="2055"/>
      <c r="I126" s="2055"/>
      <c r="J126" s="2055"/>
    </row>
    <row r="127" spans="1:15" ht="45" customHeight="1" x14ac:dyDescent="0.2">
      <c r="A127" s="983"/>
      <c r="B127" s="2198" t="s">
        <v>1970</v>
      </c>
      <c r="C127" s="2198"/>
      <c r="D127" s="2198"/>
      <c r="E127" s="2198"/>
      <c r="F127" s="2198"/>
      <c r="G127" s="2198"/>
      <c r="H127" s="2198"/>
      <c r="I127" s="2198"/>
      <c r="J127" s="2198"/>
    </row>
    <row r="128" spans="1:15" ht="45" customHeight="1" x14ac:dyDescent="0.2">
      <c r="A128" s="983"/>
      <c r="B128" s="2055" t="s">
        <v>1917</v>
      </c>
      <c r="C128" s="2055"/>
      <c r="D128" s="2055"/>
      <c r="E128" s="2055"/>
      <c r="F128" s="2055"/>
      <c r="G128" s="2055"/>
      <c r="H128" s="2055"/>
      <c r="I128" s="2055"/>
      <c r="J128" s="2055"/>
    </row>
    <row r="129" spans="1:15" ht="45" customHeight="1" x14ac:dyDescent="0.2">
      <c r="A129" s="983"/>
      <c r="B129" s="2055" t="s">
        <v>1918</v>
      </c>
      <c r="C129" s="2055"/>
      <c r="D129" s="2055"/>
      <c r="E129" s="2055"/>
      <c r="F129" s="2055"/>
      <c r="G129" s="2055"/>
      <c r="H129" s="2055"/>
      <c r="I129" s="2055"/>
      <c r="J129" s="2055"/>
    </row>
    <row r="130" spans="1:15" ht="45" customHeight="1" x14ac:dyDescent="0.2">
      <c r="A130" s="983"/>
      <c r="B130" s="972" t="s">
        <v>1971</v>
      </c>
      <c r="C130" s="955"/>
      <c r="D130" s="955"/>
      <c r="E130" s="955"/>
      <c r="F130" s="955"/>
      <c r="G130" s="955"/>
      <c r="H130" s="955"/>
      <c r="I130" s="955"/>
      <c r="J130" s="955"/>
    </row>
    <row r="131" spans="1:15" ht="45" customHeight="1" x14ac:dyDescent="0.2">
      <c r="A131" s="983"/>
      <c r="B131" s="954" t="s">
        <v>1972</v>
      </c>
      <c r="C131" s="954" t="s">
        <v>1973</v>
      </c>
      <c r="D131" s="2199" t="s">
        <v>2751</v>
      </c>
      <c r="E131" s="2199"/>
      <c r="F131" s="2199"/>
      <c r="G131" s="2199"/>
      <c r="H131" s="2199"/>
      <c r="I131" s="2199"/>
      <c r="J131" s="2199"/>
    </row>
    <row r="132" spans="1:15" ht="45" customHeight="1" x14ac:dyDescent="0.2">
      <c r="A132" s="983"/>
      <c r="B132" s="2198" t="s">
        <v>1974</v>
      </c>
      <c r="C132" s="2198"/>
      <c r="D132" s="2198"/>
      <c r="E132" s="2198"/>
      <c r="F132" s="2198"/>
      <c r="G132" s="2198"/>
      <c r="H132" s="2198"/>
      <c r="I132" s="2198"/>
      <c r="J132" s="2198"/>
    </row>
    <row r="133" spans="1:15" ht="45" customHeight="1" x14ac:dyDescent="0.2">
      <c r="A133" s="983"/>
      <c r="B133" s="2055" t="s">
        <v>2673</v>
      </c>
      <c r="C133" s="2055"/>
      <c r="D133" s="2055"/>
      <c r="E133" s="2055"/>
      <c r="F133" s="2055"/>
      <c r="G133" s="2055"/>
      <c r="H133" s="2055"/>
      <c r="I133" s="2055"/>
      <c r="J133" s="2055"/>
    </row>
    <row r="134" spans="1:15" ht="45" customHeight="1" x14ac:dyDescent="0.2">
      <c r="A134" s="983"/>
      <c r="B134" s="2055" t="s">
        <v>1964</v>
      </c>
      <c r="C134" s="2055"/>
      <c r="D134" s="2055"/>
      <c r="E134" s="2055"/>
      <c r="F134" s="2055"/>
      <c r="G134" s="2055"/>
      <c r="H134" s="2055"/>
      <c r="I134" s="2055"/>
      <c r="J134" s="2055"/>
    </row>
    <row r="135" spans="1:15" ht="45" customHeight="1" x14ac:dyDescent="0.2">
      <c r="A135" s="983"/>
      <c r="B135" s="2055" t="s">
        <v>2671</v>
      </c>
      <c r="C135" s="2055"/>
      <c r="D135" s="2055"/>
      <c r="E135" s="2055"/>
      <c r="F135" s="2055"/>
      <c r="G135" s="2055"/>
      <c r="H135" s="2055"/>
      <c r="I135" s="2055"/>
      <c r="J135" s="2055"/>
    </row>
    <row r="136" spans="1:15" ht="45" customHeight="1" thickBot="1" x14ac:dyDescent="0.25">
      <c r="A136" s="983"/>
      <c r="B136" s="2055" t="s">
        <v>2672</v>
      </c>
      <c r="C136" s="2055"/>
      <c r="D136" s="2055"/>
      <c r="E136" s="2055"/>
      <c r="F136" s="2055"/>
      <c r="G136" s="2055"/>
      <c r="H136" s="2055"/>
      <c r="I136" s="2055"/>
      <c r="J136" s="2055"/>
    </row>
    <row r="137" spans="1:15" ht="45" customHeight="1" thickTop="1" thickBot="1" x14ac:dyDescent="0.25">
      <c r="A137" s="983"/>
      <c r="B137" s="2055" t="s">
        <v>1975</v>
      </c>
      <c r="C137" s="2055"/>
      <c r="D137" s="2055"/>
      <c r="E137" s="2055"/>
      <c r="F137" s="2055"/>
      <c r="G137" s="2055"/>
      <c r="H137" s="2055"/>
      <c r="I137" s="2055"/>
      <c r="J137" s="2055"/>
      <c r="L137" s="973" t="str">
        <f>B137</f>
        <v>Ainsi qu’il a été dit supra en 3.2.3, le pain fait partie intégrante du repas. Il peut être remplacé par des biscottes, du pain de mie ou des céréales pour adulte dans le cas des personnes âgées ayant des problèmes de déglutition ou de mastication.</v>
      </c>
      <c r="M137" s="974">
        <f>LEN(L137)</f>
        <v>248</v>
      </c>
      <c r="N137" s="975" t="s">
        <v>2706</v>
      </c>
      <c r="O137" s="976"/>
    </row>
    <row r="138" spans="1:15" ht="45" customHeight="1" thickTop="1" x14ac:dyDescent="0.2">
      <c r="A138" s="983"/>
      <c r="B138" s="2055" t="s">
        <v>871</v>
      </c>
      <c r="C138" s="2055"/>
      <c r="D138" s="2055"/>
      <c r="E138" s="2055"/>
      <c r="F138" s="2055"/>
      <c r="G138" s="2055"/>
      <c r="H138" s="2055"/>
      <c r="I138" s="2055"/>
      <c r="J138" s="2055"/>
    </row>
    <row r="139" spans="1:15" ht="45" customHeight="1" x14ac:dyDescent="0.2">
      <c r="A139" s="983"/>
      <c r="B139" s="972" t="s">
        <v>872</v>
      </c>
      <c r="C139" s="955"/>
      <c r="D139" s="955"/>
      <c r="E139" s="955"/>
      <c r="F139" s="955"/>
      <c r="G139" s="955"/>
      <c r="H139" s="955"/>
      <c r="I139" s="955"/>
      <c r="J139" s="955"/>
    </row>
    <row r="140" spans="1:15" ht="45" customHeight="1" x14ac:dyDescent="0.2">
      <c r="A140" s="983"/>
      <c r="B140" s="972" t="s">
        <v>2752</v>
      </c>
      <c r="C140" s="955"/>
      <c r="D140" s="955"/>
      <c r="E140" s="955"/>
      <c r="F140" s="955"/>
      <c r="G140" s="955"/>
      <c r="H140" s="955"/>
      <c r="I140" s="955"/>
      <c r="J140" s="955"/>
    </row>
    <row r="141" spans="1:15" ht="45" customHeight="1" x14ac:dyDescent="0.2">
      <c r="A141" s="983"/>
      <c r="B141" s="2055" t="s">
        <v>2753</v>
      </c>
      <c r="C141" s="2055"/>
      <c r="D141" s="2055"/>
      <c r="E141" s="2055"/>
      <c r="F141" s="2055"/>
      <c r="G141" s="2055"/>
      <c r="H141" s="2055"/>
      <c r="I141" s="2055"/>
      <c r="J141" s="2055"/>
    </row>
    <row r="142" spans="1:15" ht="45" customHeight="1" x14ac:dyDescent="0.2">
      <c r="A142" s="983"/>
      <c r="B142" s="2055" t="s">
        <v>1965</v>
      </c>
      <c r="C142" s="2055"/>
      <c r="D142" s="2055"/>
      <c r="E142" s="2055"/>
      <c r="F142" s="2055"/>
      <c r="G142" s="2055"/>
      <c r="H142" s="2055"/>
      <c r="I142" s="2055"/>
      <c r="J142" s="2055"/>
    </row>
    <row r="143" spans="1:15" ht="45" customHeight="1" thickBot="1" x14ac:dyDescent="0.25">
      <c r="A143" s="983"/>
      <c r="B143" s="956"/>
      <c r="C143" s="956"/>
      <c r="D143" s="956"/>
      <c r="E143" s="956"/>
      <c r="F143" s="956"/>
      <c r="G143" s="956"/>
      <c r="H143" s="956"/>
      <c r="I143" s="956"/>
      <c r="J143" s="956"/>
    </row>
    <row r="144" spans="1:15" ht="45" customHeight="1" thickTop="1" thickBot="1" x14ac:dyDescent="0.25">
      <c r="A144" s="983"/>
      <c r="B144" s="2055" t="s">
        <v>2222</v>
      </c>
      <c r="C144" s="2055"/>
      <c r="D144" s="2055"/>
      <c r="E144" s="2055"/>
      <c r="F144" s="2055"/>
      <c r="G144" s="2055"/>
      <c r="H144" s="2055"/>
      <c r="I144" s="2055"/>
      <c r="J144" s="2055"/>
      <c r="L144" s="973" t="str">
        <f>B144</f>
        <v>Si le service du petit déjeuner ne peut être organisé assez tôt (planning de l’équipe ou habitude de levée de la personne), une collation doit être à disposition de l’équipe de nuit, et être proposée vers 22h aux personnes le souhaitant, ou à celles désignées par l’équipe soignante.</v>
      </c>
      <c r="M144" s="974">
        <f>LEN(L144)</f>
        <v>283</v>
      </c>
      <c r="N144" s="975" t="s">
        <v>2706</v>
      </c>
      <c r="O144" s="976"/>
    </row>
    <row r="145" spans="1:15" ht="45" customHeight="1" thickTop="1" thickBot="1" x14ac:dyDescent="0.25">
      <c r="A145" s="983"/>
      <c r="B145" s="2055" t="s">
        <v>873</v>
      </c>
      <c r="C145" s="2055"/>
      <c r="D145" s="2055"/>
      <c r="E145" s="2055"/>
      <c r="F145" s="2055"/>
      <c r="G145" s="2055"/>
      <c r="H145" s="2055"/>
      <c r="I145" s="2055"/>
      <c r="J145" s="2055"/>
    </row>
    <row r="146" spans="1:15" ht="45" customHeight="1" thickTop="1" thickBot="1" x14ac:dyDescent="0.25">
      <c r="A146" s="983"/>
      <c r="B146" s="2055" t="s">
        <v>2754</v>
      </c>
      <c r="C146" s="2055"/>
      <c r="D146" s="2055"/>
      <c r="E146" s="2055"/>
      <c r="F146" s="2055"/>
      <c r="G146" s="2055"/>
      <c r="H146" s="2055"/>
      <c r="I146" s="2055"/>
      <c r="J146" s="2055"/>
      <c r="L146" s="973" t="str">
        <f>B146</f>
        <v>Le temps consacré aux repas doit être suffisant pour se nourrir convenablement. Le CNA (avis n°53 précité, 21ème recommandation) recommande au moins 30mn au petit déjeuner, une heure pour le déjeuner et 45mn au dîner.</v>
      </c>
      <c r="M146" s="974">
        <f>LEN(L146)</f>
        <v>217</v>
      </c>
      <c r="N146" s="975" t="s">
        <v>2706</v>
      </c>
      <c r="O146" s="976"/>
    </row>
    <row r="147" spans="1:15" ht="45" customHeight="1" thickTop="1" x14ac:dyDescent="0.2">
      <c r="A147" s="983"/>
      <c r="B147" s="2055" t="s">
        <v>2755</v>
      </c>
      <c r="C147" s="2055"/>
      <c r="D147" s="2055"/>
      <c r="E147" s="2055"/>
      <c r="F147" s="2055"/>
      <c r="G147" s="2055"/>
      <c r="H147" s="2055"/>
      <c r="I147" s="2055"/>
      <c r="J147" s="2055"/>
    </row>
    <row r="148" spans="1:15" ht="45" customHeight="1" x14ac:dyDescent="0.2">
      <c r="A148" s="983"/>
      <c r="B148" s="2055" t="s">
        <v>2223</v>
      </c>
      <c r="C148" s="2055"/>
      <c r="D148" s="2055"/>
      <c r="E148" s="2055"/>
      <c r="F148" s="2055"/>
      <c r="G148" s="2055"/>
      <c r="H148" s="2055"/>
      <c r="I148" s="2055"/>
      <c r="J148" s="2055"/>
    </row>
    <row r="149" spans="1:15" ht="45" customHeight="1" x14ac:dyDescent="0.2">
      <c r="A149" s="983"/>
      <c r="B149" s="980" t="s">
        <v>874</v>
      </c>
      <c r="C149" s="955"/>
      <c r="D149" s="955"/>
      <c r="E149" s="955"/>
      <c r="F149" s="955"/>
      <c r="G149" s="955"/>
      <c r="H149" s="955"/>
      <c r="I149" s="955"/>
      <c r="J149" s="955"/>
    </row>
    <row r="150" spans="1:15" ht="45" customHeight="1" x14ac:dyDescent="0.2">
      <c r="A150" s="983"/>
      <c r="B150" s="972" t="s">
        <v>875</v>
      </c>
      <c r="C150" s="955"/>
      <c r="D150" s="955"/>
      <c r="E150" s="955"/>
      <c r="F150" s="955"/>
      <c r="G150" s="955"/>
      <c r="H150" s="955"/>
      <c r="I150" s="955"/>
      <c r="J150" s="955"/>
    </row>
    <row r="151" spans="1:15" ht="45" customHeight="1" x14ac:dyDescent="0.2">
      <c r="A151" s="983"/>
      <c r="B151" s="2055" t="s">
        <v>1074</v>
      </c>
      <c r="C151" s="2055"/>
      <c r="D151" s="2055"/>
      <c r="E151" s="2055"/>
      <c r="F151" s="2055"/>
      <c r="G151" s="2055"/>
      <c r="H151" s="2055"/>
      <c r="I151" s="2055"/>
      <c r="J151" s="2055"/>
    </row>
    <row r="152" spans="1:15" ht="45" customHeight="1" thickBot="1" x14ac:dyDescent="0.25">
      <c r="A152" s="983"/>
      <c r="B152" s="2055" t="s">
        <v>1075</v>
      </c>
      <c r="C152" s="2055"/>
      <c r="D152" s="2055"/>
      <c r="E152" s="2055"/>
      <c r="F152" s="2055"/>
      <c r="G152" s="2055"/>
      <c r="H152" s="2055"/>
      <c r="I152" s="2055"/>
      <c r="J152" s="2055"/>
    </row>
    <row r="153" spans="1:15" ht="45" customHeight="1" thickTop="1" thickBot="1" x14ac:dyDescent="0.25">
      <c r="A153" s="983"/>
      <c r="B153" s="2055" t="s">
        <v>876</v>
      </c>
      <c r="C153" s="2055"/>
      <c r="D153" s="2055"/>
      <c r="E153" s="2055"/>
      <c r="F153" s="2055"/>
      <c r="G153" s="2055"/>
      <c r="H153" s="2055"/>
      <c r="I153" s="2055"/>
      <c r="J153" s="2055"/>
      <c r="L153" s="973" t="str">
        <f>B153</f>
        <v>Pour une population hospitalisée ou en maison de retraite, nécessitant un apport spécifique à définir dans le cahier des charges, les composantes du petit déjeuner peuvent être complétées par un aliment protidique de leur choix, type fromage, fromage blanc, jambon ou œuf et/ou par un fruit ou un jus de fruit.</v>
      </c>
      <c r="M153" s="974">
        <f>LEN(L153)</f>
        <v>310</v>
      </c>
      <c r="N153" s="975" t="s">
        <v>2706</v>
      </c>
      <c r="O153" s="976"/>
    </row>
    <row r="154" spans="1:15" ht="45" customHeight="1" thickTop="1" x14ac:dyDescent="0.2">
      <c r="A154" s="983"/>
      <c r="B154" s="972" t="s">
        <v>877</v>
      </c>
      <c r="C154" s="955"/>
      <c r="D154" s="955"/>
      <c r="E154" s="955"/>
      <c r="F154" s="955"/>
      <c r="G154" s="955"/>
      <c r="H154" s="955"/>
      <c r="I154" s="955"/>
      <c r="J154" s="955"/>
    </row>
    <row r="155" spans="1:15" ht="45" customHeight="1" x14ac:dyDescent="0.2">
      <c r="A155" s="983"/>
      <c r="B155" s="980" t="s">
        <v>2756</v>
      </c>
      <c r="C155" s="955"/>
      <c r="D155" s="955"/>
      <c r="E155" s="955"/>
      <c r="F155" s="955"/>
      <c r="G155" s="955"/>
      <c r="H155" s="955"/>
      <c r="I155" s="955"/>
      <c r="J155" s="955"/>
    </row>
    <row r="156" spans="1:15" ht="45" customHeight="1" x14ac:dyDescent="0.2">
      <c r="A156" s="983"/>
      <c r="B156" s="2055" t="s">
        <v>878</v>
      </c>
      <c r="C156" s="2055"/>
      <c r="D156" s="2055"/>
      <c r="E156" s="2055"/>
      <c r="F156" s="2055"/>
      <c r="G156" s="2055"/>
      <c r="H156" s="2055"/>
      <c r="I156" s="2055"/>
      <c r="J156" s="2055"/>
    </row>
    <row r="157" spans="1:15" ht="45" customHeight="1" x14ac:dyDescent="0.2">
      <c r="A157" s="983"/>
      <c r="B157" s="972" t="s">
        <v>502</v>
      </c>
      <c r="C157" s="955"/>
      <c r="D157" s="955"/>
      <c r="E157" s="955"/>
      <c r="F157" s="955"/>
      <c r="G157" s="955"/>
      <c r="H157" s="955"/>
      <c r="I157" s="955"/>
      <c r="J157" s="955"/>
    </row>
    <row r="158" spans="1:15" ht="45" customHeight="1" x14ac:dyDescent="0.2">
      <c r="A158" s="983"/>
      <c r="B158" s="2055" t="s">
        <v>503</v>
      </c>
      <c r="C158" s="2055"/>
      <c r="D158" s="2055"/>
      <c r="E158" s="2055"/>
      <c r="F158" s="2055"/>
      <c r="G158" s="2055"/>
      <c r="H158" s="2055"/>
      <c r="I158" s="2055"/>
      <c r="J158" s="2055"/>
    </row>
    <row r="159" spans="1:15" ht="45" customHeight="1" x14ac:dyDescent="0.2">
      <c r="A159" s="983"/>
      <c r="B159" s="2055" t="s">
        <v>1076</v>
      </c>
      <c r="C159" s="2055"/>
      <c r="D159" s="2055"/>
      <c r="E159" s="2055"/>
      <c r="F159" s="2055"/>
      <c r="G159" s="2055"/>
      <c r="H159" s="2055"/>
      <c r="I159" s="2055"/>
      <c r="J159" s="2055"/>
    </row>
    <row r="160" spans="1:15" ht="45" customHeight="1" x14ac:dyDescent="0.2">
      <c r="A160" s="983"/>
      <c r="B160" s="2055" t="s">
        <v>1077</v>
      </c>
      <c r="C160" s="2055"/>
      <c r="D160" s="2055"/>
      <c r="E160" s="2055"/>
      <c r="F160" s="2055"/>
      <c r="G160" s="2055"/>
      <c r="H160" s="2055"/>
      <c r="I160" s="2055"/>
      <c r="J160" s="2055"/>
    </row>
    <row r="161" spans="1:15" ht="45" customHeight="1" x14ac:dyDescent="0.2">
      <c r="A161" s="983"/>
      <c r="B161" s="972" t="s">
        <v>504</v>
      </c>
      <c r="C161" s="955"/>
      <c r="D161" s="955"/>
      <c r="E161" s="955"/>
      <c r="F161" s="955"/>
      <c r="G161" s="955"/>
      <c r="H161" s="955"/>
      <c r="I161" s="955"/>
      <c r="J161" s="955"/>
    </row>
    <row r="162" spans="1:15" ht="45" customHeight="1" x14ac:dyDescent="0.2">
      <c r="A162" s="983"/>
      <c r="B162" s="2055" t="s">
        <v>2757</v>
      </c>
      <c r="C162" s="2055"/>
      <c r="D162" s="2055"/>
      <c r="E162" s="2055"/>
      <c r="F162" s="2055"/>
      <c r="G162" s="2055"/>
      <c r="H162" s="2055"/>
      <c r="I162" s="2055"/>
      <c r="J162" s="2055"/>
    </row>
    <row r="163" spans="1:15" ht="45" customHeight="1" thickBot="1" x14ac:dyDescent="0.25">
      <c r="A163" s="983"/>
      <c r="B163" s="980" t="s">
        <v>505</v>
      </c>
      <c r="C163" s="955"/>
      <c r="D163" s="955"/>
      <c r="E163" s="955"/>
      <c r="F163" s="955"/>
      <c r="G163" s="955"/>
      <c r="H163" s="955"/>
      <c r="I163" s="955"/>
      <c r="J163" s="955"/>
    </row>
    <row r="164" spans="1:15" ht="45" customHeight="1" thickTop="1" thickBot="1" x14ac:dyDescent="0.25">
      <c r="A164" s="983"/>
      <c r="B164" s="2055" t="s">
        <v>1078</v>
      </c>
      <c r="C164" s="2055"/>
      <c r="D164" s="2055"/>
      <c r="E164" s="2055"/>
      <c r="F164" s="2055"/>
      <c r="G164" s="2055"/>
      <c r="H164" s="2055"/>
      <c r="I164" s="2055"/>
      <c r="J164" s="2055"/>
      <c r="L164" s="973" t="str">
        <f>B164</f>
        <v xml:space="preserve">Les plats protidiques uniques tels que les hachis Parmentier, brandades Parmentier, steaks hachés avec légumes, crêpes au jambon, coquilles de poisson, ou flans de légumes, doivent être constitués d’une base protidique d’origine animale, et sont à ce titre à recommander.. </v>
      </c>
      <c r="M164" s="974">
        <f>LEN(L164)</f>
        <v>273</v>
      </c>
      <c r="N164" s="975" t="s">
        <v>2706</v>
      </c>
      <c r="O164" s="976"/>
    </row>
    <row r="165" spans="1:15" ht="45" customHeight="1" thickTop="1" x14ac:dyDescent="0.2">
      <c r="A165" s="983"/>
      <c r="B165" s="2055" t="s">
        <v>1079</v>
      </c>
      <c r="C165" s="2055"/>
      <c r="D165" s="2055"/>
      <c r="E165" s="2055"/>
      <c r="F165" s="2055"/>
      <c r="G165" s="2055"/>
      <c r="H165" s="2055"/>
      <c r="I165" s="2055"/>
      <c r="J165" s="2055"/>
    </row>
    <row r="166" spans="1:15" ht="45" customHeight="1" x14ac:dyDescent="0.2">
      <c r="A166" s="983"/>
      <c r="B166" s="2055" t="s">
        <v>506</v>
      </c>
      <c r="C166" s="2055"/>
      <c r="D166" s="2055"/>
      <c r="E166" s="2055"/>
      <c r="F166" s="2055"/>
      <c r="G166" s="2055"/>
      <c r="H166" s="2055"/>
      <c r="I166" s="2055"/>
      <c r="J166" s="2055"/>
    </row>
    <row r="167" spans="1:15" ht="45" customHeight="1" x14ac:dyDescent="0.2">
      <c r="A167" s="983"/>
      <c r="B167" s="980" t="s">
        <v>507</v>
      </c>
      <c r="C167" s="955"/>
      <c r="D167" s="955"/>
      <c r="E167" s="955"/>
      <c r="F167" s="955"/>
      <c r="G167" s="955"/>
      <c r="H167" s="955"/>
      <c r="I167" s="955"/>
      <c r="J167" s="955"/>
    </row>
    <row r="168" spans="1:15" ht="45" customHeight="1" x14ac:dyDescent="0.2">
      <c r="A168" s="983"/>
      <c r="B168" s="980" t="s">
        <v>508</v>
      </c>
      <c r="C168" s="955"/>
      <c r="D168" s="955"/>
      <c r="E168" s="955"/>
      <c r="F168" s="955"/>
      <c r="G168" s="955"/>
      <c r="H168" s="955"/>
      <c r="I168" s="955"/>
      <c r="J168" s="955"/>
    </row>
    <row r="169" spans="1:15" ht="45" customHeight="1" x14ac:dyDescent="0.2">
      <c r="A169" s="983"/>
      <c r="B169" s="980" t="s">
        <v>509</v>
      </c>
      <c r="C169" s="955"/>
      <c r="D169" s="955"/>
      <c r="E169" s="955"/>
      <c r="F169" s="955"/>
      <c r="G169" s="955"/>
      <c r="H169" s="955"/>
      <c r="I169" s="955"/>
      <c r="J169" s="955"/>
    </row>
    <row r="170" spans="1:15" ht="45" customHeight="1" x14ac:dyDescent="0.2">
      <c r="A170" s="983"/>
      <c r="B170" s="980" t="s">
        <v>1161</v>
      </c>
      <c r="C170" s="955"/>
      <c r="D170" s="955"/>
      <c r="E170" s="955"/>
      <c r="F170" s="955"/>
      <c r="G170" s="955"/>
      <c r="H170" s="955"/>
      <c r="I170" s="955"/>
      <c r="J170" s="955"/>
    </row>
    <row r="171" spans="1:15" ht="45" customHeight="1" x14ac:dyDescent="0.2">
      <c r="A171" s="983"/>
      <c r="B171" s="980" t="s">
        <v>2758</v>
      </c>
      <c r="C171" s="955"/>
      <c r="D171" s="955"/>
      <c r="E171" s="955"/>
      <c r="F171" s="955"/>
      <c r="G171" s="955"/>
      <c r="H171" s="955"/>
      <c r="I171" s="955"/>
      <c r="J171" s="955"/>
    </row>
    <row r="172" spans="1:15" ht="45" customHeight="1" x14ac:dyDescent="0.2">
      <c r="A172" s="983"/>
      <c r="B172" s="980" t="s">
        <v>2071</v>
      </c>
      <c r="C172" s="955"/>
      <c r="D172" s="955"/>
      <c r="E172" s="955"/>
      <c r="F172" s="955"/>
      <c r="G172" s="955"/>
      <c r="H172" s="955"/>
      <c r="I172" s="955"/>
      <c r="J172" s="955"/>
    </row>
    <row r="173" spans="1:15" ht="45" customHeight="1" x14ac:dyDescent="0.2">
      <c r="A173" s="983"/>
      <c r="B173" s="980" t="s">
        <v>2072</v>
      </c>
      <c r="C173" s="955"/>
      <c r="D173" s="955"/>
      <c r="E173" s="955"/>
      <c r="F173" s="955"/>
      <c r="G173" s="955"/>
      <c r="H173" s="955"/>
      <c r="I173" s="955"/>
      <c r="J173" s="955"/>
    </row>
    <row r="174" spans="1:15" ht="45" customHeight="1" thickBot="1" x14ac:dyDescent="0.25">
      <c r="A174" s="983"/>
      <c r="B174" s="980" t="s">
        <v>2073</v>
      </c>
      <c r="C174" s="955"/>
      <c r="D174" s="955"/>
      <c r="E174" s="955"/>
      <c r="F174" s="955"/>
      <c r="G174" s="955"/>
      <c r="H174" s="955"/>
      <c r="I174" s="955"/>
      <c r="J174" s="955"/>
    </row>
    <row r="175" spans="1:15" ht="45" customHeight="1" thickTop="1" thickBot="1" x14ac:dyDescent="0.25">
      <c r="A175" s="983"/>
      <c r="B175" s="2055" t="s">
        <v>2074</v>
      </c>
      <c r="C175" s="2055"/>
      <c r="D175" s="2055"/>
      <c r="E175" s="2055"/>
      <c r="F175" s="2055"/>
      <c r="G175" s="2055"/>
      <c r="H175" s="2055"/>
      <c r="I175" s="2055"/>
      <c r="J175" s="2055"/>
      <c r="L175" s="973" t="str">
        <f>B175</f>
        <v>La présentation des plats est importante. Dans un plat de viande mixée, par exemple, la garniture est présentée à côté de la viande, et non mélangée à celle-ci. L’ensemble du plat peut être nappé de la sauce du repas du jour.</v>
      </c>
      <c r="M175" s="974">
        <f>LEN(L175)</f>
        <v>225</v>
      </c>
      <c r="N175" s="975" t="s">
        <v>2706</v>
      </c>
      <c r="O175" s="976"/>
    </row>
    <row r="176" spans="1:15" ht="45" customHeight="1" thickTop="1" x14ac:dyDescent="0.2">
      <c r="A176" s="983"/>
      <c r="B176" s="980" t="s">
        <v>2075</v>
      </c>
      <c r="C176" s="955"/>
      <c r="D176" s="955"/>
      <c r="E176" s="955"/>
      <c r="F176" s="955"/>
      <c r="G176" s="955"/>
      <c r="H176" s="955"/>
      <c r="I176" s="955"/>
      <c r="J176" s="955"/>
    </row>
    <row r="177" spans="1:15" ht="45" customHeight="1" x14ac:dyDescent="0.2">
      <c r="A177" s="983"/>
      <c r="B177" s="980" t="s">
        <v>2076</v>
      </c>
      <c r="C177" s="955"/>
      <c r="D177" s="955"/>
      <c r="E177" s="955"/>
      <c r="F177" s="955"/>
      <c r="G177" s="955"/>
      <c r="H177" s="955"/>
      <c r="I177" s="955"/>
      <c r="J177" s="955"/>
    </row>
    <row r="178" spans="1:15" ht="45" customHeight="1" x14ac:dyDescent="0.2">
      <c r="A178" s="983"/>
      <c r="B178" s="972" t="s">
        <v>2077</v>
      </c>
      <c r="C178" s="955"/>
      <c r="D178" s="955"/>
      <c r="E178" s="955"/>
      <c r="F178" s="955"/>
      <c r="G178" s="955"/>
      <c r="H178" s="955"/>
      <c r="I178" s="955"/>
      <c r="J178" s="955"/>
    </row>
    <row r="179" spans="1:15" ht="45" customHeight="1" x14ac:dyDescent="0.2">
      <c r="A179" s="983"/>
      <c r="B179" s="2055" t="s">
        <v>893</v>
      </c>
      <c r="C179" s="2055"/>
      <c r="D179" s="2055"/>
      <c r="E179" s="2055"/>
      <c r="F179" s="2055"/>
      <c r="G179" s="2055"/>
      <c r="H179" s="2055"/>
      <c r="I179" s="2055"/>
      <c r="J179" s="2055"/>
    </row>
    <row r="180" spans="1:15" ht="45" customHeight="1" x14ac:dyDescent="0.2">
      <c r="A180" s="983"/>
      <c r="B180" s="980" t="s">
        <v>894</v>
      </c>
      <c r="C180" s="955"/>
      <c r="D180" s="955"/>
      <c r="E180" s="955"/>
      <c r="F180" s="955"/>
      <c r="G180" s="955"/>
      <c r="H180" s="955"/>
      <c r="I180" s="955"/>
      <c r="J180" s="955"/>
    </row>
    <row r="181" spans="1:15" ht="45" customHeight="1" thickBot="1" x14ac:dyDescent="0.25">
      <c r="A181" s="983"/>
      <c r="B181" s="2055" t="s">
        <v>895</v>
      </c>
      <c r="C181" s="2055"/>
      <c r="D181" s="2055"/>
      <c r="E181" s="2055"/>
      <c r="F181" s="2055"/>
      <c r="G181" s="2055"/>
      <c r="H181" s="2055"/>
      <c r="I181" s="2055"/>
      <c r="J181" s="2055"/>
    </row>
    <row r="182" spans="1:15" ht="45" customHeight="1" thickTop="1" thickBot="1" x14ac:dyDescent="0.25">
      <c r="A182" s="983"/>
      <c r="B182" s="2055" t="s">
        <v>896</v>
      </c>
      <c r="C182" s="2055"/>
      <c r="D182" s="2055"/>
      <c r="E182" s="2055"/>
      <c r="F182" s="2055"/>
      <c r="G182" s="2055"/>
      <c r="H182" s="2055"/>
      <c r="I182" s="2055"/>
      <c r="J182" s="2055"/>
      <c r="L182" s="973" t="str">
        <f>B182</f>
        <v>Il est important que les agents hôteliers, formés à la nutrition, encouragent les personnes à faire des choix adaptés, ou veillent, si besoin est, à compléter ces apports en calcium à l’occasion des autres prises alimentaires.</v>
      </c>
      <c r="M182" s="974">
        <f>LEN(L182)</f>
        <v>226</v>
      </c>
      <c r="N182" s="975" t="s">
        <v>2706</v>
      </c>
      <c r="O182" s="976"/>
    </row>
    <row r="183" spans="1:15" ht="45" customHeight="1" thickTop="1" thickBot="1" x14ac:dyDescent="0.25">
      <c r="A183" s="983"/>
      <c r="B183" s="972" t="s">
        <v>897</v>
      </c>
      <c r="C183" s="955"/>
      <c r="D183" s="955"/>
      <c r="E183" s="955"/>
      <c r="F183" s="955"/>
      <c r="G183" s="955"/>
      <c r="H183" s="955"/>
      <c r="I183" s="955"/>
      <c r="J183" s="955"/>
    </row>
    <row r="184" spans="1:15" ht="45" customHeight="1" thickTop="1" thickBot="1" x14ac:dyDescent="0.25">
      <c r="A184" s="983"/>
      <c r="B184" s="2055" t="s">
        <v>898</v>
      </c>
      <c r="C184" s="2055"/>
      <c r="D184" s="2055"/>
      <c r="E184" s="2055"/>
      <c r="F184" s="2055"/>
      <c r="G184" s="2055"/>
      <c r="H184" s="2055"/>
      <c r="I184" s="2055"/>
      <c r="J184" s="2055"/>
      <c r="L184" s="973" t="str">
        <f>B184</f>
        <v>Il convient d’être attentif au degré de maturation des fruits, en les faisant si besoin murir avant le jour du service, et de les préparer. A cet égard les personnes âgées ont souvent besoin d’aide pour éplucher les fruits.</v>
      </c>
      <c r="M184" s="974">
        <f>LEN(L184)</f>
        <v>223</v>
      </c>
      <c r="N184" s="975" t="s">
        <v>2706</v>
      </c>
      <c r="O184" s="976"/>
    </row>
    <row r="185" spans="1:15" ht="45" customHeight="1" thickTop="1" x14ac:dyDescent="0.2">
      <c r="A185" s="983"/>
      <c r="B185" s="980" t="s">
        <v>899</v>
      </c>
      <c r="C185" s="955"/>
      <c r="D185" s="955"/>
      <c r="E185" s="955"/>
      <c r="F185" s="955"/>
      <c r="G185" s="955"/>
      <c r="H185" s="955"/>
      <c r="I185" s="955"/>
      <c r="J185" s="955"/>
    </row>
    <row r="186" spans="1:15" ht="45" customHeight="1" x14ac:dyDescent="0.2">
      <c r="A186" s="983"/>
      <c r="B186" s="980" t="s">
        <v>900</v>
      </c>
      <c r="C186" s="955"/>
      <c r="D186" s="955"/>
      <c r="E186" s="955"/>
      <c r="F186" s="955"/>
      <c r="G186" s="955"/>
      <c r="H186" s="955"/>
      <c r="I186" s="955"/>
      <c r="J186" s="955"/>
    </row>
    <row r="187" spans="1:15" ht="45" customHeight="1" thickBot="1" x14ac:dyDescent="0.25">
      <c r="A187" s="983"/>
      <c r="B187" s="972" t="s">
        <v>901</v>
      </c>
      <c r="C187" s="955"/>
      <c r="D187" s="955"/>
      <c r="E187" s="955"/>
      <c r="F187" s="955"/>
      <c r="G187" s="955"/>
      <c r="H187" s="955"/>
      <c r="I187" s="955"/>
      <c r="J187" s="955"/>
    </row>
    <row r="188" spans="1:15" ht="45" customHeight="1" thickTop="1" thickBot="1" x14ac:dyDescent="0.25">
      <c r="A188" s="983"/>
      <c r="B188" s="2055" t="s">
        <v>1976</v>
      </c>
      <c r="C188" s="2055"/>
      <c r="D188" s="2055"/>
      <c r="E188" s="2055"/>
      <c r="F188" s="2055"/>
      <c r="G188" s="2055"/>
      <c r="H188" s="2055"/>
      <c r="I188" s="2055"/>
      <c r="J188" s="2055"/>
      <c r="L188" s="973" t="str">
        <f t="shared" ref="L188:L193" si="0">B188</f>
        <v>Une collation, ou goûter, doit être servie systématiquement l’après-midi, et comprendre une boisson au lait ou équivalent (flan, yaourt, etc.), accompagnée d’un élément céréalier (biscuits ou autres, pain-beurre ou confiture).</v>
      </c>
      <c r="M188" s="974">
        <f t="shared" ref="M188:M193" si="1">LEN(L188)</f>
        <v>226</v>
      </c>
      <c r="N188" s="975" t="s">
        <v>2706</v>
      </c>
      <c r="O188" s="976"/>
    </row>
    <row r="189" spans="1:15" ht="45" customHeight="1" thickTop="1" thickBot="1" x14ac:dyDescent="0.25">
      <c r="A189" s="983"/>
      <c r="B189" s="2055" t="s">
        <v>1977</v>
      </c>
      <c r="C189" s="2055"/>
      <c r="D189" s="2055"/>
      <c r="E189" s="2055"/>
      <c r="F189" s="2055"/>
      <c r="G189" s="2055"/>
      <c r="H189" s="2055"/>
      <c r="I189" s="2055"/>
      <c r="J189" s="2055"/>
      <c r="L189" s="973" t="str">
        <f t="shared" si="0"/>
        <v>Un jus de fruit (cette dénomination implique réglementairement que le jus de fruit soit pur ou, dit autrement, 100% jus de fruit, par opposition à un jus à base de concentré) additionné de vitamine C (par restauration ou enrichissement)</v>
      </c>
      <c r="M189" s="974">
        <f t="shared" si="1"/>
        <v>236</v>
      </c>
      <c r="N189" s="975" t="s">
        <v>2706</v>
      </c>
      <c r="O189" s="976"/>
    </row>
    <row r="190" spans="1:15" ht="45" customHeight="1" thickTop="1" thickBot="1" x14ac:dyDescent="0.25">
      <c r="A190" s="983"/>
      <c r="B190" s="2055" t="s">
        <v>1976</v>
      </c>
      <c r="C190" s="2055"/>
      <c r="D190" s="2055"/>
      <c r="E190" s="2055"/>
      <c r="F190" s="2055"/>
      <c r="G190" s="2055"/>
      <c r="H190" s="2055"/>
      <c r="I190" s="2055"/>
      <c r="J190" s="2055"/>
      <c r="L190" s="973" t="str">
        <f t="shared" si="0"/>
        <v>Une collation, ou goûter, doit être servie systématiquement l’après-midi, et comprendre une boisson au lait ou équivalent (flan, yaourt, etc.), accompagnée d’un élément céréalier (biscuits ou autres, pain-beurre ou confiture).</v>
      </c>
      <c r="M190" s="974">
        <f t="shared" si="1"/>
        <v>226</v>
      </c>
      <c r="N190" s="975" t="s">
        <v>2706</v>
      </c>
      <c r="O190" s="976"/>
    </row>
    <row r="191" spans="1:15" ht="45" customHeight="1" thickTop="1" thickBot="1" x14ac:dyDescent="0.25">
      <c r="A191" s="983"/>
      <c r="B191" s="2055" t="s">
        <v>1977</v>
      </c>
      <c r="C191" s="2055"/>
      <c r="D191" s="2055"/>
      <c r="E191" s="2055"/>
      <c r="F191" s="2055"/>
      <c r="G191" s="2055"/>
      <c r="H191" s="2055"/>
      <c r="I191" s="2055"/>
      <c r="J191" s="2055"/>
      <c r="L191" s="973" t="str">
        <f t="shared" si="0"/>
        <v>Un jus de fruit (cette dénomination implique réglementairement que le jus de fruit soit pur ou, dit autrement, 100% jus de fruit, par opposition à un jus à base de concentré) additionné de vitamine C (par restauration ou enrichissement)</v>
      </c>
      <c r="M191" s="974">
        <f t="shared" si="1"/>
        <v>236</v>
      </c>
      <c r="N191" s="975" t="s">
        <v>2706</v>
      </c>
      <c r="O191" s="976"/>
    </row>
    <row r="192" spans="1:15" ht="45" customHeight="1" thickTop="1" thickBot="1" x14ac:dyDescent="0.25">
      <c r="A192" s="983"/>
      <c r="B192" s="2055" t="s">
        <v>902</v>
      </c>
      <c r="C192" s="2055"/>
      <c r="D192" s="2055"/>
      <c r="E192" s="2055"/>
      <c r="F192" s="2055"/>
      <c r="G192" s="2055"/>
      <c r="H192" s="2055"/>
      <c r="I192" s="2055"/>
      <c r="J192" s="2055"/>
      <c r="L192" s="973" t="str">
        <f t="shared" si="0"/>
        <v>Ainsi qu’il a été indiqué ci-dessus en 3.3.2. il convient aussi de prévoir une ou plusieurs collations supplémentaires pour les personnes âgées ayant des besoins nutritionnels accrus ou des difficultés à consommer un repas complet.</v>
      </c>
      <c r="M192" s="974">
        <f t="shared" si="1"/>
        <v>231</v>
      </c>
      <c r="N192" s="975" t="s">
        <v>2706</v>
      </c>
      <c r="O192" s="976"/>
    </row>
    <row r="193" spans="1:15" ht="45" customHeight="1" thickTop="1" thickBot="1" x14ac:dyDescent="0.25">
      <c r="A193" s="983"/>
      <c r="B193" s="2055" t="s">
        <v>903</v>
      </c>
      <c r="C193" s="2055"/>
      <c r="D193" s="2055"/>
      <c r="E193" s="2055"/>
      <c r="F193" s="2055"/>
      <c r="G193" s="2055"/>
      <c r="H193" s="2055"/>
      <c r="I193" s="2055"/>
      <c r="J193" s="2055"/>
      <c r="L193" s="973" t="str">
        <f t="shared" si="0"/>
        <v>Si l’établissement possède un Comité Liaison Alimentation Nutrition (CLAN), ou si l’établissement a formalisé un partenariat ( soit par convention, soit dans le cadre d’un groupement de coopération social ou médico-social prévu par le décret n°2006-4 13 du 6 avril 2006) avec un établissement de santé doté</v>
      </c>
      <c r="M193" s="974">
        <f t="shared" si="1"/>
        <v>306</v>
      </c>
      <c r="N193" s="975" t="s">
        <v>2706</v>
      </c>
      <c r="O193" s="976"/>
    </row>
    <row r="194" spans="1:15" ht="45" customHeight="1" thickTop="1" thickBot="1" x14ac:dyDescent="0.25">
      <c r="A194" s="983"/>
      <c r="B194" s="980" t="s">
        <v>904</v>
      </c>
      <c r="C194" s="955"/>
      <c r="D194" s="955"/>
      <c r="E194" s="955"/>
      <c r="F194" s="955"/>
      <c r="G194" s="955"/>
      <c r="H194" s="955"/>
      <c r="I194" s="955"/>
      <c r="J194" s="955"/>
    </row>
    <row r="195" spans="1:15" ht="45" customHeight="1" thickTop="1" thickBot="1" x14ac:dyDescent="0.25">
      <c r="A195" s="983"/>
      <c r="B195" s="2055" t="s">
        <v>1978</v>
      </c>
      <c r="C195" s="2055"/>
      <c r="D195" s="2055"/>
      <c r="E195" s="2055"/>
      <c r="F195" s="2055"/>
      <c r="G195" s="2055"/>
      <c r="H195" s="2055"/>
      <c r="I195" s="2055"/>
      <c r="J195" s="2055"/>
      <c r="L195" s="973" t="str">
        <f>B195</f>
        <v xml:space="preserve">Dans le cadre des démarches continues d’amélioration de la qualité (arrêté du 26 avril 1999 fixant le contenu du cahier des charges de la convention pluriannuelle prévue par l’article 5-1 de la loi n°75-53 5 du 30 juin 1975 relative aux institutions sociales et médico-sociales) </v>
      </c>
      <c r="M195" s="974">
        <f>LEN(L195)</f>
        <v>279</v>
      </c>
      <c r="N195" s="975" t="s">
        <v>2706</v>
      </c>
      <c r="O195" s="976"/>
    </row>
    <row r="196" spans="1:15" ht="45" customHeight="1" thickTop="1" thickBot="1" x14ac:dyDescent="0.25">
      <c r="A196" s="983"/>
      <c r="B196" s="2055" t="s">
        <v>1979</v>
      </c>
      <c r="C196" s="2055"/>
      <c r="D196" s="2055"/>
      <c r="E196" s="2055"/>
      <c r="F196" s="2055"/>
      <c r="G196" s="2055"/>
      <c r="H196" s="2055"/>
      <c r="I196" s="2055"/>
      <c r="J196" s="2055"/>
      <c r="L196" s="973" t="str">
        <f>B196</f>
        <v xml:space="preserve"> centrées sur la personne âgée, et répondant à ses attentes et besoins, des actions en matière d’alimentation doivent être mener. Ces actions doivent s’appuyer sur des enquêtes de satisfaction, des enquêtes de consommation, </v>
      </c>
      <c r="M196" s="974">
        <f>LEN(L196)</f>
        <v>224</v>
      </c>
      <c r="N196" s="975" t="s">
        <v>2706</v>
      </c>
      <c r="O196" s="976"/>
    </row>
    <row r="197" spans="1:15" ht="45" customHeight="1" thickTop="1" x14ac:dyDescent="0.2">
      <c r="A197" s="983"/>
      <c r="B197" s="2055" t="s">
        <v>1140</v>
      </c>
      <c r="C197" s="2055"/>
      <c r="D197" s="2055"/>
      <c r="E197" s="2055"/>
      <c r="F197" s="2055"/>
      <c r="G197" s="2055"/>
      <c r="H197" s="2055"/>
      <c r="I197" s="2055"/>
      <c r="J197" s="2055"/>
    </row>
    <row r="198" spans="1:15" ht="45" customHeight="1" x14ac:dyDescent="0.2">
      <c r="A198" s="983"/>
      <c r="B198" s="954" t="s">
        <v>905</v>
      </c>
      <c r="C198" s="955"/>
      <c r="D198" s="955"/>
      <c r="E198" s="955"/>
      <c r="F198" s="955"/>
      <c r="G198" s="955"/>
      <c r="H198" s="955"/>
      <c r="I198" s="955"/>
      <c r="J198" s="955"/>
    </row>
    <row r="199" spans="1:15" ht="45" customHeight="1" x14ac:dyDescent="0.2">
      <c r="A199" s="983"/>
      <c r="B199" s="972" t="s">
        <v>2759</v>
      </c>
      <c r="C199" s="955"/>
      <c r="D199" s="955"/>
      <c r="E199" s="955"/>
      <c r="F199" s="955"/>
      <c r="G199" s="955"/>
      <c r="H199" s="955"/>
      <c r="I199" s="955"/>
      <c r="J199" s="955"/>
    </row>
    <row r="200" spans="1:15" ht="45" customHeight="1" x14ac:dyDescent="0.2">
      <c r="A200" s="983"/>
      <c r="B200" s="972" t="s">
        <v>906</v>
      </c>
      <c r="C200" s="955"/>
      <c r="D200" s="955"/>
      <c r="E200" s="955"/>
      <c r="F200" s="955"/>
      <c r="G200" s="955"/>
      <c r="H200" s="955"/>
      <c r="I200" s="955"/>
      <c r="J200" s="955"/>
    </row>
    <row r="201" spans="1:15" ht="45" customHeight="1" x14ac:dyDescent="0.2">
      <c r="A201" s="983"/>
      <c r="B201" s="972" t="s">
        <v>907</v>
      </c>
      <c r="C201" s="955"/>
      <c r="D201" s="955"/>
      <c r="E201" s="955"/>
      <c r="F201" s="955"/>
      <c r="G201" s="955"/>
      <c r="H201" s="955"/>
      <c r="I201" s="955"/>
      <c r="J201" s="955"/>
    </row>
    <row r="202" spans="1:15" ht="45" customHeight="1" x14ac:dyDescent="0.2">
      <c r="A202" s="983"/>
      <c r="B202" s="2055" t="s">
        <v>2760</v>
      </c>
      <c r="C202" s="2055"/>
      <c r="D202" s="2055"/>
      <c r="E202" s="2055"/>
      <c r="F202" s="2055"/>
      <c r="G202" s="2055"/>
      <c r="H202" s="2055"/>
      <c r="I202" s="2055"/>
      <c r="J202" s="2055"/>
    </row>
    <row r="203" spans="1:15" ht="45" customHeight="1" x14ac:dyDescent="0.2">
      <c r="A203" s="983"/>
      <c r="B203" s="2055" t="s">
        <v>1576</v>
      </c>
      <c r="C203" s="2055"/>
      <c r="D203" s="2055"/>
      <c r="E203" s="2055"/>
      <c r="F203" s="2055"/>
      <c r="G203" s="2055"/>
      <c r="H203" s="2055"/>
      <c r="I203" s="2055"/>
      <c r="J203" s="2055"/>
    </row>
    <row r="204" spans="1:15" ht="45" customHeight="1" x14ac:dyDescent="0.2">
      <c r="A204" s="983"/>
      <c r="B204" s="2055" t="s">
        <v>2761</v>
      </c>
      <c r="C204" s="2055"/>
      <c r="D204" s="2055"/>
      <c r="E204" s="2055"/>
      <c r="F204" s="2055"/>
      <c r="G204" s="2055"/>
      <c r="H204" s="2055"/>
      <c r="I204" s="2055"/>
      <c r="J204" s="2055"/>
    </row>
    <row r="205" spans="1:15" ht="45" customHeight="1" x14ac:dyDescent="0.2">
      <c r="A205" s="983"/>
      <c r="B205" s="2055" t="s">
        <v>1575</v>
      </c>
      <c r="C205" s="2055"/>
      <c r="D205" s="2055"/>
      <c r="E205" s="2055"/>
      <c r="F205" s="2055"/>
      <c r="G205" s="2055"/>
      <c r="H205" s="2055"/>
      <c r="I205" s="2055"/>
      <c r="J205" s="2055"/>
    </row>
    <row r="206" spans="1:15" ht="45" customHeight="1" x14ac:dyDescent="0.2">
      <c r="A206" s="983"/>
      <c r="B206" s="2055" t="s">
        <v>1141</v>
      </c>
      <c r="C206" s="2055"/>
      <c r="D206" s="2055"/>
      <c r="E206" s="2055"/>
      <c r="F206" s="2055"/>
      <c r="G206" s="2055"/>
      <c r="H206" s="2055"/>
      <c r="I206" s="2055"/>
      <c r="J206" s="2055"/>
    </row>
    <row r="207" spans="1:15" ht="45" customHeight="1" thickBot="1" x14ac:dyDescent="0.25">
      <c r="A207" s="983"/>
      <c r="B207" s="972" t="s">
        <v>219</v>
      </c>
      <c r="C207" s="955"/>
      <c r="D207" s="955"/>
      <c r="E207" s="955"/>
      <c r="F207" s="955"/>
      <c r="G207" s="955"/>
      <c r="H207" s="955"/>
      <c r="I207" s="955"/>
      <c r="J207" s="955"/>
    </row>
    <row r="208" spans="1:15" ht="45" customHeight="1" thickTop="1" thickBot="1" x14ac:dyDescent="0.25">
      <c r="A208" s="983"/>
      <c r="B208" s="2055" t="s">
        <v>2762</v>
      </c>
      <c r="C208" s="2055"/>
      <c r="D208" s="2055"/>
      <c r="E208" s="2055"/>
      <c r="F208" s="2055"/>
      <c r="G208" s="2055"/>
      <c r="H208" s="2055"/>
      <c r="I208" s="2055"/>
      <c r="J208" s="2055"/>
      <c r="L208" s="973" t="str">
        <f>B208</f>
        <v>Pour respecter les objectifs nutritionnels définis ci-dessus, il est judicieux de choisir des matières grasses dont la composition améliore l’équilibre lipidique, par exemple des matières grasses différentes pour les assaisonnements et les cuissons.</v>
      </c>
      <c r="M208" s="974">
        <f>LEN(L208)</f>
        <v>249</v>
      </c>
      <c r="N208" s="975" t="s">
        <v>2706</v>
      </c>
      <c r="O208" s="976"/>
    </row>
    <row r="209" spans="1:15" ht="45" customHeight="1" thickTop="1" thickBot="1" x14ac:dyDescent="0.25">
      <c r="A209" s="983"/>
      <c r="B209" s="2057" t="s">
        <v>2763</v>
      </c>
      <c r="C209" s="2057"/>
      <c r="D209" s="2057"/>
      <c r="E209" s="2057"/>
      <c r="F209" s="2057"/>
      <c r="G209" s="2057"/>
      <c r="H209" s="2057"/>
      <c r="I209" s="2057"/>
      <c r="J209" s="2057"/>
      <c r="L209" s="973" t="str">
        <f>B209</f>
        <v>·   Beurre et crème peuvent être utilisés pour assaisonner certaines recettes (pâtes, purée par exemple), mais en petite quantité. Dans toutes les autres recettes, l’utilisation d’huiles végétales est préconisée.</v>
      </c>
      <c r="M209" s="974">
        <f>LEN(L209)</f>
        <v>212</v>
      </c>
      <c r="N209" s="975" t="s">
        <v>2706</v>
      </c>
      <c r="O209" s="976"/>
    </row>
    <row r="210" spans="1:15" ht="45" customHeight="1" thickTop="1" x14ac:dyDescent="0.2">
      <c r="A210" s="983"/>
      <c r="B210" s="982" t="s">
        <v>2764</v>
      </c>
      <c r="C210" s="955"/>
      <c r="D210" s="955"/>
      <c r="E210" s="955"/>
      <c r="F210" s="955"/>
      <c r="G210" s="955"/>
      <c r="H210" s="955"/>
      <c r="I210" s="955"/>
      <c r="J210" s="955"/>
    </row>
    <row r="211" spans="1:15" ht="45" customHeight="1" x14ac:dyDescent="0.2">
      <c r="A211" s="983"/>
      <c r="B211" s="2055" t="s">
        <v>2765</v>
      </c>
      <c r="C211" s="2055"/>
      <c r="D211" s="2055"/>
      <c r="E211" s="2055"/>
      <c r="F211" s="2055"/>
      <c r="G211" s="2055"/>
      <c r="H211" s="2055"/>
      <c r="I211" s="2055"/>
      <c r="J211" s="2055"/>
    </row>
    <row r="212" spans="1:15" ht="45" customHeight="1" x14ac:dyDescent="0.2">
      <c r="A212" s="983"/>
      <c r="B212" s="2055" t="s">
        <v>2766</v>
      </c>
      <c r="C212" s="2055"/>
      <c r="D212" s="2055"/>
      <c r="E212" s="2055"/>
      <c r="F212" s="2055"/>
      <c r="G212" s="2055"/>
      <c r="H212" s="2055"/>
      <c r="I212" s="2055"/>
      <c r="J212" s="2055"/>
    </row>
    <row r="213" spans="1:15" ht="45" customHeight="1" thickBot="1" x14ac:dyDescent="0.25">
      <c r="A213" s="983"/>
      <c r="B213" s="980" t="s">
        <v>2767</v>
      </c>
      <c r="C213" s="955"/>
      <c r="D213" s="955"/>
      <c r="E213" s="955"/>
      <c r="F213" s="955"/>
      <c r="G213" s="955"/>
      <c r="H213" s="955"/>
      <c r="I213" s="955"/>
      <c r="J213" s="955"/>
    </row>
    <row r="214" spans="1:15" ht="45" customHeight="1" thickTop="1" thickBot="1" x14ac:dyDescent="0.25">
      <c r="A214" s="983"/>
      <c r="B214" s="2055" t="s">
        <v>2768</v>
      </c>
      <c r="C214" s="2055"/>
      <c r="D214" s="2055"/>
      <c r="E214" s="2055"/>
      <c r="F214" s="2055"/>
      <c r="G214" s="2055"/>
      <c r="H214" s="2055"/>
      <c r="I214" s="2055"/>
      <c r="J214" s="2055"/>
      <c r="L214" s="973" t="str">
        <f>B214</f>
        <v>Les mélanges contenant au moins du colza (majoritaire) et du tournesol (minoritaire) sont ainsi conseillés18. En particulier, le mélange 80 colza/20 tournesol est économique et présente une composition nutritionnelle optimale.</v>
      </c>
      <c r="M214" s="974">
        <f>LEN(L214)</f>
        <v>226</v>
      </c>
      <c r="N214" s="975" t="s">
        <v>2706</v>
      </c>
      <c r="O214" s="976"/>
    </row>
    <row r="215" spans="1:15" ht="45" customHeight="1" thickTop="1" x14ac:dyDescent="0.2">
      <c r="A215" s="983"/>
      <c r="B215" s="957" t="s">
        <v>2769</v>
      </c>
      <c r="C215" s="955"/>
      <c r="D215" s="955"/>
      <c r="E215" s="955"/>
      <c r="F215" s="955"/>
      <c r="G215" s="955"/>
      <c r="H215" s="955"/>
      <c r="I215" s="955"/>
      <c r="J215" s="955"/>
    </row>
    <row r="216" spans="1:15" ht="45" customHeight="1" x14ac:dyDescent="0.2">
      <c r="A216" s="983"/>
      <c r="B216" s="980" t="s">
        <v>882</v>
      </c>
      <c r="C216" s="955"/>
      <c r="D216" s="955"/>
      <c r="E216" s="955"/>
      <c r="F216" s="955"/>
      <c r="G216" s="955"/>
      <c r="H216" s="955"/>
      <c r="I216" s="955"/>
      <c r="J216" s="955"/>
    </row>
    <row r="217" spans="1:15" ht="45" customHeight="1" thickBot="1" x14ac:dyDescent="0.25">
      <c r="A217" s="983"/>
      <c r="B217" s="2056" t="s">
        <v>2770</v>
      </c>
      <c r="C217" s="2056"/>
      <c r="D217" s="2056"/>
      <c r="E217" s="2056"/>
      <c r="F217" s="2056"/>
      <c r="G217" s="2056"/>
      <c r="H217" s="2056"/>
      <c r="I217" s="2056"/>
      <c r="J217" s="2056"/>
    </row>
    <row r="218" spans="1:15" ht="45" customHeight="1" thickTop="1" thickBot="1" x14ac:dyDescent="0.25">
      <c r="A218" s="983"/>
      <c r="B218" s="2057" t="s">
        <v>2771</v>
      </c>
      <c r="C218" s="2057"/>
      <c r="D218" s="2057"/>
      <c r="E218" s="2057"/>
      <c r="F218" s="2057"/>
      <c r="G218" s="2057"/>
      <c r="H218" s="2057"/>
      <c r="I218" s="2057"/>
      <c r="J218" s="2057"/>
      <c r="L218" s="973" t="str">
        <f>B218</f>
        <v>·   Il convient d’être attentif à l’utilisation des margarines (à consommer telles quelles ou à mettre en œuvre en cuisine), et aux préparations à base de matières grasses, en ce qui concerne leur teneur en acides gras saturés et acides gras trans.</v>
      </c>
      <c r="M218" s="974">
        <f>LEN(L218)</f>
        <v>248</v>
      </c>
      <c r="N218" s="975" t="s">
        <v>2706</v>
      </c>
      <c r="O218" s="976"/>
    </row>
    <row r="219" spans="1:15" ht="45" customHeight="1" thickTop="1" x14ac:dyDescent="0.2">
      <c r="A219" s="983"/>
      <c r="B219" s="2057" t="s">
        <v>2772</v>
      </c>
      <c r="C219" s="2057"/>
      <c r="D219" s="2057"/>
      <c r="E219" s="2057"/>
      <c r="F219" s="2057"/>
      <c r="G219" s="2057"/>
      <c r="H219" s="2057"/>
      <c r="I219" s="2057"/>
      <c r="J219" s="2057"/>
    </row>
    <row r="220" spans="1:15" ht="45" customHeight="1" x14ac:dyDescent="0.2">
      <c r="A220" s="983"/>
      <c r="B220" s="2057" t="s">
        <v>2773</v>
      </c>
      <c r="C220" s="2057"/>
      <c r="D220" s="2057"/>
      <c r="E220" s="2057"/>
      <c r="F220" s="2057"/>
      <c r="G220" s="2057"/>
      <c r="H220" s="2057"/>
      <c r="I220" s="2057"/>
      <c r="J220" s="2057"/>
    </row>
    <row r="221" spans="1:15" ht="45" customHeight="1" x14ac:dyDescent="0.2">
      <c r="A221" s="983"/>
      <c r="B221" s="2055" t="s">
        <v>2774</v>
      </c>
      <c r="C221" s="2057"/>
      <c r="D221" s="2057"/>
      <c r="E221" s="2057"/>
      <c r="F221" s="2057"/>
      <c r="G221" s="2057"/>
      <c r="H221" s="2057"/>
      <c r="I221" s="2057"/>
      <c r="J221" s="2057"/>
    </row>
    <row r="222" spans="1:15" ht="45" customHeight="1" x14ac:dyDescent="0.2">
      <c r="A222" s="983"/>
      <c r="B222" s="2055" t="s">
        <v>2775</v>
      </c>
      <c r="C222" s="2055"/>
      <c r="D222" s="2055"/>
      <c r="E222" s="2055"/>
      <c r="F222" s="2055"/>
      <c r="G222" s="2055"/>
      <c r="H222" s="2055"/>
      <c r="I222" s="2055"/>
      <c r="J222" s="2055"/>
    </row>
    <row r="223" spans="1:15" ht="45" customHeight="1" x14ac:dyDescent="0.2">
      <c r="A223" s="983"/>
      <c r="B223" s="2183" t="s">
        <v>2044</v>
      </c>
      <c r="C223" s="2183"/>
      <c r="D223" s="2183"/>
      <c r="E223" s="2183"/>
      <c r="F223" s="2183"/>
      <c r="G223" s="2183"/>
      <c r="H223" s="2183"/>
      <c r="I223" s="2183"/>
      <c r="J223" s="2183"/>
    </row>
    <row r="224" spans="1:15" ht="45" customHeight="1" x14ac:dyDescent="0.2">
      <c r="A224" s="983"/>
      <c r="B224" s="2183" t="s">
        <v>2045</v>
      </c>
      <c r="C224" s="2183"/>
      <c r="D224" s="2183"/>
      <c r="E224" s="2183"/>
      <c r="F224" s="2183"/>
      <c r="G224" s="2183"/>
      <c r="H224" s="2183"/>
      <c r="I224" s="2183"/>
      <c r="J224" s="2183"/>
    </row>
    <row r="225" spans="1:15" ht="45" customHeight="1" x14ac:dyDescent="0.2">
      <c r="A225" s="983"/>
      <c r="B225" s="2184" t="s">
        <v>2776</v>
      </c>
      <c r="C225" s="2184"/>
      <c r="D225" s="2184"/>
      <c r="E225" s="2184"/>
      <c r="F225" s="2184"/>
      <c r="G225" s="2184"/>
      <c r="H225" s="2184"/>
      <c r="I225" s="2184"/>
      <c r="J225" s="2184"/>
    </row>
    <row r="226" spans="1:15" ht="45" customHeight="1" x14ac:dyDescent="0.2">
      <c r="A226" s="983"/>
      <c r="B226" s="2185" t="s">
        <v>2046</v>
      </c>
      <c r="C226" s="2185"/>
      <c r="D226" s="2185"/>
      <c r="E226" s="2185"/>
      <c r="F226" s="2185"/>
      <c r="G226" s="2185"/>
      <c r="H226" s="2185"/>
      <c r="I226" s="2185"/>
      <c r="J226" s="2185"/>
    </row>
    <row r="227" spans="1:15" ht="45" customHeight="1" thickBot="1" x14ac:dyDescent="0.25">
      <c r="A227" s="983"/>
      <c r="B227" s="2185" t="s">
        <v>2047</v>
      </c>
      <c r="C227" s="2185"/>
      <c r="D227" s="2185"/>
      <c r="E227" s="2185"/>
      <c r="F227" s="2185"/>
      <c r="G227" s="2185"/>
      <c r="H227" s="2185"/>
      <c r="I227" s="2185"/>
      <c r="J227" s="2185"/>
    </row>
    <row r="228" spans="1:15" ht="45" customHeight="1" thickTop="1" thickBot="1" x14ac:dyDescent="0.25">
      <c r="A228" s="983"/>
      <c r="B228" s="2055" t="s">
        <v>2777</v>
      </c>
      <c r="C228" s="2055"/>
      <c r="D228" s="2055"/>
      <c r="E228" s="2055"/>
      <c r="F228" s="2055"/>
      <c r="G228" s="2055"/>
      <c r="H228" s="2055"/>
      <c r="I228" s="2055"/>
      <c r="J228" s="2055"/>
      <c r="L228" s="973" t="str">
        <f>B228</f>
        <v xml:space="preserve">La communauté scientifique considère qu'une consommation de 4g de sel par jour est suffisante pour satisfaire les besoins d'un adulte, et que les apports journaliers ne doivent pas être inférieurs à 1 à 2g/jour. </v>
      </c>
      <c r="M228" s="974">
        <f>LEN(L228)</f>
        <v>212</v>
      </c>
      <c r="N228" s="975" t="s">
        <v>2706</v>
      </c>
      <c r="O228" s="976"/>
    </row>
    <row r="229" spans="1:15" ht="45" customHeight="1" thickTop="1" thickBot="1" x14ac:dyDescent="0.25">
      <c r="A229" s="983"/>
      <c r="B229" s="2256" t="s">
        <v>2778</v>
      </c>
      <c r="C229" s="2055"/>
      <c r="D229" s="2055"/>
      <c r="E229" s="2055"/>
      <c r="F229" s="2055"/>
      <c r="G229" s="2055"/>
      <c r="H229" s="2055"/>
      <c r="I229" s="2055"/>
      <c r="J229" s="2055"/>
      <c r="L229" s="973" t="str">
        <f>B229</f>
        <v xml:space="preserve"> Une surconsommation de sel (plus de 12g/jour) pourrait être néfaste, l'excès de sel favorisant l'augmentation de la pression artérielle et le développement de maladies cardiovasculaires.Une consommation excessive serait également un facteur de risque d'ostéoporose.</v>
      </c>
      <c r="M229" s="974">
        <f>LEN(L229)</f>
        <v>266</v>
      </c>
      <c r="N229" s="975" t="s">
        <v>2706</v>
      </c>
      <c r="O229" s="976"/>
    </row>
    <row r="230" spans="1:15" ht="45" customHeight="1" thickTop="1" thickBot="1" x14ac:dyDescent="0.25">
      <c r="A230" s="983"/>
      <c r="B230" s="2055" t="s">
        <v>2048</v>
      </c>
      <c r="C230" s="2055"/>
      <c r="D230" s="2055"/>
      <c r="E230" s="2055"/>
      <c r="F230" s="2055"/>
      <c r="G230" s="2055"/>
      <c r="H230" s="2055"/>
      <c r="I230" s="2055"/>
      <c r="J230" s="2055"/>
      <c r="L230" s="973" t="str">
        <f>B230</f>
        <v xml:space="preserve">Le sel ajouté aux plats par le consommateur lui-même représente 1 à 2 g par jour, soit seulement 10 à 20 % des apports quotidiens. Près de 80% des ces apports sont ainsi liés aux aliments manufacturés. </v>
      </c>
      <c r="M230" s="974">
        <f>LEN(L230)</f>
        <v>202</v>
      </c>
      <c r="N230" s="975" t="s">
        <v>2706</v>
      </c>
      <c r="O230" s="976"/>
    </row>
    <row r="231" spans="1:15" ht="45" customHeight="1" thickTop="1" thickBot="1" x14ac:dyDescent="0.25">
      <c r="A231" s="983"/>
      <c r="B231" s="2055" t="s">
        <v>2049</v>
      </c>
      <c r="C231" s="2055"/>
      <c r="D231" s="2055"/>
      <c r="E231" s="2055"/>
      <c r="F231" s="2055"/>
      <c r="G231" s="2055"/>
      <c r="H231" s="2055"/>
      <c r="I231" s="2055"/>
      <c r="J231" s="2055"/>
      <c r="L231" s="973" t="str">
        <f>B231</f>
        <v>Les produits manufacturés les plus contributeurs au regard des apports en sel sont : le pain et les biscottes, la charcuterie, les fromages, les plats cuisinés, les soupes et potages, les quiches et pizzas, les sandwiches, les condiments et sauces, ainsi que les pâtisseries.</v>
      </c>
      <c r="M231" s="974">
        <f>LEN(L231)</f>
        <v>275</v>
      </c>
      <c r="N231" s="975" t="s">
        <v>2706</v>
      </c>
      <c r="O231" s="976"/>
    </row>
    <row r="232" spans="1:15" ht="45" customHeight="1" thickTop="1" thickBot="1" x14ac:dyDescent="0.25">
      <c r="A232" s="983"/>
      <c r="B232" s="2055" t="s">
        <v>2224</v>
      </c>
      <c r="C232" s="2055"/>
      <c r="D232" s="2055"/>
      <c r="E232" s="2055"/>
      <c r="F232" s="2055"/>
      <c r="G232" s="2055"/>
      <c r="H232" s="2055"/>
      <c r="I232" s="2055"/>
      <c r="J232" s="2055"/>
    </row>
    <row r="233" spans="1:15" ht="45" customHeight="1" thickTop="1" thickBot="1" x14ac:dyDescent="0.25">
      <c r="A233" s="983"/>
      <c r="B233" s="2055" t="s">
        <v>2225</v>
      </c>
      <c r="C233" s="2055"/>
      <c r="D233" s="2055"/>
      <c r="E233" s="2055"/>
      <c r="F233" s="2055"/>
      <c r="G233" s="2055"/>
      <c r="H233" s="2055"/>
      <c r="I233" s="2055"/>
      <c r="J233" s="2055"/>
      <c r="L233" s="973" t="str">
        <f>B233</f>
        <v>Les résultats de l’enquête INCA 2 2006/2007 montrent une consommation moyenne chez les adultes de 7,7 g/j, hors sel ajouté par le consommateur. Avec 1 à 2 g de sel ajouté (soit 10 à 20 % en plus), cela correspond à une consommation totale de sel de 8,7 à 9,7 g/j.</v>
      </c>
      <c r="M233" s="974">
        <f>LEN(L233)</f>
        <v>263</v>
      </c>
      <c r="N233" s="975" t="s">
        <v>2706</v>
      </c>
      <c r="O233" s="976"/>
    </row>
    <row r="234" spans="1:15" ht="45" customHeight="1" thickTop="1" thickBot="1" x14ac:dyDescent="0.25">
      <c r="A234" s="983"/>
      <c r="B234" s="972" t="s">
        <v>2779</v>
      </c>
      <c r="C234" s="955"/>
      <c r="D234" s="955"/>
      <c r="E234" s="955"/>
      <c r="F234" s="955"/>
      <c r="G234" s="955"/>
      <c r="H234" s="955"/>
      <c r="I234" s="955"/>
      <c r="J234" s="955"/>
    </row>
    <row r="235" spans="1:15" ht="45" customHeight="1" thickTop="1" thickBot="1" x14ac:dyDescent="0.25">
      <c r="A235" s="983"/>
      <c r="B235" s="2183" t="s">
        <v>2780</v>
      </c>
      <c r="C235" s="2183"/>
      <c r="D235" s="2183"/>
      <c r="E235" s="2183"/>
      <c r="F235" s="2183"/>
      <c r="G235" s="2183"/>
      <c r="H235" s="2183"/>
      <c r="I235" s="2183"/>
      <c r="J235" s="2183"/>
      <c r="L235" s="973" t="str">
        <f>B235</f>
        <v xml:space="preserve">Pour toutes les populations, dans le cadre d’une alimentation diversifiée, la consommation de 2 portions de poissons par semaine est recommandée, dont une à forte teneur en EPA (acide gras eicosapentaénoïque) et DHA (acide gras docosahexaénoïque)21, </v>
      </c>
      <c r="M235" s="974">
        <f>LEN(L235)</f>
        <v>250</v>
      </c>
      <c r="N235" s="975" t="s">
        <v>2706</v>
      </c>
      <c r="O235" s="976"/>
    </row>
    <row r="236" spans="1:15" ht="45" customHeight="1" thickTop="1" thickBot="1" x14ac:dyDescent="0.25">
      <c r="A236" s="983"/>
      <c r="B236" s="2055" t="s">
        <v>2050</v>
      </c>
      <c r="C236" s="2183"/>
      <c r="D236" s="2183"/>
      <c r="E236" s="2183"/>
      <c r="F236" s="2183"/>
      <c r="G236" s="2183"/>
      <c r="H236" s="2183"/>
      <c r="I236" s="2183"/>
      <c r="J236" s="2183"/>
      <c r="L236" s="973" t="str">
        <f>B236</f>
        <v xml:space="preserve">en variant les espèces et les lieux d’approvisionnement (sauvage, élevage, lieux de pêche etc.). Cette consommation permet une couverture optimale des besoins en nutriments, tout en limitant le risque de surexposition aux contaminants chimiques. </v>
      </c>
      <c r="M236" s="974">
        <f>LEN(L236)</f>
        <v>246</v>
      </c>
      <c r="N236" s="975" t="s">
        <v>2706</v>
      </c>
      <c r="O236" s="976"/>
    </row>
    <row r="237" spans="1:15" ht="45" customHeight="1" thickTop="1" x14ac:dyDescent="0.2">
      <c r="A237" s="983"/>
      <c r="B237" s="2055" t="s">
        <v>2051</v>
      </c>
      <c r="C237" s="2183"/>
      <c r="D237" s="2183"/>
      <c r="E237" s="2183"/>
      <c r="F237" s="2183"/>
      <c r="G237" s="2183"/>
      <c r="H237" s="2183"/>
      <c r="I237" s="2183"/>
      <c r="J237" s="2183"/>
    </row>
    <row r="238" spans="1:15" ht="45" customHeight="1" x14ac:dyDescent="0.2">
      <c r="A238" s="983"/>
      <c r="B238" s="2184" t="s">
        <v>2781</v>
      </c>
      <c r="C238" s="2184"/>
      <c r="D238" s="2184"/>
      <c r="E238" s="2184"/>
      <c r="F238" s="2184"/>
      <c r="G238" s="2184"/>
      <c r="H238" s="2184"/>
      <c r="I238" s="2184"/>
      <c r="J238" s="2184"/>
    </row>
    <row r="239" spans="1:15" ht="45" customHeight="1" x14ac:dyDescent="0.2">
      <c r="A239" s="983"/>
      <c r="B239" s="2184" t="s">
        <v>1073</v>
      </c>
      <c r="C239" s="2184"/>
      <c r="D239" s="2184"/>
      <c r="E239" s="2184"/>
      <c r="F239" s="2184"/>
      <c r="G239" s="2184"/>
      <c r="H239" s="2184"/>
      <c r="I239" s="2184"/>
      <c r="J239" s="2184"/>
    </row>
    <row r="240" spans="1:15" ht="45" customHeight="1" x14ac:dyDescent="0.2">
      <c r="A240" s="983"/>
      <c r="B240" s="2055" t="s">
        <v>2406</v>
      </c>
      <c r="C240" s="2055"/>
      <c r="D240" s="2055"/>
      <c r="E240" s="2055"/>
      <c r="F240" s="2055"/>
      <c r="G240" s="2055"/>
      <c r="H240" s="2055"/>
      <c r="I240" s="2055"/>
      <c r="J240" s="2055"/>
    </row>
    <row r="241" spans="1:15" ht="45" customHeight="1" x14ac:dyDescent="0.2">
      <c r="A241" s="983"/>
      <c r="B241" s="2055" t="s">
        <v>2407</v>
      </c>
      <c r="C241" s="2055"/>
      <c r="D241" s="2055"/>
      <c r="E241" s="2055"/>
      <c r="F241" s="2055"/>
      <c r="G241" s="2055"/>
      <c r="H241" s="2055"/>
      <c r="I241" s="2055"/>
      <c r="J241" s="2055"/>
    </row>
    <row r="242" spans="1:15" ht="45" customHeight="1" thickBot="1" x14ac:dyDescent="0.25">
      <c r="A242" s="983"/>
      <c r="B242" s="2055" t="s">
        <v>101</v>
      </c>
      <c r="C242" s="2055"/>
      <c r="D242" s="2055"/>
      <c r="E242" s="2055"/>
      <c r="F242" s="2055"/>
      <c r="G242" s="2055"/>
      <c r="H242" s="2055"/>
      <c r="I242" s="2055"/>
      <c r="J242" s="2055"/>
    </row>
    <row r="243" spans="1:15" ht="45" customHeight="1" thickTop="1" thickBot="1" x14ac:dyDescent="0.25">
      <c r="A243" s="983"/>
      <c r="B243" s="2055" t="s">
        <v>102</v>
      </c>
      <c r="C243" s="2055"/>
      <c r="D243" s="2055"/>
      <c r="E243" s="2055"/>
      <c r="F243" s="2055"/>
      <c r="G243" s="2055"/>
      <c r="H243" s="2055"/>
      <c r="I243" s="2055"/>
      <c r="J243" s="2055"/>
      <c r="L243" s="973" t="str">
        <f>B243</f>
        <v>- soit l’enfant consomme, dans les lieux prévus pour la restauration collective, les repas fournis par les parents, suivant les modalités définies dans le PAI respectant les règles d’hygiène et de sécurité.</v>
      </c>
      <c r="M243" s="974">
        <f>LEN(L243)</f>
        <v>206</v>
      </c>
      <c r="N243" s="975" t="s">
        <v>2706</v>
      </c>
      <c r="O243" s="976"/>
    </row>
    <row r="244" spans="1:15" ht="45" customHeight="1" thickTop="1" thickBot="1" x14ac:dyDescent="0.25">
      <c r="A244" s="983"/>
      <c r="B244" s="2055" t="s">
        <v>103</v>
      </c>
      <c r="C244" s="2055"/>
      <c r="D244" s="2055"/>
      <c r="E244" s="2055"/>
      <c r="F244" s="2055"/>
      <c r="G244" s="2055"/>
      <c r="H244" s="2055"/>
      <c r="I244" s="2055"/>
      <c r="J244" s="2055"/>
      <c r="L244" s="973" t="str">
        <f>B244</f>
        <v>(Cf. bulletin officiel de l’Education nationale -BOEN- n°34 du 18 septembre 2003 relatif à l’accueil en collectivité des enfants et des adolescents atteints de trouble de la santé évoluant sur une longue période.)</v>
      </c>
      <c r="M244" s="974">
        <f>LEN(L244)</f>
        <v>213</v>
      </c>
      <c r="N244" s="975" t="s">
        <v>2706</v>
      </c>
      <c r="O244" s="976"/>
    </row>
    <row r="245" spans="1:15" ht="45" customHeight="1" thickTop="1" x14ac:dyDescent="0.2">
      <c r="A245" s="983"/>
      <c r="B245" s="972" t="s">
        <v>1066</v>
      </c>
      <c r="C245" s="955"/>
      <c r="D245" s="955"/>
      <c r="E245" s="955"/>
      <c r="F245" s="955"/>
      <c r="G245" s="955"/>
      <c r="H245" s="955"/>
      <c r="I245" s="955"/>
      <c r="J245" s="955"/>
    </row>
    <row r="246" spans="1:15" ht="45" customHeight="1" x14ac:dyDescent="0.2">
      <c r="A246" s="983"/>
      <c r="B246" s="980" t="s">
        <v>1067</v>
      </c>
      <c r="C246" s="955"/>
      <c r="D246" s="955"/>
      <c r="E246" s="955"/>
      <c r="F246" s="955"/>
      <c r="G246" s="955"/>
      <c r="H246" s="955"/>
      <c r="I246" s="955"/>
      <c r="J246" s="955"/>
    </row>
    <row r="247" spans="1:15" ht="45" customHeight="1" x14ac:dyDescent="0.2">
      <c r="A247" s="983"/>
      <c r="B247" s="2055" t="s">
        <v>1068</v>
      </c>
      <c r="C247" s="2055"/>
      <c r="D247" s="2055"/>
      <c r="E247" s="2055"/>
      <c r="F247" s="2055"/>
      <c r="G247" s="2055"/>
      <c r="H247" s="2055"/>
      <c r="I247" s="2055"/>
      <c r="J247" s="2055"/>
    </row>
    <row r="248" spans="1:15" ht="45" customHeight="1" x14ac:dyDescent="0.2">
      <c r="A248" s="983"/>
      <c r="B248" s="957" t="s">
        <v>2782</v>
      </c>
      <c r="C248" s="955"/>
      <c r="D248" s="955"/>
      <c r="E248" s="955"/>
      <c r="F248" s="955"/>
      <c r="G248" s="955"/>
      <c r="H248" s="955"/>
      <c r="I248" s="955"/>
      <c r="J248" s="955"/>
    </row>
    <row r="249" spans="1:15" ht="45" customHeight="1" x14ac:dyDescent="0.2">
      <c r="A249" s="983"/>
      <c r="B249" s="957" t="s">
        <v>2783</v>
      </c>
      <c r="C249" s="955"/>
      <c r="D249" s="955"/>
      <c r="E249" s="955"/>
      <c r="F249" s="955"/>
      <c r="G249" s="955"/>
      <c r="H249" s="955"/>
      <c r="I249" s="955"/>
      <c r="J249" s="955"/>
    </row>
    <row r="250" spans="1:15" ht="45" customHeight="1" thickBot="1" x14ac:dyDescent="0.25">
      <c r="A250" s="983"/>
      <c r="B250" s="957" t="s">
        <v>2784</v>
      </c>
      <c r="C250" s="955"/>
      <c r="D250" s="955"/>
      <c r="E250" s="955"/>
      <c r="F250" s="955"/>
      <c r="G250" s="955"/>
      <c r="H250" s="955"/>
      <c r="I250" s="955"/>
      <c r="J250" s="955"/>
    </row>
    <row r="251" spans="1:15" ht="45" customHeight="1" thickTop="1" thickBot="1" x14ac:dyDescent="0.25">
      <c r="A251" s="983"/>
      <c r="B251" s="2055" t="s">
        <v>879</v>
      </c>
      <c r="C251" s="2055"/>
      <c r="D251" s="2055"/>
      <c r="E251" s="2055"/>
      <c r="F251" s="2055"/>
      <c r="G251" s="2055"/>
      <c r="H251" s="2055"/>
      <c r="I251" s="2055"/>
      <c r="J251" s="2055"/>
      <c r="L251" s="973" t="str">
        <f>B251</f>
        <v>Il faut souligner que les légumes à goût fort, ou irritants pour l’intestin ou difficiles à mâcher, ou présentant un risque de fausse route par leur forme doivent faire l’objet de traitement particulier avant d’être proposés aux enfants.</v>
      </c>
      <c r="M251" s="974">
        <f>LEN(L251)</f>
        <v>237</v>
      </c>
      <c r="N251" s="975" t="s">
        <v>2706</v>
      </c>
      <c r="O251" s="976"/>
    </row>
    <row r="252" spans="1:15" ht="45" customHeight="1" thickTop="1" x14ac:dyDescent="0.2">
      <c r="A252" s="983"/>
      <c r="B252" s="2055" t="s">
        <v>880</v>
      </c>
      <c r="C252" s="2055"/>
      <c r="D252" s="2055"/>
      <c r="E252" s="2055"/>
      <c r="F252" s="2055"/>
      <c r="G252" s="2055"/>
      <c r="H252" s="2055"/>
      <c r="I252" s="2055"/>
      <c r="J252" s="2055"/>
    </row>
    <row r="253" spans="1:15" ht="45" customHeight="1" x14ac:dyDescent="0.2">
      <c r="A253" s="983"/>
      <c r="B253" s="2055" t="s">
        <v>1069</v>
      </c>
      <c r="C253" s="2055"/>
      <c r="D253" s="2055"/>
      <c r="E253" s="2055"/>
      <c r="F253" s="2055"/>
      <c r="G253" s="2055"/>
      <c r="H253" s="2055"/>
      <c r="I253" s="2055"/>
      <c r="J253" s="2055"/>
    </row>
    <row r="254" spans="1:15" ht="45" customHeight="1" x14ac:dyDescent="0.2">
      <c r="A254" s="983"/>
      <c r="B254" s="980" t="s">
        <v>1070</v>
      </c>
      <c r="C254" s="955"/>
      <c r="D254" s="955"/>
      <c r="E254" s="955"/>
      <c r="F254" s="955"/>
      <c r="G254" s="955"/>
      <c r="H254" s="955"/>
      <c r="I254" s="955"/>
      <c r="J254" s="955"/>
    </row>
    <row r="255" spans="1:15" ht="45" customHeight="1" x14ac:dyDescent="0.2">
      <c r="A255" s="983"/>
      <c r="B255" s="972" t="s">
        <v>1071</v>
      </c>
      <c r="C255" s="955"/>
      <c r="D255" s="955"/>
      <c r="E255" s="955"/>
      <c r="F255" s="955"/>
      <c r="G255" s="955"/>
      <c r="H255" s="955"/>
      <c r="I255" s="955"/>
      <c r="J255" s="955"/>
    </row>
    <row r="256" spans="1:15" ht="45" customHeight="1" thickBot="1" x14ac:dyDescent="0.25">
      <c r="A256" s="983"/>
      <c r="B256" s="980" t="s">
        <v>1072</v>
      </c>
      <c r="C256" s="955"/>
      <c r="D256" s="955"/>
      <c r="E256" s="955"/>
      <c r="F256" s="955"/>
      <c r="G256" s="955"/>
      <c r="H256" s="955"/>
      <c r="I256" s="955"/>
      <c r="J256" s="955"/>
    </row>
    <row r="257" spans="1:15" ht="45" customHeight="1" thickTop="1" thickBot="1" x14ac:dyDescent="0.25">
      <c r="A257" s="983"/>
      <c r="B257" s="2055" t="s">
        <v>489</v>
      </c>
      <c r="C257" s="2055"/>
      <c r="D257" s="2055"/>
      <c r="E257" s="2055"/>
      <c r="F257" s="2055"/>
      <c r="G257" s="2055"/>
      <c r="H257" s="2055"/>
      <c r="I257" s="2055"/>
      <c r="J257" s="2055"/>
      <c r="L257" s="973" t="str">
        <f>B257</f>
        <v>Il est recommandé de préparer des compotes à partir de fruits frais, bien mûrs ou encore de fruits surgelés, sans ajouter de sucre, ou d’utiliser des préparations à base de fruits frais et sans sucre ajouté.</v>
      </c>
      <c r="M257" s="974">
        <f>LEN(L257)</f>
        <v>207</v>
      </c>
      <c r="N257" s="975" t="s">
        <v>2706</v>
      </c>
      <c r="O257" s="976"/>
    </row>
    <row r="258" spans="1:15" ht="45" customHeight="1" thickTop="1" x14ac:dyDescent="0.2">
      <c r="A258" s="983"/>
      <c r="B258" s="980" t="s">
        <v>490</v>
      </c>
      <c r="C258" s="955"/>
      <c r="D258" s="955"/>
      <c r="E258" s="955"/>
      <c r="F258" s="955"/>
      <c r="G258" s="955"/>
      <c r="H258" s="955"/>
      <c r="I258" s="955"/>
      <c r="J258" s="955"/>
    </row>
    <row r="259" spans="1:15" ht="45" customHeight="1" thickBot="1" x14ac:dyDescent="0.25">
      <c r="A259" s="983"/>
      <c r="B259" s="972" t="s">
        <v>491</v>
      </c>
      <c r="C259" s="954" t="s">
        <v>492</v>
      </c>
      <c r="D259" s="955"/>
      <c r="E259" s="955"/>
      <c r="F259" s="955"/>
      <c r="G259" s="955"/>
      <c r="H259" s="955"/>
      <c r="I259" s="955"/>
      <c r="J259" s="955"/>
    </row>
    <row r="260" spans="1:15" ht="45" customHeight="1" thickTop="1" thickBot="1" x14ac:dyDescent="0.25">
      <c r="A260" s="983"/>
      <c r="B260" s="2055" t="s">
        <v>881</v>
      </c>
      <c r="C260" s="2055"/>
      <c r="D260" s="2055"/>
      <c r="E260" s="2055"/>
      <c r="F260" s="2055"/>
      <c r="G260" s="2055"/>
      <c r="H260" s="2055"/>
      <c r="I260" s="2055"/>
      <c r="J260" s="2055"/>
      <c r="L260" s="973" t="str">
        <f>B260</f>
        <v xml:space="preserve">Afin d’atteindre les objectifs de qualité nutritionnelle ici préconisés, il est apparu nécessaire de prévoir des outils pratiques de contrôle de l’exacte exécution des obligations des cahiers des charges. </v>
      </c>
      <c r="M260" s="974">
        <f>LEN(L260)</f>
        <v>205</v>
      </c>
      <c r="N260" s="975" t="s">
        <v>2706</v>
      </c>
      <c r="O260" s="976"/>
    </row>
    <row r="261" spans="1:15" ht="45" customHeight="1" thickTop="1" thickBot="1" x14ac:dyDescent="0.25">
      <c r="A261" s="983"/>
      <c r="B261" s="2055" t="s">
        <v>2785</v>
      </c>
      <c r="C261" s="2055"/>
      <c r="D261" s="2055"/>
      <c r="E261" s="2055"/>
      <c r="F261" s="2055"/>
      <c r="G261" s="2055"/>
      <c r="H261" s="2055"/>
      <c r="I261" s="2055"/>
      <c r="J261" s="2055"/>
      <c r="L261" s="973" t="str">
        <f>B261</f>
        <v xml:space="preserve"> Pour certains plats susceptibles d'influer significativement sur l'équilibre alimentaire, des fréquences de service sont donc recommandées. D’autres plats, par contre, tel les rôtis de porc ou de dinde, ne sont ni limités, ni encouragés par des fréquences de service</v>
      </c>
      <c r="M261" s="974">
        <f>LEN(L261)</f>
        <v>267</v>
      </c>
      <c r="N261" s="975" t="s">
        <v>2706</v>
      </c>
      <c r="O261" s="976"/>
    </row>
    <row r="262" spans="1:15" ht="45" customHeight="1" thickTop="1" x14ac:dyDescent="0.2">
      <c r="A262" s="983"/>
      <c r="B262" s="980" t="s">
        <v>493</v>
      </c>
      <c r="C262" s="955"/>
      <c r="D262" s="955"/>
      <c r="E262" s="955"/>
      <c r="F262" s="955"/>
      <c r="G262" s="955"/>
      <c r="H262" s="955"/>
      <c r="I262" s="955"/>
      <c r="J262" s="955"/>
    </row>
    <row r="263" spans="1:15" ht="45" customHeight="1" x14ac:dyDescent="0.2">
      <c r="A263" s="983"/>
      <c r="B263" s="2183" t="s">
        <v>2786</v>
      </c>
      <c r="C263" s="2183"/>
      <c r="D263" s="2183"/>
      <c r="E263" s="2183"/>
      <c r="F263" s="2183"/>
      <c r="G263" s="2183"/>
      <c r="H263" s="2183"/>
      <c r="I263" s="2183"/>
      <c r="J263" s="2183"/>
    </row>
    <row r="264" spans="1:15" ht="45" customHeight="1" x14ac:dyDescent="0.2">
      <c r="A264" s="983"/>
      <c r="B264" s="2183" t="s">
        <v>2052</v>
      </c>
      <c r="C264" s="2183"/>
      <c r="D264" s="2183"/>
      <c r="E264" s="2183"/>
      <c r="F264" s="2183"/>
      <c r="G264" s="2183"/>
      <c r="H264" s="2183"/>
      <c r="I264" s="2183"/>
      <c r="J264" s="2183"/>
    </row>
    <row r="265" spans="1:15" ht="45" customHeight="1" thickBot="1" x14ac:dyDescent="0.25">
      <c r="A265" s="983"/>
      <c r="B265" s="2055" t="s">
        <v>2053</v>
      </c>
      <c r="C265" s="2183"/>
      <c r="D265" s="2183"/>
      <c r="E265" s="2183"/>
      <c r="F265" s="2183"/>
      <c r="G265" s="2183"/>
      <c r="H265" s="2183"/>
      <c r="I265" s="2183"/>
      <c r="J265" s="2183"/>
    </row>
    <row r="266" spans="1:15" ht="45" customHeight="1" thickTop="1" thickBot="1" x14ac:dyDescent="0.25">
      <c r="A266" s="983"/>
      <c r="B266" s="2183" t="s">
        <v>494</v>
      </c>
      <c r="C266" s="2183"/>
      <c r="D266" s="2183"/>
      <c r="E266" s="2183"/>
      <c r="F266" s="2183"/>
      <c r="G266" s="2183"/>
      <c r="H266" s="2183"/>
      <c r="I266" s="2183"/>
      <c r="J266" s="2183"/>
      <c r="L266" s="973" t="str">
        <f>B266</f>
        <v>Pour les populations en internat scolaire ou de loisir, le contrôle du respect des fréquences se fait séparément sur la base minimale de 20 déjeuners successifs et de 20 dîners successifs. Le mercredi est pris en compte.</v>
      </c>
      <c r="M266" s="974">
        <f>LEN(L266)</f>
        <v>220</v>
      </c>
      <c r="N266" s="975" t="s">
        <v>2706</v>
      </c>
      <c r="O266" s="976"/>
    </row>
    <row r="267" spans="1:15" ht="45" customHeight="1" thickTop="1" x14ac:dyDescent="0.2">
      <c r="A267" s="983"/>
      <c r="B267" s="972" t="s">
        <v>495</v>
      </c>
      <c r="C267" s="955"/>
      <c r="D267" s="955"/>
      <c r="E267" s="955"/>
      <c r="F267" s="955"/>
      <c r="G267" s="955"/>
      <c r="H267" s="955"/>
      <c r="I267" s="955"/>
      <c r="J267" s="955"/>
    </row>
    <row r="268" spans="1:15" ht="45" customHeight="1" x14ac:dyDescent="0.2">
      <c r="A268" s="983"/>
      <c r="B268" s="2055" t="s">
        <v>496</v>
      </c>
      <c r="C268" s="2055"/>
      <c r="D268" s="2055"/>
      <c r="E268" s="2055"/>
      <c r="F268" s="2055"/>
      <c r="G268" s="2055"/>
      <c r="H268" s="2055"/>
      <c r="I268" s="2055"/>
      <c r="J268" s="2055"/>
    </row>
    <row r="269" spans="1:15" ht="45" customHeight="1" x14ac:dyDescent="0.2">
      <c r="A269" s="983"/>
      <c r="B269" s="954" t="s">
        <v>497</v>
      </c>
      <c r="C269" s="955"/>
      <c r="D269" s="955"/>
      <c r="E269" s="955"/>
      <c r="F269" s="955"/>
      <c r="G269" s="955"/>
      <c r="H269" s="955"/>
      <c r="I269" s="955"/>
      <c r="J269" s="955"/>
    </row>
    <row r="270" spans="1:15" ht="45" customHeight="1" thickBot="1" x14ac:dyDescent="0.25">
      <c r="A270" s="983"/>
      <c r="B270" s="980" t="s">
        <v>2787</v>
      </c>
      <c r="C270" s="955"/>
      <c r="D270" s="955"/>
      <c r="E270" s="955"/>
      <c r="F270" s="955"/>
      <c r="G270" s="955"/>
      <c r="H270" s="955"/>
      <c r="I270" s="955"/>
      <c r="J270" s="955"/>
    </row>
    <row r="271" spans="1:15" ht="45" customHeight="1" thickTop="1" thickBot="1" x14ac:dyDescent="0.25">
      <c r="A271" s="983"/>
      <c r="B271" s="2057" t="s">
        <v>2788</v>
      </c>
      <c r="C271" s="2057"/>
      <c r="D271" s="2057"/>
      <c r="E271" s="2057"/>
      <c r="F271" s="2057"/>
      <c r="G271" s="2057"/>
      <c r="H271" s="2057"/>
      <c r="I271" s="2057"/>
      <c r="J271" s="2057"/>
      <c r="L271" s="973" t="str">
        <f>B271</f>
        <v>·        Le choix dirigé : dans ce cas, les plats entre lesquels le convive a à choisir sont équivalents nutritionnellement pour une catégorie donnée d’aliments, et doivent respecter les fréquences définies ci-après.</v>
      </c>
      <c r="M271" s="974">
        <f>LEN(L271)</f>
        <v>216</v>
      </c>
      <c r="N271" s="975" t="s">
        <v>2706</v>
      </c>
      <c r="O271" s="976"/>
    </row>
    <row r="272" spans="1:15" ht="45" customHeight="1" thickTop="1" thickBot="1" x14ac:dyDescent="0.25">
      <c r="A272" s="983"/>
      <c r="B272" s="2055" t="s">
        <v>214</v>
      </c>
      <c r="C272" s="2057"/>
      <c r="D272" s="2057"/>
      <c r="E272" s="2057"/>
      <c r="F272" s="2057"/>
      <c r="G272" s="2057"/>
      <c r="H272" s="2057"/>
      <c r="I272" s="2057"/>
      <c r="J272" s="2057"/>
    </row>
    <row r="273" spans="1:15" ht="45" customHeight="1" thickTop="1" thickBot="1" x14ac:dyDescent="0.25">
      <c r="A273" s="983"/>
      <c r="B273" s="2057" t="s">
        <v>2789</v>
      </c>
      <c r="C273" s="2057"/>
      <c r="D273" s="2057"/>
      <c r="E273" s="2057"/>
      <c r="F273" s="2057"/>
      <c r="G273" s="2057"/>
      <c r="H273" s="2057"/>
      <c r="I273" s="2057"/>
      <c r="J273" s="2057"/>
      <c r="L273" s="973" t="str">
        <f>B273</f>
        <v>·        Le choix multiple : dans ce cas , le convive est libre de composer son menu , mais l’acheteur doit exiger chaque jour l’affichage d’un menu conseil conforme aux présentes recommandations nutritionnelles.</v>
      </c>
      <c r="M273" s="974">
        <f>LEN(L273)</f>
        <v>212</v>
      </c>
      <c r="N273" s="975" t="s">
        <v>2706</v>
      </c>
      <c r="O273" s="976"/>
    </row>
    <row r="274" spans="1:15" ht="45" customHeight="1" thickTop="1" x14ac:dyDescent="0.2">
      <c r="A274" s="983"/>
      <c r="B274" s="2055" t="s">
        <v>2412</v>
      </c>
      <c r="C274" s="2055"/>
      <c r="D274" s="2055"/>
      <c r="E274" s="2055"/>
      <c r="F274" s="2055"/>
      <c r="G274" s="2055"/>
      <c r="H274" s="2055"/>
      <c r="I274" s="2055"/>
      <c r="J274" s="2055"/>
    </row>
    <row r="275" spans="1:15" ht="45" customHeight="1" thickBot="1" x14ac:dyDescent="0.25">
      <c r="A275" s="983"/>
      <c r="B275" s="2055" t="s">
        <v>2413</v>
      </c>
      <c r="C275" s="2055"/>
      <c r="D275" s="2055"/>
      <c r="E275" s="2055"/>
      <c r="F275" s="2055"/>
      <c r="G275" s="2055"/>
      <c r="H275" s="2055"/>
      <c r="I275" s="2055"/>
      <c r="J275" s="2055"/>
    </row>
    <row r="276" spans="1:15" ht="45" customHeight="1" thickTop="1" thickBot="1" x14ac:dyDescent="0.25">
      <c r="A276" s="983"/>
      <c r="B276" s="2055" t="s">
        <v>2790</v>
      </c>
      <c r="C276" s="2055"/>
      <c r="D276" s="2055"/>
      <c r="E276" s="2055"/>
      <c r="F276" s="2055"/>
      <c r="G276" s="2055"/>
      <c r="H276" s="2055"/>
      <c r="I276" s="2055"/>
      <c r="J276" s="2055"/>
      <c r="L276" s="973" t="str">
        <f>B276</f>
        <v xml:space="preserve">Par exemple, il est proposé 3 entrées différentes par repas, soit 60 entrées proposées pour 20 repas successifs. Si, sur ces 60 entrées, 12 sont des charcuteries, la fréquence de charcuteries pour 20 entrées est de 12 × 20/60 = 4. </v>
      </c>
      <c r="M276" s="974">
        <f>LEN(L276)</f>
        <v>231</v>
      </c>
      <c r="N276" s="975" t="s">
        <v>2706</v>
      </c>
      <c r="O276" s="976"/>
    </row>
    <row r="277" spans="1:15" ht="45" customHeight="1" thickTop="1" x14ac:dyDescent="0.2">
      <c r="A277" s="983"/>
      <c r="B277" s="2055" t="s">
        <v>215</v>
      </c>
      <c r="C277" s="2055"/>
      <c r="D277" s="2055"/>
      <c r="E277" s="2055"/>
      <c r="F277" s="2055"/>
      <c r="G277" s="2055"/>
      <c r="H277" s="2055"/>
      <c r="I277" s="2055"/>
      <c r="J277" s="2055"/>
    </row>
    <row r="278" spans="1:15" ht="45" customHeight="1" x14ac:dyDescent="0.2">
      <c r="A278" s="983"/>
      <c r="B278" s="2198" t="s">
        <v>2415</v>
      </c>
      <c r="C278" s="2198"/>
      <c r="D278" s="2198"/>
      <c r="E278" s="2198"/>
      <c r="F278" s="2198"/>
      <c r="G278" s="2198"/>
      <c r="H278" s="2198"/>
      <c r="I278" s="2198"/>
      <c r="J278" s="2198"/>
    </row>
    <row r="279" spans="1:15" ht="45" customHeight="1" x14ac:dyDescent="0.2">
      <c r="A279" s="983"/>
      <c r="B279" s="2198" t="s">
        <v>2416</v>
      </c>
      <c r="C279" s="2198"/>
      <c r="D279" s="2198"/>
      <c r="E279" s="2198"/>
      <c r="F279" s="2198"/>
      <c r="G279" s="2198"/>
      <c r="H279" s="2198"/>
      <c r="I279" s="2198"/>
      <c r="J279" s="2198"/>
    </row>
    <row r="280" spans="1:15" ht="45" customHeight="1" x14ac:dyDescent="0.2">
      <c r="A280" s="983"/>
      <c r="B280" s="2057" t="s">
        <v>2791</v>
      </c>
      <c r="C280" s="2057"/>
      <c r="D280" s="2057"/>
      <c r="E280" s="2057"/>
      <c r="F280" s="2057"/>
      <c r="G280" s="2057"/>
      <c r="H280" s="2057"/>
      <c r="I280" s="2057"/>
      <c r="J280" s="2057"/>
    </row>
    <row r="281" spans="1:15" ht="45" customHeight="1" thickBot="1" x14ac:dyDescent="0.25">
      <c r="A281" s="983"/>
      <c r="B281" s="2055" t="s">
        <v>2792</v>
      </c>
      <c r="C281" s="2057"/>
      <c r="D281" s="2057"/>
      <c r="E281" s="2057"/>
      <c r="F281" s="2057"/>
      <c r="G281" s="2057"/>
      <c r="H281" s="2057"/>
      <c r="I281" s="2057"/>
      <c r="J281" s="2057"/>
    </row>
    <row r="282" spans="1:15" ht="45" customHeight="1" thickTop="1" thickBot="1" x14ac:dyDescent="0.25">
      <c r="A282" s="983"/>
      <c r="B282" s="2055" t="s">
        <v>216</v>
      </c>
      <c r="C282" s="2057"/>
      <c r="D282" s="2057"/>
      <c r="E282" s="2057"/>
      <c r="F282" s="2057"/>
      <c r="G282" s="2057"/>
      <c r="H282" s="2057"/>
      <c r="I282" s="2057"/>
      <c r="J282" s="2057"/>
      <c r="L282" s="973" t="str">
        <f>B282</f>
        <v>La fréquence de service de crudités sur 20 repas successifs est la somme des 11 entrées de crudités et des 2 garnitures de crudités, soit 13 crudités. La fréquence minimale de 10 crudités sur 20 repas successifs est respectée.</v>
      </c>
      <c r="M282" s="974">
        <f>LEN(L282)</f>
        <v>226</v>
      </c>
      <c r="N282" s="975" t="s">
        <v>2706</v>
      </c>
      <c r="O282" s="976"/>
    </row>
    <row r="283" spans="1:15" ht="45" customHeight="1" thickTop="1" thickBot="1" x14ac:dyDescent="0.25">
      <c r="A283" s="983"/>
      <c r="B283" s="2200" t="s">
        <v>2793</v>
      </c>
      <c r="C283" s="2200"/>
      <c r="D283" s="2200"/>
      <c r="E283" s="2200"/>
      <c r="F283" s="2200"/>
      <c r="G283" s="2200"/>
      <c r="H283" s="2200"/>
      <c r="I283" s="2200"/>
      <c r="J283" s="2200"/>
      <c r="L283" s="973" t="str">
        <f>B283</f>
        <v>·         3 plats protidiques différents sont proposés par repas, soit 60 plats protidiques proposés pour 20 repas, et 3 garnitures différentes sont proposées par repas, soit 60 garnitures proposées pour 20 repas. Si, sur les 60 plats protidiques 14 sont frits ou préfrits, ces derniers correspondent à 14 ×</v>
      </c>
      <c r="M283" s="974">
        <f>LEN(L283)</f>
        <v>307</v>
      </c>
      <c r="N283" s="975" t="s">
        <v>2706</v>
      </c>
      <c r="O283" s="976"/>
    </row>
    <row r="284" spans="1:15" ht="45" customHeight="1" thickTop="1" thickBot="1" x14ac:dyDescent="0.25">
      <c r="A284" s="983"/>
      <c r="B284" s="957" t="s">
        <v>2794</v>
      </c>
      <c r="C284" s="955"/>
      <c r="D284" s="955"/>
      <c r="E284" s="955"/>
      <c r="F284" s="955"/>
      <c r="G284" s="955"/>
      <c r="H284" s="955"/>
      <c r="I284" s="955"/>
      <c r="J284" s="955"/>
    </row>
    <row r="285" spans="1:15" ht="45" customHeight="1" thickTop="1" thickBot="1" x14ac:dyDescent="0.25">
      <c r="A285" s="983"/>
      <c r="B285" s="2055" t="s">
        <v>2795</v>
      </c>
      <c r="C285" s="2055"/>
      <c r="D285" s="2055"/>
      <c r="E285" s="2055"/>
      <c r="F285" s="2055"/>
      <c r="G285" s="2055"/>
      <c r="H285" s="2055"/>
      <c r="I285" s="2055"/>
      <c r="J285" s="2055"/>
      <c r="L285" s="973" t="str">
        <f>B285</f>
        <v xml:space="preserve">20/60 = 5 plats protidiques frits ou préfrits sur 20 plats protidiques. Si, sur les 60 garnitures 13 sont frites ou préfrites, ces dernières correspondent à 13 × 20/60 = 4 garnitures frites ou ;préfrites sur 20 garnitures. </v>
      </c>
      <c r="M285" s="974">
        <f>LEN(L285)</f>
        <v>223</v>
      </c>
      <c r="N285" s="975" t="s">
        <v>2706</v>
      </c>
      <c r="O285" s="976"/>
    </row>
    <row r="286" spans="1:15" ht="45" customHeight="1" thickTop="1" thickBot="1" x14ac:dyDescent="0.25">
      <c r="A286" s="983"/>
      <c r="B286" s="2055" t="s">
        <v>217</v>
      </c>
      <c r="C286" s="2055"/>
      <c r="D286" s="2055"/>
      <c r="E286" s="2055"/>
      <c r="F286" s="2055"/>
      <c r="G286" s="2055"/>
      <c r="H286" s="2055"/>
      <c r="I286" s="2055"/>
      <c r="J286" s="2055"/>
      <c r="L286" s="973" t="str">
        <f>B286</f>
        <v xml:space="preserve"> La fréquence de service de produits frits ou préfrits sur 20 repas successifs est la somme des 5 plats protidiques frits ou préfrits et des 4 garnitures frites ou préfrites, soit 9 produits frits ou préfrits. La fréquence maximale de 4 produits frits ou préfrits sur 20 repas successifs n’est pas respectée.</v>
      </c>
      <c r="M286" s="974">
        <f>LEN(L286)</f>
        <v>308</v>
      </c>
      <c r="N286" s="975" t="s">
        <v>2706</v>
      </c>
      <c r="O286" s="976"/>
    </row>
    <row r="287" spans="1:15" ht="45" customHeight="1" thickTop="1" thickBot="1" x14ac:dyDescent="0.25">
      <c r="A287" s="983"/>
      <c r="B287" s="2055" t="s">
        <v>218</v>
      </c>
      <c r="C287" s="2055"/>
      <c r="D287" s="2055"/>
      <c r="E287" s="2055"/>
      <c r="F287" s="2055"/>
      <c r="G287" s="2055"/>
      <c r="H287" s="2055"/>
      <c r="I287" s="2055"/>
      <c r="J287" s="2055"/>
    </row>
    <row r="288" spans="1:15" ht="45" customHeight="1" thickTop="1" thickBot="1" x14ac:dyDescent="0.25">
      <c r="A288" s="983"/>
      <c r="B288" s="2055" t="s">
        <v>2061</v>
      </c>
      <c r="C288" s="2055"/>
      <c r="D288" s="2055"/>
      <c r="E288" s="2055"/>
      <c r="F288" s="2055"/>
      <c r="G288" s="2055"/>
      <c r="H288" s="2055"/>
      <c r="I288" s="2055"/>
      <c r="J288" s="2055"/>
      <c r="L288" s="973" t="str">
        <f>B288</f>
        <v xml:space="preserve"> A titre d’exemple : deux plats principaux sont inscrits au menu, filet de poisson et chipolatas. Réaliser, pour 500 couverts, 400 plats de chipolatas et seulement 100 plats de filet de poisson, viderait de son sens le respect des fréquences affichées au menu.</v>
      </c>
      <c r="M288" s="974">
        <f>LEN(L288)</f>
        <v>260</v>
      </c>
      <c r="N288" s="975" t="s">
        <v>2706</v>
      </c>
      <c r="O288" s="976"/>
    </row>
    <row r="289" spans="1:15" ht="45" customHeight="1" thickTop="1" thickBot="1" x14ac:dyDescent="0.25">
      <c r="A289" s="983"/>
      <c r="B289" s="2055" t="s">
        <v>2062</v>
      </c>
      <c r="C289" s="2055"/>
      <c r="D289" s="2055"/>
      <c r="E289" s="2055"/>
      <c r="F289" s="2055"/>
      <c r="G289" s="2055"/>
      <c r="H289" s="2055"/>
      <c r="I289" s="2055"/>
      <c r="J289" s="2055"/>
      <c r="L289" s="973" t="str">
        <f>B289</f>
        <v xml:space="preserve">De façon globale, les offres à choix multiples exigent de la part des personnels une attention particulière, afin qu’au quotidien les convives puissent du début à la fin du service composer un menu équilibré. </v>
      </c>
      <c r="M289" s="974">
        <f>LEN(L289)</f>
        <v>209</v>
      </c>
      <c r="N289" s="975" t="s">
        <v>2706</v>
      </c>
      <c r="O289" s="976"/>
    </row>
    <row r="290" spans="1:15" ht="45" customHeight="1" thickTop="1" x14ac:dyDescent="0.2">
      <c r="A290" s="983"/>
      <c r="B290" s="2055" t="s">
        <v>2063</v>
      </c>
      <c r="C290" s="2055"/>
      <c r="D290" s="2055"/>
      <c r="E290" s="2055"/>
      <c r="F290" s="2055"/>
      <c r="G290" s="2055"/>
      <c r="H290" s="2055"/>
      <c r="I290" s="2055"/>
      <c r="J290" s="2055"/>
    </row>
    <row r="291" spans="1:15" ht="45" customHeight="1" x14ac:dyDescent="0.2">
      <c r="A291" s="983"/>
      <c r="B291" s="980" t="s">
        <v>2226</v>
      </c>
      <c r="C291" s="955"/>
      <c r="D291" s="955"/>
      <c r="E291" s="955"/>
      <c r="F291" s="955"/>
      <c r="G291" s="955"/>
      <c r="H291" s="955"/>
      <c r="I291" s="955"/>
      <c r="J291" s="955"/>
    </row>
    <row r="292" spans="1:15" ht="45" customHeight="1" x14ac:dyDescent="0.2">
      <c r="A292" s="983"/>
      <c r="B292" s="2183" t="s">
        <v>2536</v>
      </c>
      <c r="C292" s="2183"/>
      <c r="D292" s="2183"/>
      <c r="E292" s="2183"/>
      <c r="F292" s="2183"/>
      <c r="G292" s="2183"/>
      <c r="H292" s="2183"/>
      <c r="I292" s="2183"/>
      <c r="J292" s="2183"/>
    </row>
    <row r="293" spans="1:15" ht="45" customHeight="1" x14ac:dyDescent="0.2">
      <c r="A293" s="983"/>
      <c r="B293" s="980" t="s">
        <v>2537</v>
      </c>
      <c r="C293" s="955"/>
      <c r="D293" s="955"/>
      <c r="E293" s="955"/>
      <c r="F293" s="955"/>
      <c r="G293" s="955"/>
      <c r="H293" s="955"/>
      <c r="I293" s="955"/>
      <c r="J293" s="955"/>
    </row>
    <row r="294" spans="1:15" ht="45" customHeight="1" x14ac:dyDescent="0.2">
      <c r="A294" s="983"/>
      <c r="B294" s="980" t="s">
        <v>2538</v>
      </c>
      <c r="C294" s="955"/>
      <c r="D294" s="955"/>
      <c r="E294" s="955"/>
      <c r="F294" s="955"/>
      <c r="G294" s="955"/>
      <c r="H294" s="955"/>
      <c r="I294" s="955"/>
      <c r="J294" s="955"/>
    </row>
    <row r="295" spans="1:15" ht="45" customHeight="1" x14ac:dyDescent="0.2">
      <c r="A295" s="983"/>
      <c r="B295" s="980" t="s">
        <v>2539</v>
      </c>
      <c r="C295" s="955"/>
      <c r="D295" s="955"/>
      <c r="E295" s="955"/>
      <c r="F295" s="955"/>
      <c r="G295" s="955"/>
      <c r="H295" s="955"/>
      <c r="I295" s="955"/>
      <c r="J295" s="955"/>
    </row>
    <row r="296" spans="1:15" ht="45" customHeight="1" x14ac:dyDescent="0.2">
      <c r="A296" s="983"/>
      <c r="B296" s="980" t="s">
        <v>2540</v>
      </c>
      <c r="C296" s="955"/>
      <c r="D296" s="955"/>
      <c r="E296" s="955"/>
      <c r="F296" s="955"/>
      <c r="G296" s="955"/>
      <c r="H296" s="955"/>
      <c r="I296" s="955"/>
      <c r="J296" s="955"/>
    </row>
    <row r="297" spans="1:15" ht="45" customHeight="1" thickBot="1" x14ac:dyDescent="0.25">
      <c r="A297" s="983"/>
      <c r="B297" s="980" t="s">
        <v>2541</v>
      </c>
      <c r="C297" s="955"/>
      <c r="D297" s="955"/>
      <c r="E297" s="955"/>
      <c r="F297" s="955"/>
      <c r="G297" s="955"/>
      <c r="H297" s="955"/>
      <c r="I297" s="955"/>
      <c r="J297" s="955"/>
    </row>
    <row r="298" spans="1:15" ht="45" customHeight="1" thickTop="1" thickBot="1" x14ac:dyDescent="0.25">
      <c r="A298" s="983"/>
      <c r="B298" s="2055" t="s">
        <v>2542</v>
      </c>
      <c r="C298" s="2055"/>
      <c r="D298" s="2055"/>
      <c r="E298" s="2055"/>
      <c r="F298" s="2055"/>
      <c r="G298" s="2055"/>
      <c r="H298" s="2055"/>
      <c r="I298" s="2055"/>
      <c r="J298" s="2055"/>
      <c r="L298" s="973" t="str">
        <f>B298</f>
        <v>Il est aussi recommandé de consommer un minimum de plats protidiques de poisson ou de préparation à base de poisson, contenant au moins 70%du grammage recommandé pour une portion de poisson, et dont le rapport protéines/lipides est au moins de 2.</v>
      </c>
      <c r="M298" s="974">
        <f>LEN(L298)</f>
        <v>246</v>
      </c>
      <c r="N298" s="975" t="s">
        <v>2706</v>
      </c>
      <c r="O298" s="976"/>
    </row>
    <row r="299" spans="1:15" ht="45" customHeight="1" thickTop="1" thickBot="1" x14ac:dyDescent="0.25">
      <c r="A299" s="983"/>
      <c r="B299" s="2055" t="s">
        <v>2796</v>
      </c>
      <c r="C299" s="2055"/>
      <c r="D299" s="2055"/>
      <c r="E299" s="2055"/>
      <c r="F299" s="2055"/>
      <c r="G299" s="2055"/>
      <c r="H299" s="2055"/>
      <c r="I299" s="2055"/>
      <c r="J299" s="2055"/>
      <c r="L299" s="973" t="str">
        <f>B299</f>
        <v xml:space="preserve">Pour les aliments manufacturés de type viennoiserie, pâtisserie, biscuit, ou barre chocolatée, principaux vecteurs d’acides gras trans d’origine technologique, il est recommandé de préférer les produits contenant moins d’1 g d’acides gras trans pour 100g. </v>
      </c>
      <c r="M299" s="974">
        <f>LEN(L299)</f>
        <v>256</v>
      </c>
      <c r="N299" s="975" t="s">
        <v>2706</v>
      </c>
      <c r="O299" s="976"/>
    </row>
    <row r="300" spans="1:15" ht="45" customHeight="1" thickTop="1" thickBot="1" x14ac:dyDescent="0.25">
      <c r="A300" s="983"/>
      <c r="B300" s="2055" t="s">
        <v>2797</v>
      </c>
      <c r="C300" s="2055"/>
      <c r="D300" s="2055"/>
      <c r="E300" s="2055"/>
      <c r="F300" s="2055"/>
      <c r="G300" s="2055"/>
      <c r="H300" s="2055"/>
      <c r="I300" s="2055"/>
      <c r="J300" s="2055"/>
      <c r="L300" s="973" t="str">
        <f>B300</f>
        <v xml:space="preserve"> Comme la teneur en acides gras trans des produits est généralement corrélée à leur teneur en acides gras saturés, le choix de produits les plus pauvres en acides gras saturés permet de réduire l’apport en acides gras trans31</v>
      </c>
      <c r="M300" s="974">
        <f>LEN(L300)</f>
        <v>225</v>
      </c>
      <c r="N300" s="975" t="s">
        <v>2706</v>
      </c>
      <c r="O300" s="976"/>
    </row>
    <row r="301" spans="1:15" ht="45" customHeight="1" thickTop="1" x14ac:dyDescent="0.2">
      <c r="A301" s="983"/>
      <c r="B301" s="984" t="s">
        <v>2543</v>
      </c>
      <c r="C301" s="985"/>
      <c r="D301" s="985"/>
      <c r="E301" s="985"/>
      <c r="F301" s="985"/>
      <c r="G301" s="985"/>
      <c r="H301" s="985"/>
      <c r="I301" s="985"/>
      <c r="J301" s="985"/>
    </row>
    <row r="302" spans="1:15" ht="45" customHeight="1" x14ac:dyDescent="0.2">
      <c r="A302" s="983"/>
      <c r="B302" s="980" t="s">
        <v>2798</v>
      </c>
      <c r="C302" s="955"/>
      <c r="D302" s="955"/>
      <c r="E302" s="955"/>
      <c r="F302" s="955"/>
      <c r="G302" s="955"/>
      <c r="H302" s="955"/>
      <c r="I302" s="955"/>
      <c r="J302" s="955"/>
    </row>
    <row r="303" spans="1:15" ht="45" customHeight="1" thickBot="1" x14ac:dyDescent="0.25">
      <c r="A303" s="983"/>
      <c r="B303" s="980" t="s">
        <v>2544</v>
      </c>
      <c r="C303" s="955"/>
      <c r="D303" s="955"/>
      <c r="E303" s="955"/>
      <c r="F303" s="955"/>
      <c r="G303" s="955"/>
      <c r="H303" s="955"/>
      <c r="I303" s="955"/>
      <c r="J303" s="955"/>
    </row>
    <row r="304" spans="1:15" ht="45" customHeight="1" thickTop="1" thickBot="1" x14ac:dyDescent="0.25">
      <c r="A304" s="983"/>
      <c r="B304" s="2055" t="s">
        <v>104</v>
      </c>
      <c r="C304" s="2055"/>
      <c r="D304" s="2055"/>
      <c r="E304" s="2055"/>
      <c r="F304" s="2055"/>
      <c r="G304" s="2055"/>
      <c r="H304" s="2055"/>
      <c r="I304" s="2055"/>
      <c r="J304" s="2055"/>
      <c r="L304" s="973" t="str">
        <f>B304</f>
        <v>des charcuteries telles que les rillettes, le pâté de campagne, la terrine de canard, le pâté de lapin, le pâté à base de poisson ou de crustacés, le tarama, le pâté de foie de porc, le pâté de foie de volaille, le foie gras,</v>
      </c>
      <c r="M304" s="974">
        <f>LEN(L304)</f>
        <v>225</v>
      </c>
      <c r="N304" s="975" t="s">
        <v>2706</v>
      </c>
      <c r="O304" s="976"/>
    </row>
    <row r="305" spans="1:15" ht="45" customHeight="1" thickTop="1" thickBot="1" x14ac:dyDescent="0.25">
      <c r="A305" s="983"/>
      <c r="B305" s="2055" t="s">
        <v>105</v>
      </c>
      <c r="C305" s="2055"/>
      <c r="D305" s="2055"/>
      <c r="E305" s="2055"/>
      <c r="F305" s="2055"/>
      <c r="G305" s="2055"/>
      <c r="H305" s="2055"/>
      <c r="I305" s="2055"/>
      <c r="J305" s="2055"/>
    </row>
    <row r="306" spans="1:15" ht="45" customHeight="1" thickTop="1" thickBot="1" x14ac:dyDescent="0.25">
      <c r="A306" s="983"/>
      <c r="B306" s="2253" t="s">
        <v>2545</v>
      </c>
      <c r="C306" s="2253"/>
      <c r="D306" s="2253"/>
      <c r="E306" s="2253"/>
      <c r="F306" s="2253"/>
      <c r="G306" s="2253"/>
      <c r="H306" s="2253"/>
      <c r="I306" s="2253"/>
      <c r="J306" s="2253"/>
      <c r="L306" s="973" t="str">
        <f>B306</f>
        <v>31 Rapport AFSSA « Risques et bénéfices pour la santé des acides gras trans apportés par les aliments » Avril 2005 ; ANSES-Alimentation humaine-Acides gras trans. http://www.afssa.fr/PNB501 .htm ; AFSSA Avis 20-02-2009.</v>
      </c>
      <c r="M306" s="974">
        <f>LEN(L306)</f>
        <v>219</v>
      </c>
      <c r="N306" s="975" t="s">
        <v>2706</v>
      </c>
      <c r="O306" s="976"/>
    </row>
    <row r="307" spans="1:15" ht="45" customHeight="1" thickTop="1" thickBot="1" x14ac:dyDescent="0.25">
      <c r="A307" s="983"/>
      <c r="B307" s="2055" t="s">
        <v>2546</v>
      </c>
      <c r="C307" s="2055"/>
      <c r="D307" s="2055"/>
      <c r="E307" s="2055"/>
      <c r="F307" s="2055"/>
      <c r="G307" s="2055"/>
      <c r="H307" s="2055"/>
      <c r="I307" s="2055"/>
      <c r="J307" s="2055"/>
      <c r="L307" s="973" t="str">
        <f>B307</f>
        <v>- certaines préparations chaudes telles que les feuilletés, les friands, les quiches, les tartes aux légumes, le croissant au jambon, la flamenküches (tarte salée aux lardons), la flamiche picarde, le croque-monsieur, le soufflé au fromage, les beignets du type accras ou nems ;</v>
      </c>
      <c r="M307" s="974">
        <f>LEN(L307)</f>
        <v>278</v>
      </c>
      <c r="N307" s="975" t="s">
        <v>2706</v>
      </c>
      <c r="O307" s="976"/>
    </row>
    <row r="308" spans="1:15" ht="45" customHeight="1" thickTop="1" thickBot="1" x14ac:dyDescent="0.25">
      <c r="A308" s="983"/>
      <c r="B308" s="2055" t="s">
        <v>2547</v>
      </c>
      <c r="C308" s="2055"/>
      <c r="D308" s="2055"/>
      <c r="E308" s="2055"/>
      <c r="F308" s="2055"/>
      <c r="G308" s="2055"/>
      <c r="H308" s="2055"/>
      <c r="I308" s="2055"/>
      <c r="J308" s="2055"/>
      <c r="L308" s="973" t="str">
        <f>B308</f>
        <v>- des entrées froides comme l’œuf dur mayonnaise, le guacamole, le céleri rémoulade, la macédoine de légumes avec mayonnaise, la salade piémontaise, les salades composées à base de charcuterie et de fromages.</v>
      </c>
      <c r="M308" s="974">
        <f>LEN(L308)</f>
        <v>208</v>
      </c>
      <c r="N308" s="975" t="s">
        <v>2706</v>
      </c>
      <c r="O308" s="976"/>
    </row>
    <row r="309" spans="1:15" ht="45" customHeight="1" thickTop="1" x14ac:dyDescent="0.2">
      <c r="A309" s="983"/>
      <c r="B309" s="2055" t="s">
        <v>2548</v>
      </c>
      <c r="C309" s="2055"/>
      <c r="D309" s="2055"/>
      <c r="E309" s="2055"/>
      <c r="F309" s="2055"/>
      <c r="G309" s="2055"/>
      <c r="H309" s="2055"/>
      <c r="I309" s="2055"/>
      <c r="J309" s="2055"/>
    </row>
    <row r="310" spans="1:15" ht="45" customHeight="1" x14ac:dyDescent="0.2">
      <c r="A310" s="983"/>
      <c r="B310" s="2055" t="s">
        <v>2549</v>
      </c>
      <c r="C310" s="2055"/>
      <c r="D310" s="2055"/>
      <c r="E310" s="2055"/>
      <c r="F310" s="2055"/>
      <c r="G310" s="2055"/>
      <c r="H310" s="2055"/>
      <c r="I310" s="2055"/>
      <c r="J310" s="2055"/>
    </row>
    <row r="311" spans="1:15" ht="45" customHeight="1" x14ac:dyDescent="0.2">
      <c r="A311" s="983"/>
      <c r="B311" s="2201" t="s">
        <v>2550</v>
      </c>
      <c r="C311" s="2201"/>
      <c r="D311" s="2201"/>
      <c r="E311" s="2201"/>
      <c r="F311" s="2201"/>
      <c r="G311" s="2201"/>
      <c r="H311" s="2201"/>
      <c r="I311" s="2201"/>
      <c r="J311" s="2201"/>
    </row>
    <row r="312" spans="1:15" ht="45" customHeight="1" thickBot="1" x14ac:dyDescent="0.25">
      <c r="A312" s="983"/>
      <c r="B312" s="980" t="s">
        <v>2798</v>
      </c>
      <c r="C312" s="955"/>
      <c r="D312" s="955"/>
      <c r="E312" s="955"/>
      <c r="F312" s="955"/>
      <c r="G312" s="955"/>
      <c r="H312" s="955"/>
      <c r="I312" s="955"/>
      <c r="J312" s="955"/>
    </row>
    <row r="313" spans="1:15" ht="45" customHeight="1" thickTop="1" thickBot="1" x14ac:dyDescent="0.25">
      <c r="A313" s="983"/>
      <c r="B313" s="2055" t="s">
        <v>106</v>
      </c>
      <c r="C313" s="2055"/>
      <c r="D313" s="2055"/>
      <c r="E313" s="2055"/>
      <c r="F313" s="2055"/>
      <c r="G313" s="2055"/>
      <c r="H313" s="2055"/>
      <c r="I313" s="2055"/>
      <c r="J313" s="2055"/>
      <c r="L313" s="973" t="str">
        <f>B313</f>
        <v xml:space="preserve">Il s’agit des aliments panés à frire ou à rissoler, ou des aliments préfrits à réchauffer ou à cuire, servis en plat principal ou en garniture d’accompagnement, et non en entrée (déjà limité en lipides au § 4.2.1.1.1). </v>
      </c>
      <c r="M313" s="974">
        <f>LEN(L313)</f>
        <v>219</v>
      </c>
      <c r="N313" s="975" t="s">
        <v>2706</v>
      </c>
      <c r="O313" s="976"/>
    </row>
    <row r="314" spans="1:15" ht="45" customHeight="1" thickTop="1" thickBot="1" x14ac:dyDescent="0.25">
      <c r="A314" s="983"/>
      <c r="B314" s="2055" t="s">
        <v>1142</v>
      </c>
      <c r="C314" s="2055"/>
      <c r="D314" s="2055"/>
      <c r="E314" s="2055"/>
      <c r="F314" s="2055"/>
      <c r="G314" s="2055"/>
      <c r="H314" s="2055"/>
      <c r="I314" s="2055"/>
      <c r="J314" s="2055"/>
      <c r="L314" s="973" t="str">
        <f>B314</f>
        <v xml:space="preserve"> Les aliments concernés peuvent être par exemple les beignets, les cordons bleus, les aliments panés (steak du fromager, poisson pané, escalope viennoise, etc.), les frites, les pommes de terre rissolées, les pommes dauphine, les pommes duchesse, les beignets de légumes.</v>
      </c>
      <c r="M314" s="974">
        <f>LEN(L314)</f>
        <v>271</v>
      </c>
      <c r="N314" s="975" t="s">
        <v>2706</v>
      </c>
      <c r="O314" s="976"/>
    </row>
    <row r="315" spans="1:15" ht="45" customHeight="1" thickTop="1" thickBot="1" x14ac:dyDescent="0.25">
      <c r="A315" s="983"/>
      <c r="B315" s="980" t="s">
        <v>2551</v>
      </c>
      <c r="C315" s="955"/>
      <c r="D315" s="955"/>
      <c r="E315" s="955"/>
      <c r="F315" s="955"/>
      <c r="G315" s="955"/>
      <c r="H315" s="955"/>
      <c r="I315" s="955"/>
      <c r="J315" s="955"/>
    </row>
    <row r="316" spans="1:15" ht="45" customHeight="1" thickTop="1" thickBot="1" x14ac:dyDescent="0.25">
      <c r="A316" s="983"/>
      <c r="B316" s="2055" t="s">
        <v>2232</v>
      </c>
      <c r="C316" s="2055"/>
      <c r="D316" s="2055"/>
      <c r="E316" s="2055"/>
      <c r="F316" s="2055"/>
      <c r="G316" s="2055"/>
      <c r="H316" s="2055"/>
      <c r="I316" s="2055"/>
      <c r="J316" s="2055"/>
      <c r="L316" s="973" t="str">
        <f>B316</f>
        <v>La cuisson par friture utilise de la matière grasse comme vecteur de chaleur. Elle est ainsi susceptible d’altérer les aliments et d’augmenter leur apport énergétique. Pour limiter ce risque, il est recommandé de:</v>
      </c>
      <c r="M316" s="974">
        <f>LEN(L316)</f>
        <v>213</v>
      </c>
      <c r="N316" s="975" t="s">
        <v>2706</v>
      </c>
      <c r="O316" s="976"/>
    </row>
    <row r="317" spans="1:15" ht="45" customHeight="1" thickTop="1" thickBot="1" x14ac:dyDescent="0.25">
      <c r="A317" s="983"/>
      <c r="B317" s="2055" t="s">
        <v>2233</v>
      </c>
      <c r="C317" s="2055"/>
      <c r="D317" s="2055"/>
      <c r="E317" s="2055"/>
      <c r="F317" s="2055"/>
      <c r="G317" s="2055"/>
      <c r="H317" s="2055"/>
      <c r="I317" s="2055"/>
      <c r="J317" s="2055"/>
      <c r="L317" s="973" t="str">
        <f>B317</f>
        <v>- suivre les indications des fiches techniques du fabricant, pour restituer les aliments de façon appropriée, notamment en n’ajoutant pas de matière grasse pour cuire ou réchauffer les produits préfrits ;</v>
      </c>
      <c r="M317" s="974">
        <f>LEN(L317)</f>
        <v>204</v>
      </c>
      <c r="N317" s="975" t="s">
        <v>2706</v>
      </c>
      <c r="O317" s="976"/>
    </row>
    <row r="318" spans="1:15" ht="45" customHeight="1" thickTop="1" x14ac:dyDescent="0.2">
      <c r="A318" s="983"/>
      <c r="B318" s="980" t="s">
        <v>2234</v>
      </c>
      <c r="C318" s="955"/>
      <c r="D318" s="955"/>
      <c r="E318" s="955"/>
      <c r="F318" s="955"/>
      <c r="G318" s="955"/>
      <c r="H318" s="955"/>
      <c r="I318" s="955"/>
      <c r="J318" s="955"/>
    </row>
    <row r="319" spans="1:15" ht="45" customHeight="1" x14ac:dyDescent="0.2">
      <c r="A319" s="983"/>
      <c r="B319" s="986" t="s">
        <v>2235</v>
      </c>
      <c r="C319" s="987"/>
      <c r="D319" s="987"/>
      <c r="E319" s="987"/>
      <c r="F319" s="987"/>
      <c r="G319" s="987"/>
      <c r="H319" s="987"/>
      <c r="I319" s="987"/>
      <c r="J319" s="987"/>
    </row>
    <row r="320" spans="1:15" ht="45" customHeight="1" thickBot="1" x14ac:dyDescent="0.25">
      <c r="A320" s="983"/>
      <c r="B320" s="980" t="s">
        <v>2799</v>
      </c>
      <c r="C320" s="955"/>
      <c r="D320" s="955"/>
      <c r="E320" s="955"/>
      <c r="F320" s="955"/>
      <c r="G320" s="955"/>
      <c r="H320" s="955"/>
      <c r="I320" s="955"/>
      <c r="J320" s="955"/>
    </row>
    <row r="321" spans="1:15" ht="45" customHeight="1" thickTop="1" thickBot="1" x14ac:dyDescent="0.25">
      <c r="A321" s="983"/>
      <c r="B321" s="2055" t="s">
        <v>2236</v>
      </c>
      <c r="C321" s="2055"/>
      <c r="D321" s="2055"/>
      <c r="E321" s="2055"/>
      <c r="F321" s="2055"/>
      <c r="G321" s="2055"/>
      <c r="H321" s="2055"/>
      <c r="I321" s="2055"/>
      <c r="J321" s="2055"/>
      <c r="L321" s="973" t="str">
        <f>B321</f>
        <v>Il s’agit du plat principal, à base de viandes, poissons, œufs, abats ou fromage, ou mélange de bases animales et de protéines végétales, sans tenir compte du légume et de la sauce d’accompagnement. Les aliments concernés peuvent être, par exemple :</v>
      </c>
      <c r="M321" s="974">
        <f>LEN(L321)</f>
        <v>249</v>
      </c>
      <c r="N321" s="975" t="s">
        <v>2706</v>
      </c>
      <c r="O321" s="976"/>
    </row>
    <row r="322" spans="1:15" ht="45" customHeight="1" thickTop="1" thickBot="1" x14ac:dyDescent="0.25">
      <c r="A322" s="983"/>
      <c r="B322" s="2055" t="s">
        <v>2237</v>
      </c>
      <c r="C322" s="2055"/>
      <c r="D322" s="2055"/>
      <c r="E322" s="2055"/>
      <c r="F322" s="2055"/>
      <c r="G322" s="2055"/>
      <c r="H322" s="2055"/>
      <c r="I322" s="2055"/>
      <c r="J322" s="2055"/>
    </row>
    <row r="323" spans="1:15" ht="45" customHeight="1" thickTop="1" thickBot="1" x14ac:dyDescent="0.25">
      <c r="A323" s="983"/>
      <c r="B323" s="2055" t="s">
        <v>2238</v>
      </c>
      <c r="C323" s="2055"/>
      <c r="D323" s="2055"/>
      <c r="E323" s="2055"/>
      <c r="F323" s="2055"/>
      <c r="G323" s="2055"/>
      <c r="H323" s="2055"/>
      <c r="I323" s="2055"/>
      <c r="J323" s="2055"/>
      <c r="L323" s="973" t="str">
        <f>B323</f>
        <v>- les bouchées à la reine, les quiches, les quenelles, les omelettes garnies (fromage, lardons, pommes de terre rissolées), les saucisses, le cervelas obernois, les beignets de volaille, les cordons bleus ou les steaks du fromager.</v>
      </c>
      <c r="M323" s="974">
        <f>LEN(L323)</f>
        <v>231</v>
      </c>
      <c r="N323" s="975" t="s">
        <v>2706</v>
      </c>
      <c r="O323" s="976"/>
    </row>
    <row r="324" spans="1:15" ht="45" customHeight="1" thickTop="1" thickBot="1" x14ac:dyDescent="0.25">
      <c r="A324" s="983"/>
      <c r="B324" s="2055" t="s">
        <v>2239</v>
      </c>
      <c r="C324" s="2055"/>
      <c r="D324" s="2055"/>
      <c r="E324" s="2055"/>
      <c r="F324" s="2055"/>
      <c r="G324" s="2055"/>
      <c r="H324" s="2055"/>
      <c r="I324" s="2055"/>
      <c r="J324" s="2055"/>
      <c r="L324" s="973" t="str">
        <f>B324</f>
        <v>Les viandes hachées de bœuf ou de veau, l’égrené de bœuf ou toute autre source protidique présentée sous forme de hachée, contenant 20% de matière grasse, entrant dans la réalisation de recettes sont aussi à limiter suivant la présente fréquence.</v>
      </c>
      <c r="M324" s="974">
        <f>LEN(L324)</f>
        <v>246</v>
      </c>
      <c r="N324" s="975" t="s">
        <v>2706</v>
      </c>
      <c r="O324" s="976"/>
    </row>
    <row r="325" spans="1:15" ht="45" customHeight="1" thickTop="1" x14ac:dyDescent="0.2">
      <c r="A325" s="983"/>
      <c r="B325" s="2055" t="s">
        <v>2240</v>
      </c>
      <c r="C325" s="2055"/>
      <c r="D325" s="2055"/>
      <c r="E325" s="2055"/>
      <c r="F325" s="2055"/>
      <c r="G325" s="2055"/>
      <c r="H325" s="2055"/>
      <c r="I325" s="2055"/>
      <c r="J325" s="2055"/>
    </row>
    <row r="326" spans="1:15" ht="45" customHeight="1" x14ac:dyDescent="0.2">
      <c r="A326" s="983"/>
      <c r="B326" s="2055" t="s">
        <v>2241</v>
      </c>
      <c r="C326" s="2055"/>
      <c r="D326" s="2055"/>
      <c r="E326" s="2055"/>
      <c r="F326" s="2055"/>
      <c r="G326" s="2055"/>
      <c r="H326" s="2055"/>
      <c r="I326" s="2055"/>
      <c r="J326" s="2055"/>
    </row>
    <row r="327" spans="1:15" ht="45" customHeight="1" x14ac:dyDescent="0.2">
      <c r="A327" s="983"/>
      <c r="B327" s="988" t="s">
        <v>2242</v>
      </c>
      <c r="C327" s="989"/>
      <c r="D327" s="989"/>
      <c r="E327" s="989"/>
      <c r="F327" s="989"/>
      <c r="G327" s="989"/>
      <c r="H327" s="989"/>
      <c r="I327" s="989"/>
      <c r="J327" s="989"/>
    </row>
    <row r="328" spans="1:15" ht="45" customHeight="1" thickBot="1" x14ac:dyDescent="0.25">
      <c r="A328" s="983"/>
      <c r="B328" s="980" t="s">
        <v>2800</v>
      </c>
      <c r="C328" s="955"/>
      <c r="D328" s="955"/>
      <c r="E328" s="955"/>
      <c r="F328" s="955"/>
      <c r="G328" s="955"/>
      <c r="H328" s="955"/>
      <c r="I328" s="955"/>
      <c r="J328" s="955"/>
    </row>
    <row r="329" spans="1:15" ht="45" customHeight="1" thickTop="1" thickBot="1" x14ac:dyDescent="0.25">
      <c r="A329" s="983"/>
      <c r="B329" s="2055" t="s">
        <v>1143</v>
      </c>
      <c r="C329" s="2055"/>
      <c r="D329" s="2055"/>
      <c r="E329" s="2055"/>
      <c r="F329" s="2055"/>
      <c r="G329" s="2055"/>
      <c r="H329" s="2055"/>
      <c r="I329" s="2055"/>
      <c r="J329" s="2055"/>
      <c r="L329" s="973" t="str">
        <f>B329</f>
        <v xml:space="preserve">Il s’agit par exemple des pâtisseries comme les beignets, les viennoiseries, les gaufres, les crêpes fourrées au chocolat, les gâteaux à la crème ou au chocolat, les brownies au chocolat et aux noix, les quatre-quarts, les gâteaux moelleux chocolatés type napolitain mini-roulé, </v>
      </c>
      <c r="M329" s="974">
        <f>LEN(L329)</f>
        <v>279</v>
      </c>
      <c r="N329" s="975" t="s">
        <v>2706</v>
      </c>
      <c r="O329" s="976"/>
    </row>
    <row r="330" spans="1:15" ht="45" customHeight="1" thickTop="1" x14ac:dyDescent="0.2">
      <c r="A330" s="983"/>
      <c r="B330" s="2055" t="s">
        <v>1144</v>
      </c>
      <c r="C330" s="2055"/>
      <c r="D330" s="2055"/>
      <c r="E330" s="2055"/>
      <c r="F330" s="2055"/>
      <c r="G330" s="2055"/>
      <c r="H330" s="2055"/>
      <c r="I330" s="2055"/>
      <c r="J330" s="2055"/>
    </row>
    <row r="331" spans="1:15" ht="45" customHeight="1" thickBot="1" x14ac:dyDescent="0.25">
      <c r="A331" s="983"/>
      <c r="B331" s="2055" t="s">
        <v>1145</v>
      </c>
      <c r="C331" s="2055"/>
      <c r="D331" s="2055"/>
      <c r="E331" s="2055"/>
      <c r="F331" s="2055"/>
      <c r="G331" s="2055"/>
      <c r="H331" s="2055"/>
      <c r="I331" s="2055"/>
      <c r="J331" s="2055"/>
    </row>
    <row r="332" spans="1:15" ht="45" customHeight="1" thickTop="1" thickBot="1" x14ac:dyDescent="0.25">
      <c r="A332" s="983"/>
      <c r="B332" s="2202" t="s">
        <v>2801</v>
      </c>
      <c r="C332" s="2202"/>
      <c r="D332" s="2202"/>
      <c r="E332" s="2202"/>
      <c r="F332" s="2202"/>
      <c r="G332" s="2202"/>
      <c r="H332" s="2202"/>
      <c r="I332" s="2202"/>
      <c r="J332" s="2202"/>
      <c r="L332" s="973" t="str">
        <f>B332</f>
        <v>4.2.1.1.5. Servir un minimum de plats protidiques de poisson, ou de préparation à base de poisson contenant au moins 70% de poisson (éventuellement reconstitué), et dont le rapport protéines/lipides est au moins de 2</v>
      </c>
      <c r="M332" s="974">
        <f>LEN(L332)</f>
        <v>216</v>
      </c>
      <c r="N332" s="975" t="s">
        <v>2706</v>
      </c>
      <c r="O332" s="976"/>
    </row>
    <row r="333" spans="1:15" ht="45" customHeight="1" thickTop="1" x14ac:dyDescent="0.2">
      <c r="A333" s="983"/>
      <c r="B333" s="980" t="s">
        <v>758</v>
      </c>
      <c r="C333" s="955"/>
      <c r="D333" s="955"/>
      <c r="E333" s="955"/>
      <c r="F333" s="955"/>
      <c r="G333" s="955"/>
      <c r="H333" s="955"/>
      <c r="I333" s="955"/>
      <c r="J333" s="955"/>
    </row>
    <row r="334" spans="1:15" ht="45" customHeight="1" x14ac:dyDescent="0.2">
      <c r="A334" s="983"/>
      <c r="B334" s="980" t="s">
        <v>2802</v>
      </c>
      <c r="C334" s="955"/>
      <c r="D334" s="955"/>
      <c r="E334" s="955"/>
      <c r="F334" s="955"/>
      <c r="G334" s="955"/>
      <c r="H334" s="955"/>
      <c r="I334" s="955"/>
      <c r="J334" s="955"/>
    </row>
    <row r="335" spans="1:15" ht="45" customHeight="1" thickBot="1" x14ac:dyDescent="0.25">
      <c r="A335" s="983"/>
      <c r="B335" s="2055" t="s">
        <v>759</v>
      </c>
      <c r="C335" s="2055"/>
      <c r="D335" s="2055"/>
      <c r="E335" s="2055"/>
      <c r="F335" s="2055"/>
      <c r="G335" s="2055"/>
      <c r="H335" s="2055"/>
      <c r="I335" s="2055"/>
      <c r="J335" s="2055"/>
    </row>
    <row r="336" spans="1:15" ht="45" customHeight="1" thickTop="1" thickBot="1" x14ac:dyDescent="0.25">
      <c r="A336" s="983"/>
      <c r="B336" s="2055" t="s">
        <v>760</v>
      </c>
      <c r="C336" s="2055"/>
      <c r="D336" s="2055"/>
      <c r="E336" s="2055"/>
      <c r="F336" s="2055"/>
      <c r="G336" s="2055"/>
      <c r="H336" s="2055"/>
      <c r="I336" s="2055"/>
      <c r="J336" s="2055"/>
      <c r="L336" s="973" t="str">
        <f>B336</f>
        <v>Les plats composés du type brandade, paella, gratin ou poisson meunière sont à prendre en compte, si le grammage de poisson à la base du plat atteint au moins 70% du grammage recommandé pour une portion de poisson pour la tranche d’âge considérée, et si le rapport P/L est au moins égal à 2.</v>
      </c>
      <c r="M336" s="974">
        <f>LEN(L336)</f>
        <v>291</v>
      </c>
      <c r="N336" s="975" t="s">
        <v>2706</v>
      </c>
      <c r="O336" s="976"/>
    </row>
    <row r="337" spans="1:15" ht="45" customHeight="1" thickTop="1" x14ac:dyDescent="0.2">
      <c r="A337" s="983"/>
      <c r="B337" s="2055" t="s">
        <v>2552</v>
      </c>
      <c r="C337" s="2055"/>
      <c r="D337" s="2055"/>
      <c r="E337" s="2055"/>
      <c r="F337" s="2055"/>
      <c r="G337" s="2055"/>
      <c r="H337" s="2055"/>
      <c r="I337" s="2055"/>
      <c r="J337" s="2055"/>
    </row>
    <row r="338" spans="1:15" ht="45" customHeight="1" thickBot="1" x14ac:dyDescent="0.25">
      <c r="A338" s="983"/>
      <c r="B338" s="2055" t="s">
        <v>2553</v>
      </c>
      <c r="C338" s="2055"/>
      <c r="D338" s="2055"/>
      <c r="E338" s="2055"/>
      <c r="F338" s="2055"/>
      <c r="G338" s="2055"/>
      <c r="H338" s="2055"/>
      <c r="I338" s="2055"/>
      <c r="J338" s="2055"/>
    </row>
    <row r="339" spans="1:15" ht="45" customHeight="1" thickTop="1" thickBot="1" x14ac:dyDescent="0.25">
      <c r="A339" s="983"/>
      <c r="B339" s="2055" t="s">
        <v>2803</v>
      </c>
      <c r="C339" s="2055"/>
      <c r="D339" s="2055"/>
      <c r="E339" s="2055"/>
      <c r="F339" s="2055"/>
      <c r="G339" s="2055"/>
      <c r="H339" s="2055"/>
      <c r="I339" s="2055"/>
      <c r="J339" s="2055"/>
      <c r="L339" s="973" t="str">
        <f>B339</f>
        <v>De même, il n’est pas tenu compte du rapport protéines/lipides des poissons gras tels que le thon, le saumon, la sardine, le maquereau, le bar ou loup, la roussette ou saumonette, ou la truite, dont la consommation est recommandée car ils sont riches en vitamine D et en acides gras oméga 3.</v>
      </c>
      <c r="M339" s="974">
        <f>LEN(L339)</f>
        <v>291</v>
      </c>
      <c r="N339" s="975" t="s">
        <v>2706</v>
      </c>
      <c r="O339" s="976"/>
    </row>
    <row r="340" spans="1:15" ht="45" customHeight="1" thickTop="1" thickBot="1" x14ac:dyDescent="0.25">
      <c r="A340" s="983"/>
      <c r="B340" s="2203" t="s">
        <v>1268</v>
      </c>
      <c r="C340" s="2203"/>
      <c r="D340" s="2203"/>
      <c r="E340" s="2203"/>
      <c r="F340" s="2203"/>
      <c r="G340" s="2203"/>
      <c r="H340" s="2203"/>
      <c r="I340" s="2203"/>
      <c r="J340" s="2203"/>
    </row>
    <row r="341" spans="1:15" ht="45" customHeight="1" thickTop="1" thickBot="1" x14ac:dyDescent="0.25">
      <c r="A341" s="983"/>
      <c r="B341" s="2055" t="s">
        <v>1269</v>
      </c>
      <c r="C341" s="2055"/>
      <c r="D341" s="2055"/>
      <c r="E341" s="2055"/>
      <c r="F341" s="2055"/>
      <c r="G341" s="2055"/>
      <c r="H341" s="2055"/>
      <c r="I341" s="2055"/>
      <c r="J341" s="2055"/>
      <c r="L341" s="973" t="str">
        <f>B341</f>
        <v>Il est rappelé qu’il s’agit ici de garantir les apports en fibres et en vitamines (vitamine C notamment). Pour atteindre cet objectif nutritionnel (cf. § 2.1) les fréquences recommandées portent sur la consommation minimum de :</v>
      </c>
      <c r="M341" s="974">
        <f>LEN(L341)</f>
        <v>227</v>
      </c>
      <c r="N341" s="975" t="s">
        <v>2706</v>
      </c>
      <c r="O341" s="976"/>
    </row>
    <row r="342" spans="1:15" ht="45" customHeight="1" thickTop="1" x14ac:dyDescent="0.2">
      <c r="A342" s="983"/>
      <c r="B342" s="980" t="s">
        <v>1270</v>
      </c>
      <c r="C342" s="955"/>
      <c r="D342" s="955"/>
      <c r="E342" s="955"/>
      <c r="F342" s="955"/>
      <c r="G342" s="955"/>
      <c r="H342" s="955"/>
      <c r="I342" s="955"/>
      <c r="J342" s="955"/>
    </row>
    <row r="343" spans="1:15" ht="45" customHeight="1" x14ac:dyDescent="0.2">
      <c r="A343" s="983"/>
      <c r="B343" s="980" t="s">
        <v>1271</v>
      </c>
      <c r="C343" s="955"/>
      <c r="D343" s="955"/>
      <c r="E343" s="955"/>
      <c r="F343" s="955"/>
      <c r="G343" s="955"/>
      <c r="H343" s="955"/>
      <c r="I343" s="955"/>
      <c r="J343" s="955"/>
    </row>
    <row r="344" spans="1:15" ht="45" customHeight="1" x14ac:dyDescent="0.2">
      <c r="A344" s="983"/>
      <c r="B344" s="980" t="s">
        <v>1272</v>
      </c>
      <c r="C344" s="955"/>
      <c r="D344" s="955"/>
      <c r="E344" s="955"/>
      <c r="F344" s="955"/>
      <c r="G344" s="955"/>
      <c r="H344" s="955"/>
      <c r="I344" s="955"/>
      <c r="J344" s="955"/>
    </row>
    <row r="345" spans="1:15" ht="45" customHeight="1" x14ac:dyDescent="0.2">
      <c r="A345" s="983"/>
      <c r="B345" s="972" t="s">
        <v>1273</v>
      </c>
      <c r="C345" s="955"/>
      <c r="D345" s="955"/>
      <c r="E345" s="955"/>
      <c r="F345" s="955"/>
      <c r="G345" s="955"/>
      <c r="H345" s="955"/>
      <c r="I345" s="955"/>
      <c r="J345" s="955"/>
    </row>
    <row r="346" spans="1:15" ht="45" customHeight="1" x14ac:dyDescent="0.2">
      <c r="A346" s="983"/>
      <c r="B346" s="990" t="s">
        <v>1274</v>
      </c>
      <c r="C346" s="991"/>
      <c r="D346" s="991"/>
      <c r="E346" s="991"/>
      <c r="F346" s="991"/>
      <c r="G346" s="991"/>
      <c r="H346" s="991"/>
      <c r="I346" s="991"/>
      <c r="J346" s="991"/>
    </row>
    <row r="347" spans="1:15" ht="45" customHeight="1" thickBot="1" x14ac:dyDescent="0.25">
      <c r="A347" s="983"/>
      <c r="B347" s="2055" t="s">
        <v>1275</v>
      </c>
      <c r="C347" s="2055"/>
      <c r="D347" s="2055"/>
      <c r="E347" s="2055"/>
      <c r="F347" s="2055"/>
      <c r="G347" s="2055"/>
      <c r="H347" s="2055"/>
      <c r="I347" s="2055"/>
      <c r="J347" s="2055"/>
    </row>
    <row r="348" spans="1:15" ht="45" customHeight="1" thickTop="1" thickBot="1" x14ac:dyDescent="0.25">
      <c r="A348" s="983"/>
      <c r="B348" s="2055" t="s">
        <v>2804</v>
      </c>
      <c r="C348" s="2055"/>
      <c r="D348" s="2055"/>
      <c r="E348" s="2055"/>
      <c r="F348" s="2055"/>
      <c r="G348" s="2055"/>
      <c r="H348" s="2055"/>
      <c r="I348" s="2055"/>
      <c r="J348" s="2055"/>
      <c r="L348" s="973" t="str">
        <f>B348</f>
        <v>- entrées de crudités de légumes ou de fruits : 10 repas sur 20 repas successifs au minimum ; les salades servies en garniture de plat (par exemple pizza salade ou quiche salade) sont prises en compte ;</v>
      </c>
      <c r="M348" s="974">
        <f>LEN(L348)</f>
        <v>202</v>
      </c>
      <c r="N348" s="975" t="s">
        <v>2706</v>
      </c>
      <c r="O348" s="976"/>
    </row>
    <row r="349" spans="1:15" ht="45" customHeight="1" thickTop="1" thickBot="1" x14ac:dyDescent="0.25">
      <c r="A349" s="983"/>
      <c r="B349" s="980" t="s">
        <v>2805</v>
      </c>
      <c r="C349" s="955"/>
      <c r="D349" s="955"/>
      <c r="E349" s="955"/>
      <c r="F349" s="955"/>
      <c r="G349" s="955"/>
      <c r="H349" s="955"/>
      <c r="I349" s="955"/>
      <c r="J349" s="955"/>
    </row>
    <row r="350" spans="1:15" ht="45" customHeight="1" thickTop="1" thickBot="1" x14ac:dyDescent="0.25">
      <c r="A350" s="983"/>
      <c r="B350" s="2055" t="s">
        <v>1276</v>
      </c>
      <c r="C350" s="2055"/>
      <c r="D350" s="2055"/>
      <c r="E350" s="2055"/>
      <c r="F350" s="2055"/>
      <c r="G350" s="2055"/>
      <c r="H350" s="2055"/>
      <c r="I350" s="2055"/>
      <c r="J350" s="2055"/>
      <c r="L350" s="973" t="str">
        <f>B350</f>
        <v>Les fruits crus courants riches en vitamine C sont par exemple les agrumes, le kiwi, la fraise, le melon, la nectarine ou l’ananas. Les salades de fruits sont prises en compte si elles contiennent 100% de fruits crus.</v>
      </c>
      <c r="M350" s="974">
        <f>LEN(L350)</f>
        <v>217</v>
      </c>
      <c r="N350" s="975" t="s">
        <v>2706</v>
      </c>
      <c r="O350" s="976"/>
    </row>
    <row r="351" spans="1:15" ht="45" customHeight="1" thickTop="1" thickBot="1" x14ac:dyDescent="0.25">
      <c r="A351" s="983"/>
      <c r="B351" s="992" t="s">
        <v>1277</v>
      </c>
      <c r="C351" s="993"/>
      <c r="D351" s="993"/>
      <c r="E351" s="993"/>
      <c r="F351" s="993"/>
      <c r="G351" s="993"/>
      <c r="H351" s="993"/>
      <c r="I351" s="993"/>
      <c r="J351" s="993"/>
    </row>
    <row r="352" spans="1:15" ht="45" customHeight="1" thickTop="1" thickBot="1" x14ac:dyDescent="0.25">
      <c r="A352" s="983"/>
      <c r="B352" s="2055" t="s">
        <v>789</v>
      </c>
      <c r="C352" s="2055"/>
      <c r="D352" s="2055"/>
      <c r="E352" s="2055"/>
      <c r="F352" s="2055"/>
      <c r="G352" s="2055"/>
      <c r="H352" s="2055"/>
      <c r="I352" s="2055"/>
      <c r="J352" s="2055"/>
      <c r="L352" s="973" t="str">
        <f>B352</f>
        <v>Il s’agit par exemple des brocolis, des choux, des carottes, des champignons, des courgettes, des épinards, des haricots verts, de la macédoine de légumes, des navets, des petits pois ou de la ratatouille.</v>
      </c>
      <c r="M352" s="974">
        <f>LEN(L352)</f>
        <v>205</v>
      </c>
      <c r="N352" s="975" t="s">
        <v>2706</v>
      </c>
      <c r="O352" s="976"/>
    </row>
    <row r="353" spans="1:15" ht="45" customHeight="1" thickTop="1" thickBot="1" x14ac:dyDescent="0.25">
      <c r="A353" s="983"/>
      <c r="B353" s="2055" t="s">
        <v>790</v>
      </c>
      <c r="C353" s="2055"/>
      <c r="D353" s="2055"/>
      <c r="E353" s="2055"/>
      <c r="F353" s="2055"/>
      <c r="G353" s="2055"/>
      <c r="H353" s="2055"/>
      <c r="I353" s="2055"/>
      <c r="J353" s="2055"/>
      <c r="L353" s="973" t="str">
        <f>B353</f>
        <v>Quand une recette associe une base de légumes cuits à une base de féculents, cette recette est comptabilisée dans les fréquences de services de légumes cuits dès lors que ces derniers représentent plus de 50 % des ingrédients totaux servis.</v>
      </c>
      <c r="M353" s="974">
        <f>LEN(L353)</f>
        <v>240</v>
      </c>
      <c r="N353" s="975" t="s">
        <v>2706</v>
      </c>
      <c r="O353" s="976"/>
    </row>
    <row r="354" spans="1:15" ht="45" customHeight="1" thickTop="1" x14ac:dyDescent="0.2">
      <c r="A354" s="983"/>
      <c r="B354" s="994" t="s">
        <v>791</v>
      </c>
      <c r="C354" s="995"/>
      <c r="D354" s="995"/>
      <c r="E354" s="995"/>
      <c r="F354" s="995"/>
      <c r="G354" s="995"/>
      <c r="H354" s="995"/>
      <c r="I354" s="995"/>
      <c r="J354" s="995"/>
    </row>
    <row r="355" spans="1:15" ht="45" customHeight="1" x14ac:dyDescent="0.2">
      <c r="A355" s="983"/>
      <c r="B355" s="980" t="s">
        <v>792</v>
      </c>
      <c r="C355" s="955"/>
      <c r="D355" s="955"/>
      <c r="E355" s="955"/>
      <c r="F355" s="955"/>
      <c r="G355" s="955"/>
      <c r="H355" s="955"/>
      <c r="I355" s="955"/>
      <c r="J355" s="955"/>
    </row>
    <row r="356" spans="1:15" ht="45" customHeight="1" x14ac:dyDescent="0.2">
      <c r="A356" s="983"/>
      <c r="B356" s="980" t="s">
        <v>793</v>
      </c>
      <c r="C356" s="955"/>
      <c r="D356" s="955"/>
      <c r="E356" s="955"/>
      <c r="F356" s="955"/>
      <c r="G356" s="955"/>
      <c r="H356" s="955"/>
      <c r="I356" s="955"/>
      <c r="J356" s="955"/>
    </row>
    <row r="357" spans="1:15" ht="45" customHeight="1" x14ac:dyDescent="0.2">
      <c r="A357" s="983"/>
      <c r="B357" s="980" t="s">
        <v>794</v>
      </c>
      <c r="C357" s="955"/>
      <c r="D357" s="955"/>
      <c r="E357" s="955"/>
      <c r="F357" s="955"/>
      <c r="G357" s="955"/>
      <c r="H357" s="955"/>
      <c r="I357" s="955"/>
      <c r="J357" s="955"/>
    </row>
    <row r="358" spans="1:15" ht="45" customHeight="1" x14ac:dyDescent="0.2">
      <c r="A358" s="983"/>
      <c r="B358" s="980" t="s">
        <v>795</v>
      </c>
      <c r="C358" s="955"/>
      <c r="D358" s="955"/>
      <c r="E358" s="955"/>
      <c r="F358" s="955"/>
      <c r="G358" s="955"/>
      <c r="H358" s="955"/>
      <c r="I358" s="955"/>
      <c r="J358" s="955"/>
    </row>
    <row r="359" spans="1:15" ht="45" customHeight="1" thickBot="1" x14ac:dyDescent="0.25">
      <c r="A359" s="983"/>
      <c r="B359" s="980" t="s">
        <v>796</v>
      </c>
      <c r="C359" s="955"/>
      <c r="D359" s="955"/>
      <c r="E359" s="955"/>
      <c r="F359" s="955"/>
      <c r="G359" s="955"/>
      <c r="H359" s="955"/>
      <c r="I359" s="955"/>
      <c r="J359" s="955"/>
    </row>
    <row r="360" spans="1:15" ht="45" customHeight="1" thickTop="1" thickBot="1" x14ac:dyDescent="0.25">
      <c r="A360" s="983"/>
      <c r="B360" s="2055" t="s">
        <v>2554</v>
      </c>
      <c r="C360" s="2055"/>
      <c r="D360" s="2055"/>
      <c r="E360" s="2055"/>
      <c r="F360" s="2055"/>
      <c r="G360" s="2055"/>
      <c r="H360" s="2055"/>
      <c r="I360" s="2055"/>
      <c r="J360" s="2055"/>
      <c r="L360" s="973" t="str">
        <f>B360</f>
        <v>Les légumes secs, dont les qualités nutritionnelles justifient leur présence régulière dans les menus, seront préférentiellement proposés en purées, ou panachés avec des légumes de bonne digestibilité, pour limiter l’inconfort des phénomènes de flatulence, exception faite des lentilles qui sont plus digestes.</v>
      </c>
      <c r="M360" s="974">
        <f>LEN(L360)</f>
        <v>310</v>
      </c>
      <c r="N360" s="975" t="s">
        <v>2706</v>
      </c>
      <c r="O360" s="976"/>
    </row>
    <row r="361" spans="1:15" ht="45" customHeight="1" thickTop="1" thickBot="1" x14ac:dyDescent="0.25">
      <c r="A361" s="983"/>
      <c r="B361" s="2055" t="s">
        <v>2555</v>
      </c>
      <c r="C361" s="2055"/>
      <c r="D361" s="2055"/>
      <c r="E361" s="2055"/>
      <c r="F361" s="2055"/>
      <c r="G361" s="2055"/>
      <c r="H361" s="2055"/>
      <c r="I361" s="2055"/>
      <c r="J361" s="2055"/>
      <c r="L361" s="973" t="str">
        <f>B361</f>
        <v>Les céréales peu raffinées peuvent élargir le choix des variétés, pour autant que les céréales soient proposées avec discernement aux seules catégories de convives ne justifiant pas de précautions alimentaires en relation avec une éventuelle irritation des parois intestinales.</v>
      </c>
      <c r="M361" s="974">
        <f>LEN(L361)</f>
        <v>277</v>
      </c>
      <c r="N361" s="975" t="s">
        <v>2706</v>
      </c>
      <c r="O361" s="976"/>
    </row>
    <row r="362" spans="1:15" ht="45" customHeight="1" thickTop="1" thickBot="1" x14ac:dyDescent="0.25">
      <c r="A362" s="983"/>
      <c r="B362" s="2055" t="s">
        <v>2296</v>
      </c>
      <c r="C362" s="2055"/>
      <c r="D362" s="2055"/>
      <c r="E362" s="2055"/>
      <c r="F362" s="2055"/>
      <c r="G362" s="2055"/>
      <c r="H362" s="2055"/>
      <c r="I362" s="2055"/>
      <c r="J362" s="2055"/>
      <c r="L362" s="973" t="str">
        <f>B362</f>
        <v>Quand une recette associe une base de féculents à une autre base de légumes, cette recette est comptabilisée dans les féculents dès lors que ces derniers représentent plus de 50% des ingrédients totaux servis.</v>
      </c>
      <c r="M362" s="974">
        <f>LEN(L362)</f>
        <v>209</v>
      </c>
      <c r="N362" s="975" t="s">
        <v>2706</v>
      </c>
      <c r="O362" s="976"/>
    </row>
    <row r="363" spans="1:15" ht="45" customHeight="1" thickTop="1" x14ac:dyDescent="0.2">
      <c r="A363" s="983"/>
      <c r="B363" s="2055" t="s">
        <v>170</v>
      </c>
      <c r="C363" s="2055"/>
      <c r="D363" s="2055"/>
      <c r="E363" s="2055"/>
      <c r="F363" s="2055"/>
      <c r="G363" s="2055"/>
      <c r="H363" s="2055"/>
      <c r="I363" s="2055"/>
      <c r="J363" s="2055"/>
    </row>
    <row r="364" spans="1:15" ht="45" customHeight="1" thickBot="1" x14ac:dyDescent="0.25">
      <c r="A364" s="983"/>
      <c r="B364" s="2183" t="s">
        <v>1923</v>
      </c>
      <c r="C364" s="2183"/>
      <c r="D364" s="2183"/>
      <c r="E364" s="2183"/>
      <c r="F364" s="2183"/>
      <c r="G364" s="2183"/>
      <c r="H364" s="2183"/>
      <c r="I364" s="2183"/>
      <c r="J364" s="2183"/>
    </row>
    <row r="365" spans="1:15" ht="45" customHeight="1" thickTop="1" thickBot="1" x14ac:dyDescent="0.25">
      <c r="A365" s="983"/>
      <c r="B365" s="2214" t="s">
        <v>2806</v>
      </c>
      <c r="C365" s="2214"/>
      <c r="D365" s="2214"/>
      <c r="E365" s="2214"/>
      <c r="F365" s="2214"/>
      <c r="G365" s="2214"/>
      <c r="H365" s="2214"/>
      <c r="I365" s="2214"/>
      <c r="J365" s="2214"/>
      <c r="L365" s="973" t="str">
        <f>B365</f>
        <v>Afin d’atteindre cet objectif nutritionnel (cf. § 2.3), il convient de restreindre la consommation des desserts ou des produits laitiers contenant plus de 20g de glucides simples totaux par portion et moins de 15% de lipides.</v>
      </c>
      <c r="M365" s="974">
        <f>LEN(L365)</f>
        <v>225</v>
      </c>
      <c r="N365" s="975" t="s">
        <v>2706</v>
      </c>
      <c r="O365" s="976"/>
    </row>
    <row r="366" spans="1:15" ht="45" customHeight="1" thickTop="1" x14ac:dyDescent="0.2">
      <c r="A366" s="983"/>
      <c r="B366" s="980" t="s">
        <v>2798</v>
      </c>
      <c r="C366" s="955"/>
      <c r="D366" s="955"/>
      <c r="E366" s="955"/>
      <c r="F366" s="955"/>
      <c r="G366" s="955"/>
      <c r="H366" s="955"/>
      <c r="I366" s="955"/>
      <c r="J366" s="955"/>
    </row>
    <row r="367" spans="1:15" ht="45" customHeight="1" x14ac:dyDescent="0.2">
      <c r="A367" s="983"/>
      <c r="B367" s="2055" t="s">
        <v>2556</v>
      </c>
      <c r="C367" s="2055"/>
      <c r="D367" s="2055"/>
      <c r="E367" s="2055"/>
      <c r="F367" s="2055"/>
      <c r="G367" s="2055"/>
      <c r="H367" s="2055"/>
      <c r="I367" s="2055"/>
      <c r="J367" s="2055"/>
    </row>
    <row r="368" spans="1:15" ht="45" customHeight="1" x14ac:dyDescent="0.2">
      <c r="A368" s="983"/>
      <c r="B368" s="2055" t="s">
        <v>2557</v>
      </c>
      <c r="C368" s="2055"/>
      <c r="D368" s="2055"/>
      <c r="E368" s="2055"/>
      <c r="F368" s="2055"/>
      <c r="G368" s="2055"/>
      <c r="H368" s="2055"/>
      <c r="I368" s="2055"/>
      <c r="J368" s="2055"/>
    </row>
    <row r="369" spans="1:15" ht="45" customHeight="1" thickBot="1" x14ac:dyDescent="0.25">
      <c r="A369" s="983"/>
      <c r="B369" s="2055" t="s">
        <v>1920</v>
      </c>
      <c r="C369" s="2055"/>
      <c r="D369" s="2055"/>
      <c r="E369" s="2055"/>
      <c r="F369" s="2055"/>
      <c r="G369" s="2055"/>
      <c r="H369" s="2055"/>
      <c r="I369" s="2055"/>
      <c r="J369" s="2055"/>
    </row>
    <row r="370" spans="1:15" ht="45" customHeight="1" thickTop="1" thickBot="1" x14ac:dyDescent="0.25">
      <c r="A370" s="983"/>
      <c r="B370" s="2055" t="s">
        <v>2293</v>
      </c>
      <c r="C370" s="2055"/>
      <c r="D370" s="2055"/>
      <c r="E370" s="2055"/>
      <c r="F370" s="2055"/>
      <c r="G370" s="2055"/>
      <c r="H370" s="2055"/>
      <c r="I370" s="2055"/>
      <c r="J370" s="2055"/>
      <c r="L370" s="973" t="str">
        <f>B370</f>
        <v>Lorsque le dessert est réalisé à partir d’une préparation en poudre, la teneur en glucides simples est contrôlée sur le produit prêt à consommer, et non sur la base de l’étiquetage de la préparation en poudre</v>
      </c>
      <c r="M370" s="974">
        <f>LEN(L370)</f>
        <v>208</v>
      </c>
      <c r="N370" s="975" t="s">
        <v>2706</v>
      </c>
      <c r="O370" s="976"/>
    </row>
    <row r="371" spans="1:15" ht="45" customHeight="1" thickTop="1" x14ac:dyDescent="0.2">
      <c r="A371" s="983"/>
      <c r="B371" s="2055" t="s">
        <v>2294</v>
      </c>
      <c r="C371" s="2055"/>
      <c r="D371" s="2055"/>
      <c r="E371" s="2055"/>
      <c r="F371" s="2055"/>
      <c r="G371" s="2055"/>
      <c r="H371" s="2055"/>
      <c r="I371" s="2055"/>
      <c r="J371" s="2055"/>
    </row>
    <row r="372" spans="1:15" ht="45" customHeight="1" thickBot="1" x14ac:dyDescent="0.25">
      <c r="A372" s="983"/>
      <c r="B372" s="2183" t="s">
        <v>1921</v>
      </c>
      <c r="C372" s="2183"/>
      <c r="D372" s="2183"/>
      <c r="E372" s="2183"/>
      <c r="F372" s="2183"/>
      <c r="G372" s="2183"/>
      <c r="H372" s="2183"/>
      <c r="I372" s="2183"/>
      <c r="J372" s="2183"/>
    </row>
    <row r="373" spans="1:15" ht="45" customHeight="1" thickTop="1" thickBot="1" x14ac:dyDescent="0.25">
      <c r="A373" s="983"/>
      <c r="B373" s="2204" t="s">
        <v>2560</v>
      </c>
      <c r="C373" s="2204"/>
      <c r="D373" s="2204"/>
      <c r="E373" s="2204"/>
      <c r="F373" s="2204"/>
      <c r="G373" s="2204"/>
      <c r="H373" s="2204"/>
      <c r="I373" s="2204"/>
      <c r="J373" s="2204"/>
      <c r="L373" s="973" t="str">
        <f>B373</f>
        <v>Afin d’atteindre cet objectif nutritionnel (cf. § 2.4) il est recommandé de limiter la consommation des préparations ou des plats prêts à consommer à base de viande, de poisson, d’œuf et/ou de fromage, contenant moins de 70% du grammage recommandé pour la denrée protidique des plats composés (cf. annexe 2)</v>
      </c>
      <c r="M373" s="974">
        <f>LEN(L373)</f>
        <v>307</v>
      </c>
      <c r="N373" s="975" t="s">
        <v>2706</v>
      </c>
      <c r="O373" s="976"/>
    </row>
    <row r="374" spans="1:15" ht="45" customHeight="1" thickTop="1" thickBot="1" x14ac:dyDescent="0.25">
      <c r="A374" s="983"/>
      <c r="B374" s="2204" t="s">
        <v>2561</v>
      </c>
      <c r="C374" s="2204"/>
      <c r="D374" s="2204"/>
      <c r="E374" s="2204"/>
      <c r="F374" s="2204"/>
      <c r="G374" s="2204"/>
      <c r="H374" s="2204"/>
      <c r="I374" s="2204"/>
      <c r="J374" s="2204"/>
    </row>
    <row r="375" spans="1:15" ht="45" customHeight="1" thickTop="1" thickBot="1" x14ac:dyDescent="0.25">
      <c r="A375" s="983"/>
      <c r="B375" s="2183" t="s">
        <v>2807</v>
      </c>
      <c r="C375" s="2183"/>
      <c r="D375" s="2183"/>
      <c r="E375" s="2183"/>
      <c r="F375" s="2183"/>
      <c r="G375" s="2183"/>
      <c r="H375" s="2183"/>
      <c r="I375" s="2183"/>
      <c r="J375" s="2183"/>
      <c r="L375" s="973" t="str">
        <f>B375</f>
        <v>Il est préconisé des viandes non hachées afin de favoriser la diversité de l’offre de viande de boucherie et la qualité culinaire. Au-delà des apports en micronutriments tels que le fer, présents quelle que soit la texture des viandes,</v>
      </c>
      <c r="M375" s="974">
        <f>LEN(L375)</f>
        <v>235</v>
      </c>
      <c r="N375" s="975" t="s">
        <v>2706</v>
      </c>
      <c r="O375" s="976"/>
    </row>
    <row r="376" spans="1:15" ht="45" customHeight="1" thickTop="1" thickBot="1" x14ac:dyDescent="0.25">
      <c r="A376" s="983"/>
      <c r="B376" s="2055" t="s">
        <v>2808</v>
      </c>
      <c r="C376" s="2183"/>
      <c r="D376" s="2183"/>
      <c r="E376" s="2183"/>
      <c r="F376" s="2183"/>
      <c r="G376" s="2183"/>
      <c r="H376" s="2183"/>
      <c r="I376" s="2183"/>
      <c r="J376" s="2183"/>
      <c r="L376" s="973" t="str">
        <f>B376</f>
        <v xml:space="preserve"> il importe aussi de favoriser la présence dans les menus de muscles non hachés cuisinés, nécessaires au maintien de l’indispensable éducation au goût, et au non moins indispensable usage de la mastication.</v>
      </c>
      <c r="M376" s="974">
        <f>LEN(L376)</f>
        <v>206</v>
      </c>
      <c r="N376" s="975" t="s">
        <v>2706</v>
      </c>
      <c r="O376" s="976"/>
    </row>
    <row r="377" spans="1:15" ht="45" customHeight="1" thickTop="1" thickBot="1" x14ac:dyDescent="0.25">
      <c r="A377" s="983"/>
      <c r="B377" s="2205" t="s">
        <v>1922</v>
      </c>
      <c r="C377" s="2205"/>
      <c r="D377" s="2205"/>
      <c r="E377" s="2205"/>
      <c r="F377" s="2205"/>
      <c r="G377" s="2205"/>
      <c r="H377" s="2205"/>
      <c r="I377" s="2205"/>
      <c r="J377" s="2205"/>
      <c r="L377" s="973" t="str">
        <f>B377</f>
        <v>4.2.1.4.1. Limiter la consommation des préparations ou des plats prêts à consommer à base de viande, de poisson, d’œuf et/ou de fromage, contenant moins de 70% du grammage recommandé pour la denrée protidique des plats composés (cf. annexe 2).</v>
      </c>
      <c r="M377" s="974">
        <f>LEN(L377)</f>
        <v>243</v>
      </c>
      <c r="N377" s="975" t="s">
        <v>2706</v>
      </c>
      <c r="O377" s="976"/>
    </row>
    <row r="378" spans="1:15" ht="45" customHeight="1" thickTop="1" thickBot="1" x14ac:dyDescent="0.25">
      <c r="A378" s="983"/>
      <c r="B378" s="2055" t="s">
        <v>2273</v>
      </c>
      <c r="C378" s="2055"/>
      <c r="D378" s="2055"/>
      <c r="E378" s="2055"/>
      <c r="F378" s="2055"/>
      <c r="G378" s="2055"/>
      <c r="H378" s="2055"/>
      <c r="I378" s="2055"/>
      <c r="J378" s="2055"/>
      <c r="L378" s="973" t="str">
        <f>B378</f>
        <v>Lorsque la préparation ou le plat prêt à consommer associe plusieurs aliments protidiques, les 70% s’entendent pour l’aliment protidique à la base du plat, et non pour le total des aliments protidiques du plat.</v>
      </c>
      <c r="M378" s="974">
        <f>LEN(L378)</f>
        <v>210</v>
      </c>
      <c r="N378" s="975" t="s">
        <v>2706</v>
      </c>
      <c r="O378" s="976"/>
    </row>
    <row r="379" spans="1:15" ht="45" customHeight="1" thickTop="1" x14ac:dyDescent="0.2">
      <c r="A379" s="983"/>
      <c r="B379" s="2198" t="s">
        <v>2798</v>
      </c>
      <c r="C379" s="2198"/>
      <c r="D379" s="2198"/>
      <c r="E379" s="2198"/>
      <c r="F379" s="2198"/>
      <c r="G379" s="2198"/>
      <c r="H379" s="2198"/>
      <c r="I379" s="2198"/>
      <c r="J379" s="2198"/>
    </row>
    <row r="380" spans="1:15" ht="45" customHeight="1" thickBot="1" x14ac:dyDescent="0.25">
      <c r="A380" s="983"/>
      <c r="B380" s="2198" t="s">
        <v>2274</v>
      </c>
      <c r="C380" s="2198"/>
      <c r="D380" s="2198"/>
      <c r="E380" s="2198"/>
      <c r="F380" s="2198"/>
      <c r="G380" s="2198"/>
      <c r="H380" s="2198"/>
      <c r="I380" s="2198"/>
      <c r="J380" s="2198"/>
    </row>
    <row r="381" spans="1:15" ht="45" customHeight="1" thickTop="1" thickBot="1" x14ac:dyDescent="0.25">
      <c r="A381" s="983"/>
      <c r="B381" s="2055" t="s">
        <v>2297</v>
      </c>
      <c r="C381" s="2055"/>
      <c r="D381" s="2055"/>
      <c r="E381" s="2055"/>
      <c r="F381" s="2055"/>
      <c r="G381" s="2055"/>
      <c r="H381" s="2055"/>
      <c r="I381" s="2055"/>
      <c r="J381" s="2055"/>
      <c r="L381" s="973" t="str">
        <f>B381</f>
        <v>les pizzas, les quiches, les croque-monsieur, le hachis Parmentier, la brandade, la moussaka, les cannellonis, les raviolis, les légumes farcis, les nuggets, les panés, les gratins de viande, les coquilles de poisson,</v>
      </c>
      <c r="M381" s="974">
        <f>LEN(L381)</f>
        <v>217</v>
      </c>
      <c r="N381" s="975" t="s">
        <v>2706</v>
      </c>
      <c r="O381" s="976"/>
    </row>
    <row r="382" spans="1:15" ht="45" customHeight="1" thickTop="1" thickBot="1" x14ac:dyDescent="0.25">
      <c r="A382" s="983"/>
      <c r="B382" s="2055" t="s">
        <v>2298</v>
      </c>
      <c r="C382" s="2055"/>
      <c r="D382" s="2055"/>
      <c r="E382" s="2055"/>
      <c r="F382" s="2055"/>
      <c r="G382" s="2055"/>
      <c r="H382" s="2055"/>
      <c r="I382" s="2055"/>
      <c r="J382" s="2055"/>
    </row>
    <row r="383" spans="1:15" ht="45" customHeight="1" thickTop="1" thickBot="1" x14ac:dyDescent="0.25">
      <c r="A383" s="983"/>
      <c r="B383" s="2206" t="s">
        <v>2809</v>
      </c>
      <c r="C383" s="2206"/>
      <c r="D383" s="2206"/>
      <c r="E383" s="2206"/>
      <c r="F383" s="2206"/>
      <c r="G383" s="2206"/>
      <c r="H383" s="2206"/>
      <c r="I383" s="2206"/>
      <c r="J383" s="2206"/>
      <c r="L383" s="973" t="str">
        <f>B383</f>
        <v>- toutes les préparations composées d’une base de viande, de poisson, d’œuf ou de fromage (base éventuellement reconstituée), additionnées de divers ingrédients tels que les protéines végétales, les viandes de différentes espèces ou l’amidon ;</v>
      </c>
      <c r="M383" s="974">
        <f>LEN(L383)</f>
        <v>243</v>
      </c>
      <c r="N383" s="975" t="s">
        <v>2706</v>
      </c>
      <c r="O383" s="976"/>
    </row>
    <row r="384" spans="1:15" ht="45" customHeight="1" thickTop="1" thickBot="1" x14ac:dyDescent="0.25">
      <c r="A384" s="983"/>
      <c r="B384" s="980" t="s">
        <v>2275</v>
      </c>
      <c r="C384" s="955"/>
      <c r="D384" s="955"/>
      <c r="E384" s="955"/>
      <c r="F384" s="955"/>
      <c r="G384" s="955"/>
      <c r="H384" s="955"/>
      <c r="I384" s="955"/>
      <c r="J384" s="955"/>
    </row>
    <row r="385" spans="1:15" ht="45" customHeight="1" thickTop="1" thickBot="1" x14ac:dyDescent="0.25">
      <c r="A385" s="983"/>
      <c r="B385" s="2055" t="s">
        <v>2276</v>
      </c>
      <c r="C385" s="2055"/>
      <c r="D385" s="2055"/>
      <c r="E385" s="2055"/>
      <c r="F385" s="2055"/>
      <c r="G385" s="2055"/>
      <c r="H385" s="2055"/>
      <c r="I385" s="2055"/>
      <c r="J385" s="2055"/>
      <c r="L385" s="973" t="str">
        <f>B385</f>
        <v>Les recettes composées du type hachis parmentier, brandade, paella ou gratin sont à prendre en compte, si le grammage de viande ou celui de poisson n’atteint pas 70% du grammage recommandé pour la denrée protidique des plats composés (cf. annexe 2) pour la tranche d’âge considérée.</v>
      </c>
      <c r="M385" s="974">
        <f>LEN(L385)</f>
        <v>282</v>
      </c>
      <c r="N385" s="975" t="s">
        <v>2706</v>
      </c>
      <c r="O385" s="976"/>
    </row>
    <row r="386" spans="1:15" ht="45" customHeight="1" thickTop="1" thickBot="1" x14ac:dyDescent="0.25">
      <c r="A386" s="983"/>
      <c r="B386" s="2183" t="s">
        <v>2810</v>
      </c>
      <c r="C386" s="2183"/>
      <c r="D386" s="2183"/>
      <c r="E386" s="2183"/>
      <c r="F386" s="2183"/>
      <c r="G386" s="2183"/>
      <c r="H386" s="2183"/>
      <c r="I386" s="2183"/>
      <c r="J386" s="2183"/>
      <c r="L386" s="973" t="str">
        <f>B386</f>
        <v xml:space="preserve">Par exemple, la portion recommandée de hachis parmentier d’un enfant en classe élémentaire, soit 250g, est considérée comme un plat de viande si le poids de viande qu’elle contient est au moins égal à 70% de la portion recommandée pour la viande, soit 70% de 70g = 49g. </v>
      </c>
      <c r="M386" s="974">
        <f>LEN(L386)</f>
        <v>270</v>
      </c>
      <c r="N386" s="975" t="s">
        <v>2706</v>
      </c>
      <c r="O386" s="976"/>
    </row>
    <row r="387" spans="1:15" ht="45" customHeight="1" thickTop="1" x14ac:dyDescent="0.2">
      <c r="A387" s="983"/>
      <c r="B387" s="2055" t="s">
        <v>2299</v>
      </c>
      <c r="C387" s="2183"/>
      <c r="D387" s="2183"/>
      <c r="E387" s="2183"/>
      <c r="F387" s="2183"/>
      <c r="G387" s="2183"/>
      <c r="H387" s="2183"/>
      <c r="I387" s="2183"/>
      <c r="J387" s="2183"/>
    </row>
    <row r="388" spans="1:15" ht="45" customHeight="1" x14ac:dyDescent="0.2">
      <c r="A388" s="983"/>
      <c r="B388" s="996" t="s">
        <v>2277</v>
      </c>
      <c r="C388" s="997"/>
      <c r="D388" s="997"/>
      <c r="E388" s="997"/>
      <c r="F388" s="997"/>
      <c r="G388" s="997"/>
      <c r="H388" s="997"/>
      <c r="I388" s="997"/>
      <c r="J388" s="997"/>
    </row>
    <row r="389" spans="1:15" ht="45" customHeight="1" x14ac:dyDescent="0.2">
      <c r="A389" s="983"/>
      <c r="B389" s="980" t="s">
        <v>2278</v>
      </c>
      <c r="C389" s="955"/>
      <c r="D389" s="955"/>
      <c r="E389" s="955"/>
      <c r="F389" s="955"/>
      <c r="G389" s="955"/>
      <c r="H389" s="955"/>
      <c r="I389" s="955"/>
      <c r="J389" s="955"/>
    </row>
    <row r="390" spans="1:15" ht="45" customHeight="1" x14ac:dyDescent="0.2">
      <c r="A390" s="983"/>
      <c r="B390" s="980" t="s">
        <v>2802</v>
      </c>
      <c r="C390" s="955"/>
      <c r="D390" s="955"/>
      <c r="E390" s="955"/>
      <c r="F390" s="955"/>
      <c r="G390" s="955"/>
      <c r="H390" s="955"/>
      <c r="I390" s="955"/>
      <c r="J390" s="955"/>
    </row>
    <row r="391" spans="1:15" ht="45" customHeight="1" x14ac:dyDescent="0.2">
      <c r="A391" s="983"/>
      <c r="B391" s="2183" t="s">
        <v>2279</v>
      </c>
      <c r="C391" s="2183"/>
      <c r="D391" s="2183"/>
      <c r="E391" s="2183"/>
      <c r="F391" s="2183"/>
      <c r="G391" s="2183"/>
      <c r="H391" s="2183"/>
      <c r="I391" s="2183"/>
      <c r="J391" s="2183"/>
    </row>
    <row r="392" spans="1:15" ht="45" customHeight="1" x14ac:dyDescent="0.2">
      <c r="A392" s="983"/>
      <c r="B392" s="2183" t="s">
        <v>2280</v>
      </c>
      <c r="C392" s="2183"/>
      <c r="D392" s="2183"/>
      <c r="E392" s="2183"/>
      <c r="F392" s="2183"/>
      <c r="G392" s="2183"/>
      <c r="H392" s="2183"/>
      <c r="I392" s="2183"/>
      <c r="J392" s="2183"/>
    </row>
    <row r="393" spans="1:15" ht="45" customHeight="1" x14ac:dyDescent="0.2">
      <c r="A393" s="983"/>
      <c r="B393" s="980" t="s">
        <v>2281</v>
      </c>
      <c r="C393" s="955"/>
      <c r="D393" s="955"/>
      <c r="E393" s="955"/>
      <c r="F393" s="955"/>
      <c r="G393" s="955"/>
      <c r="H393" s="955"/>
      <c r="I393" s="955"/>
      <c r="J393" s="955"/>
    </row>
    <row r="394" spans="1:15" ht="45" customHeight="1" x14ac:dyDescent="0.2">
      <c r="A394" s="983"/>
      <c r="B394" s="998" t="s">
        <v>2282</v>
      </c>
      <c r="C394" s="999"/>
      <c r="D394" s="999"/>
      <c r="E394" s="999"/>
      <c r="F394" s="999"/>
      <c r="G394" s="999"/>
      <c r="H394" s="999"/>
      <c r="I394" s="999"/>
      <c r="J394" s="999"/>
    </row>
    <row r="395" spans="1:15" ht="45" customHeight="1" x14ac:dyDescent="0.2">
      <c r="A395" s="983"/>
      <c r="B395" s="1000" t="s">
        <v>2283</v>
      </c>
      <c r="C395" s="1001"/>
      <c r="D395" s="1001"/>
      <c r="E395" s="1001"/>
      <c r="F395" s="1001"/>
      <c r="G395" s="1001"/>
      <c r="H395" s="1001"/>
      <c r="I395" s="1001"/>
      <c r="J395" s="1001"/>
    </row>
    <row r="396" spans="1:15" ht="45" customHeight="1" x14ac:dyDescent="0.2">
      <c r="A396" s="983"/>
      <c r="B396" s="1002" t="s">
        <v>1960</v>
      </c>
      <c r="C396" s="1003"/>
      <c r="D396" s="1003"/>
      <c r="E396" s="1003"/>
      <c r="F396" s="1003"/>
      <c r="G396" s="1003"/>
      <c r="H396" s="1003"/>
      <c r="I396" s="1003"/>
      <c r="J396" s="1003"/>
    </row>
    <row r="397" spans="1:15" ht="45" customHeight="1" thickBot="1" x14ac:dyDescent="0.25">
      <c r="A397" s="983"/>
      <c r="B397" s="2055" t="s">
        <v>1961</v>
      </c>
      <c r="C397" s="2055"/>
      <c r="D397" s="2055"/>
      <c r="E397" s="2055"/>
      <c r="F397" s="2055"/>
      <c r="G397" s="2055"/>
      <c r="H397" s="2055"/>
      <c r="I397" s="2055"/>
      <c r="J397" s="2055"/>
    </row>
    <row r="398" spans="1:15" ht="45" customHeight="1" thickTop="1" thickBot="1" x14ac:dyDescent="0.25">
      <c r="A398" s="983"/>
      <c r="B398" s="2055" t="s">
        <v>2300</v>
      </c>
      <c r="C398" s="2055"/>
      <c r="D398" s="2055"/>
      <c r="E398" s="2055"/>
      <c r="F398" s="2055"/>
      <c r="G398" s="2055"/>
      <c r="H398" s="2055"/>
      <c r="I398" s="2055"/>
      <c r="J398" s="2055"/>
      <c r="L398" s="973" t="str">
        <f>B398</f>
        <v xml:space="preserve">Les 3 tableaux indicatifs ci-dessous aux § 42151 à 42153 classent les fromages par teneur en calcium en les regroupant par famille de produits. Pour réaliser cette classification, nous nous sommes basés sur les poids de portions adultes couramment commercialisés pour les collectivités ; </v>
      </c>
      <c r="M398" s="974">
        <f>LEN(L398)</f>
        <v>288</v>
      </c>
      <c r="N398" s="975" t="s">
        <v>2706</v>
      </c>
      <c r="O398" s="976"/>
    </row>
    <row r="399" spans="1:15" ht="45" customHeight="1" thickTop="1" thickBot="1" x14ac:dyDescent="0.25">
      <c r="A399" s="983"/>
      <c r="B399" s="2055" t="s">
        <v>2301</v>
      </c>
      <c r="C399" s="2055"/>
      <c r="D399" s="2055"/>
      <c r="E399" s="2055"/>
      <c r="F399" s="2055"/>
      <c r="G399" s="2055"/>
      <c r="H399" s="2055"/>
      <c r="I399" s="2055"/>
      <c r="J399" s="2055"/>
      <c r="L399" s="973" t="str">
        <f>B399</f>
        <v xml:space="preserve"> cette classification est néanmoins pertinente pour l’ensemble des populations de consommateurs. Des variations sont possibles, mais la classification est nécessaire pour donner une image assez fidèle du marché des fromages et des produits laitiers.</v>
      </c>
      <c r="M399" s="974">
        <f>LEN(L399)</f>
        <v>249</v>
      </c>
      <c r="N399" s="975" t="s">
        <v>2706</v>
      </c>
      <c r="O399" s="976"/>
    </row>
    <row r="400" spans="1:15" ht="45" customHeight="1" thickTop="1" thickBot="1" x14ac:dyDescent="0.25">
      <c r="A400" s="983"/>
      <c r="B400" s="2183" t="s">
        <v>1962</v>
      </c>
      <c r="C400" s="2183"/>
      <c r="D400" s="2183"/>
      <c r="E400" s="2183"/>
      <c r="F400" s="2183"/>
      <c r="G400" s="2183"/>
      <c r="H400" s="2183"/>
      <c r="I400" s="2183"/>
      <c r="J400" s="2183"/>
    </row>
    <row r="401" spans="1:15" ht="45" customHeight="1" thickTop="1" thickBot="1" x14ac:dyDescent="0.25">
      <c r="A401" s="983"/>
      <c r="B401" s="2055" t="s">
        <v>2302</v>
      </c>
      <c r="C401" s="2055"/>
      <c r="D401" s="2055"/>
      <c r="E401" s="2055"/>
      <c r="F401" s="2055"/>
      <c r="G401" s="2055"/>
      <c r="H401" s="2055"/>
      <c r="I401" s="2055"/>
      <c r="J401" s="2055"/>
      <c r="L401" s="973" t="str">
        <f>B401</f>
        <v>Afin de promouvoir l’éducation au goût, et d’assurer une alimentation harmonieuse ainsi que la diversité des repas, il convient, dans le respect des présentes recommandations et des usages de composition des repas,</v>
      </c>
      <c r="M401" s="974">
        <f>LEN(L401)</f>
        <v>214</v>
      </c>
      <c r="N401" s="975" t="s">
        <v>2706</v>
      </c>
      <c r="O401" s="976"/>
    </row>
    <row r="402" spans="1:15" ht="45" customHeight="1" thickTop="1" x14ac:dyDescent="0.2">
      <c r="A402" s="983"/>
      <c r="B402" s="2055" t="s">
        <v>2811</v>
      </c>
      <c r="C402" s="2055"/>
      <c r="D402" s="2055"/>
      <c r="E402" s="2055"/>
      <c r="F402" s="2055"/>
      <c r="G402" s="2055"/>
      <c r="H402" s="2055"/>
      <c r="I402" s="2055"/>
      <c r="J402" s="2055"/>
    </row>
    <row r="403" spans="1:15" ht="45" customHeight="1" x14ac:dyDescent="0.2">
      <c r="A403" s="983"/>
      <c r="B403" s="972" t="s">
        <v>1963</v>
      </c>
      <c r="C403" s="955"/>
      <c r="D403" s="955"/>
      <c r="E403" s="955"/>
      <c r="F403" s="955"/>
      <c r="G403" s="955"/>
      <c r="H403" s="955"/>
      <c r="I403" s="955"/>
      <c r="J403" s="955"/>
    </row>
    <row r="404" spans="1:15" ht="45" customHeight="1" x14ac:dyDescent="0.2">
      <c r="A404" s="983"/>
      <c r="B404" s="980" t="s">
        <v>2812</v>
      </c>
      <c r="C404" s="955"/>
      <c r="D404" s="955"/>
      <c r="E404" s="955"/>
      <c r="F404" s="955"/>
      <c r="G404" s="955"/>
      <c r="H404" s="955"/>
      <c r="I404" s="955"/>
      <c r="J404" s="955"/>
    </row>
    <row r="405" spans="1:15" ht="45" customHeight="1" x14ac:dyDescent="0.2">
      <c r="A405" s="983"/>
      <c r="B405" s="980" t="s">
        <v>1966</v>
      </c>
      <c r="C405" s="955"/>
      <c r="D405" s="955"/>
      <c r="E405" s="955"/>
      <c r="F405" s="955"/>
      <c r="G405" s="955"/>
      <c r="H405" s="955"/>
      <c r="I405" s="955"/>
      <c r="J405" s="955"/>
    </row>
    <row r="406" spans="1:15" ht="45" customHeight="1" x14ac:dyDescent="0.2">
      <c r="A406" s="983"/>
      <c r="B406" s="2055" t="s">
        <v>1967</v>
      </c>
      <c r="C406" s="2055"/>
      <c r="D406" s="2055"/>
      <c r="E406" s="2055"/>
      <c r="F406" s="2055"/>
      <c r="G406" s="2055"/>
      <c r="H406" s="2055"/>
      <c r="I406" s="2055"/>
      <c r="J406" s="2055"/>
    </row>
    <row r="407" spans="1:15" ht="45" customHeight="1" x14ac:dyDescent="0.2">
      <c r="A407" s="983"/>
      <c r="B407" s="2184" t="s">
        <v>1968</v>
      </c>
      <c r="C407" s="2184"/>
      <c r="D407" s="2184"/>
      <c r="E407" s="2184"/>
      <c r="F407" s="2184"/>
      <c r="G407" s="2184"/>
      <c r="H407" s="2184"/>
      <c r="I407" s="2184"/>
      <c r="J407" s="2184"/>
    </row>
    <row r="408" spans="1:15" ht="45" customHeight="1" thickBot="1" x14ac:dyDescent="0.25">
      <c r="A408" s="983"/>
      <c r="B408" s="980" t="s">
        <v>2813</v>
      </c>
      <c r="C408" s="955"/>
      <c r="D408" s="955"/>
      <c r="E408" s="955"/>
      <c r="F408" s="955"/>
      <c r="G408" s="955"/>
      <c r="H408" s="955"/>
      <c r="I408" s="955"/>
      <c r="J408" s="955"/>
    </row>
    <row r="409" spans="1:15" ht="45" customHeight="1" thickTop="1" thickBot="1" x14ac:dyDescent="0.25">
      <c r="A409" s="983"/>
      <c r="B409" s="2055" t="s">
        <v>1969</v>
      </c>
      <c r="C409" s="2055"/>
      <c r="D409" s="2055"/>
      <c r="E409" s="2055"/>
      <c r="F409" s="2055"/>
      <c r="G409" s="2055"/>
      <c r="H409" s="2055"/>
      <c r="I409" s="2055"/>
      <c r="J409" s="2055"/>
      <c r="L409" s="973" t="str">
        <f>B409</f>
        <v>Pour cette population, le contrôle des fréquences est effectué en cumulant déjeuners et dîners, soit sur la base minimale de 40 repas successifs. La présente recommandation distingue les déjeuners des dîners au cas où, par exception, la personne âgée ne prendrait en collectivité que l’un des deux principaux repas.</v>
      </c>
      <c r="M409" s="974">
        <f>LEN(L409)</f>
        <v>315</v>
      </c>
      <c r="N409" s="975" t="s">
        <v>2706</v>
      </c>
      <c r="O409" s="976"/>
    </row>
    <row r="410" spans="1:15" ht="45" customHeight="1" thickTop="1" thickBot="1" x14ac:dyDescent="0.25">
      <c r="A410" s="983"/>
      <c r="B410" s="980" t="s">
        <v>2814</v>
      </c>
      <c r="C410" s="955"/>
      <c r="D410" s="955"/>
      <c r="E410" s="955"/>
      <c r="F410" s="955"/>
      <c r="G410" s="955"/>
      <c r="H410" s="955"/>
      <c r="I410" s="955"/>
      <c r="J410" s="955"/>
    </row>
    <row r="411" spans="1:15" ht="45" customHeight="1" thickTop="1" thickBot="1" x14ac:dyDescent="0.25">
      <c r="A411" s="983"/>
      <c r="B411" s="2055" t="s">
        <v>2054</v>
      </c>
      <c r="C411" s="2055"/>
      <c r="D411" s="2055"/>
      <c r="E411" s="2055"/>
      <c r="F411" s="2055"/>
      <c r="G411" s="2055"/>
      <c r="H411" s="2055"/>
      <c r="I411" s="2055"/>
      <c r="J411" s="2055"/>
      <c r="L411" s="973" t="str">
        <f>B411</f>
        <v xml:space="preserve">Les objectifs nutritionnels pour les personnes âgées en institution ne sont pas les mêmes que pour les autres tranches d’âge. La prévention de la dénutrition oblige à prévoir des menus intégrant des recettes sapides, faisant partie du répertoire culinaire des convives. </v>
      </c>
      <c r="M411" s="974">
        <f>LEN(L411)</f>
        <v>270</v>
      </c>
      <c r="N411" s="975" t="s">
        <v>2706</v>
      </c>
      <c r="O411" s="976"/>
    </row>
    <row r="412" spans="1:15" ht="45" customHeight="1" thickTop="1" thickBot="1" x14ac:dyDescent="0.25">
      <c r="A412" s="983"/>
      <c r="B412" s="2055" t="s">
        <v>2815</v>
      </c>
      <c r="C412" s="2055"/>
      <c r="D412" s="2055"/>
      <c r="E412" s="2055"/>
      <c r="F412" s="2055"/>
      <c r="G412" s="2055"/>
      <c r="H412" s="2055"/>
      <c r="I412" s="2055"/>
      <c r="J412" s="2055"/>
    </row>
    <row r="413" spans="1:15" ht="45" customHeight="1" thickTop="1" thickBot="1" x14ac:dyDescent="0.25">
      <c r="A413" s="983"/>
      <c r="B413" s="2055" t="s">
        <v>2816</v>
      </c>
      <c r="C413" s="2055"/>
      <c r="D413" s="2055"/>
      <c r="E413" s="2055"/>
      <c r="F413" s="2055"/>
      <c r="G413" s="2055"/>
      <c r="H413" s="2055"/>
      <c r="I413" s="2055"/>
      <c r="J413" s="2055"/>
      <c r="L413" s="973" t="str">
        <f>B413</f>
        <v>Il en est de même s’agissant des desserts sucrés, tout aussi sapides, en veillant à ce que le sucre accompagne des aliments de bonne densité nutritionnelle, tels que les laitages et fruits. Il est rappelé que les objectifs nutritionnels pour les personnes âgées en institution visent ici à :</v>
      </c>
      <c r="M413" s="974">
        <f>LEN(L413)</f>
        <v>291</v>
      </c>
      <c r="N413" s="975" t="s">
        <v>2706</v>
      </c>
      <c r="O413" s="976"/>
    </row>
    <row r="414" spans="1:15" ht="45" customHeight="1" thickTop="1" x14ac:dyDescent="0.2">
      <c r="A414" s="983"/>
      <c r="B414" s="980" t="s">
        <v>2055</v>
      </c>
      <c r="C414" s="955"/>
      <c r="D414" s="955"/>
      <c r="E414" s="955"/>
      <c r="F414" s="955"/>
      <c r="G414" s="955"/>
      <c r="H414" s="955"/>
      <c r="I414" s="955"/>
      <c r="J414" s="955"/>
    </row>
    <row r="415" spans="1:15" ht="45" customHeight="1" x14ac:dyDescent="0.2">
      <c r="A415" s="983"/>
      <c r="B415" s="980" t="s">
        <v>2056</v>
      </c>
      <c r="C415" s="955"/>
      <c r="D415" s="955"/>
      <c r="E415" s="955"/>
      <c r="F415" s="955"/>
      <c r="G415" s="955"/>
      <c r="H415" s="955"/>
      <c r="I415" s="955"/>
      <c r="J415" s="955"/>
    </row>
    <row r="416" spans="1:15" ht="45" customHeight="1" x14ac:dyDescent="0.2">
      <c r="A416" s="983"/>
      <c r="B416" s="980" t="s">
        <v>2057</v>
      </c>
      <c r="C416" s="955"/>
      <c r="D416" s="955"/>
      <c r="E416" s="955"/>
      <c r="F416" s="955"/>
      <c r="G416" s="955"/>
      <c r="H416" s="955"/>
      <c r="I416" s="955"/>
      <c r="J416" s="955"/>
    </row>
    <row r="417" spans="1:15" ht="45" customHeight="1" x14ac:dyDescent="0.2">
      <c r="A417" s="983"/>
      <c r="B417" s="980" t="s">
        <v>2058</v>
      </c>
      <c r="C417" s="955"/>
      <c r="D417" s="955"/>
      <c r="E417" s="955"/>
      <c r="F417" s="955"/>
      <c r="G417" s="955"/>
      <c r="H417" s="955"/>
      <c r="I417" s="955"/>
      <c r="J417" s="955"/>
    </row>
    <row r="418" spans="1:15" ht="45" customHeight="1" thickBot="1" x14ac:dyDescent="0.25">
      <c r="A418" s="983"/>
      <c r="B418" s="972" t="s">
        <v>2817</v>
      </c>
      <c r="C418" s="955"/>
      <c r="D418" s="955"/>
      <c r="E418" s="955"/>
      <c r="F418" s="955"/>
      <c r="G418" s="955"/>
      <c r="H418" s="955"/>
      <c r="I418" s="955"/>
      <c r="J418" s="955"/>
    </row>
    <row r="419" spans="1:15" ht="45" customHeight="1" thickTop="1" thickBot="1" x14ac:dyDescent="0.25">
      <c r="A419" s="983"/>
      <c r="B419" s="2208" t="s">
        <v>2303</v>
      </c>
      <c r="C419" s="2209"/>
      <c r="D419" s="2209"/>
      <c r="E419" s="2209"/>
      <c r="F419" s="2209"/>
      <c r="G419" s="2209"/>
      <c r="H419" s="2209"/>
      <c r="I419" s="2209"/>
      <c r="J419" s="2209"/>
      <c r="L419" s="973" t="str">
        <f>B419</f>
        <v xml:space="preserve">entrées de crudités de légumes ou de fruits, entrées de légumes cuits, et potages de légumes contenant plus de 40% de légumes: au minimum 10 déjeuners sur 20 déjeuners successifs, et 15 dîners sur 20 dîners successifs, toutes entrées et potages précités confondus. </v>
      </c>
      <c r="M419" s="974">
        <f>LEN(L419)</f>
        <v>265</v>
      </c>
      <c r="N419" s="975" t="s">
        <v>2706</v>
      </c>
      <c r="O419" s="976"/>
    </row>
    <row r="420" spans="1:15" ht="45" customHeight="1" thickTop="1" x14ac:dyDescent="0.2">
      <c r="A420" s="983"/>
      <c r="B420" s="2208" t="s">
        <v>2818</v>
      </c>
      <c r="C420" s="2209"/>
      <c r="D420" s="2209"/>
      <c r="E420" s="2209"/>
      <c r="F420" s="2209"/>
      <c r="G420" s="2209"/>
      <c r="H420" s="2209"/>
      <c r="I420" s="2209"/>
      <c r="J420" s="2209"/>
    </row>
    <row r="421" spans="1:15" ht="45" customHeight="1" thickBot="1" x14ac:dyDescent="0.25">
      <c r="A421" s="983"/>
      <c r="B421" s="980" t="s">
        <v>2059</v>
      </c>
      <c r="C421" s="955"/>
      <c r="D421" s="955"/>
      <c r="E421" s="955"/>
      <c r="F421" s="955"/>
      <c r="G421" s="955"/>
      <c r="H421" s="955"/>
      <c r="I421" s="955"/>
      <c r="J421" s="955"/>
    </row>
    <row r="422" spans="1:15" ht="45" customHeight="1" thickTop="1" thickBot="1" x14ac:dyDescent="0.25">
      <c r="A422" s="983"/>
      <c r="B422" s="2055" t="s">
        <v>2819</v>
      </c>
      <c r="C422" s="2055"/>
      <c r="D422" s="2055"/>
      <c r="E422" s="2055"/>
      <c r="F422" s="2055"/>
      <c r="G422" s="2055"/>
      <c r="H422" s="2055"/>
      <c r="I422" s="2055"/>
      <c r="J422" s="2055"/>
      <c r="L422" s="973" t="str">
        <f>B422</f>
        <v>- légumes autres que secs, seuls, ou en mélange contenant au moins 50% de légumes : 10 déjeuners sur 20 déjeuners successifs, et au minimum 7 dîners sur 20 dîners successifs. Les commentaires explicitant les fréquences précisées au paragraphe 42122 ci-dessus s’appliquent ici..</v>
      </c>
      <c r="M422" s="974">
        <f>LEN(L422)</f>
        <v>277</v>
      </c>
      <c r="N422" s="975" t="s">
        <v>2706</v>
      </c>
      <c r="O422" s="976"/>
    </row>
    <row r="423" spans="1:15" ht="45" customHeight="1" thickTop="1" thickBot="1" x14ac:dyDescent="0.25">
      <c r="A423" s="983"/>
      <c r="B423" s="2210" t="s">
        <v>2820</v>
      </c>
      <c r="C423" s="2210"/>
      <c r="D423" s="2210"/>
      <c r="E423" s="2210"/>
      <c r="F423" s="2210"/>
      <c r="G423" s="2210"/>
      <c r="H423" s="2210"/>
      <c r="I423" s="2210"/>
      <c r="J423" s="2210"/>
      <c r="L423" s="973" t="str">
        <f>B423</f>
        <v>- légumes secs, féculents ou céréales : 10 déjeuners sur 20 déjeuners successifs, et au minimum 7 dîners sur 20 dîners successifs. Les commentaires qui accompagnent les fréquences précisées au paragraphe 42123 ci-dessus s’appliquent ici.</v>
      </c>
      <c r="M423" s="974">
        <f>LEN(L423)</f>
        <v>237</v>
      </c>
      <c r="N423" s="975" t="s">
        <v>2706</v>
      </c>
      <c r="O423" s="976"/>
    </row>
    <row r="424" spans="1:15" ht="45" customHeight="1" thickTop="1" thickBot="1" x14ac:dyDescent="0.25">
      <c r="A424" s="983"/>
      <c r="B424" s="2207" t="s">
        <v>2821</v>
      </c>
      <c r="C424" s="2207"/>
      <c r="D424" s="2207"/>
      <c r="E424" s="2207"/>
      <c r="F424" s="2207"/>
      <c r="G424" s="2207"/>
      <c r="H424" s="2207"/>
      <c r="I424" s="2207"/>
      <c r="J424" s="2207"/>
      <c r="L424" s="973" t="str">
        <f>B424</f>
        <v>- desserts de fruits crus entiers ou mixés : au minimum 8 déjeuners sur 20 déjeuners successifs, et 4 dîners sur 20 dîners successifs. Les commentaires explicitant les fréquences précisées au paragraphe 42121 ci-dessus s’appliquent ici.</v>
      </c>
      <c r="M424" s="974">
        <f>LEN(L424)</f>
        <v>236</v>
      </c>
      <c r="N424" s="975" t="s">
        <v>2706</v>
      </c>
      <c r="O424" s="976"/>
    </row>
    <row r="425" spans="1:15" ht="45" customHeight="1" thickTop="1" x14ac:dyDescent="0.2">
      <c r="A425" s="983"/>
      <c r="B425" s="980" t="s">
        <v>2822</v>
      </c>
      <c r="C425" s="955"/>
      <c r="D425" s="955"/>
      <c r="E425" s="955"/>
      <c r="F425" s="955"/>
      <c r="G425" s="955"/>
      <c r="H425" s="955"/>
      <c r="I425" s="955"/>
      <c r="J425" s="955"/>
    </row>
    <row r="426" spans="1:15" ht="45" customHeight="1" x14ac:dyDescent="0.2">
      <c r="A426" s="983"/>
      <c r="B426" s="972" t="s">
        <v>2060</v>
      </c>
      <c r="C426" s="955"/>
      <c r="D426" s="955"/>
      <c r="E426" s="955"/>
      <c r="F426" s="955"/>
      <c r="G426" s="955"/>
      <c r="H426" s="955"/>
      <c r="I426" s="955"/>
      <c r="J426" s="955"/>
    </row>
    <row r="427" spans="1:15" ht="45" customHeight="1" x14ac:dyDescent="0.2">
      <c r="A427" s="983"/>
      <c r="B427" s="980" t="s">
        <v>1590</v>
      </c>
      <c r="C427" s="955"/>
      <c r="D427" s="955"/>
      <c r="E427" s="955"/>
      <c r="F427" s="955"/>
      <c r="G427" s="955"/>
      <c r="H427" s="955"/>
      <c r="I427" s="955"/>
      <c r="J427" s="955"/>
    </row>
    <row r="428" spans="1:15" ht="45" customHeight="1" thickBot="1" x14ac:dyDescent="0.25">
      <c r="A428" s="983"/>
      <c r="B428" s="1004" t="s">
        <v>2823</v>
      </c>
      <c r="C428" s="989"/>
      <c r="D428" s="989"/>
      <c r="E428" s="989"/>
      <c r="F428" s="989"/>
      <c r="G428" s="989"/>
      <c r="H428" s="989"/>
      <c r="I428" s="989"/>
      <c r="J428" s="989"/>
    </row>
    <row r="429" spans="1:15" ht="45" customHeight="1" thickTop="1" thickBot="1" x14ac:dyDescent="0.25">
      <c r="A429" s="983"/>
      <c r="B429" s="2055" t="s">
        <v>2824</v>
      </c>
      <c r="C429" s="2055"/>
      <c r="D429" s="2055"/>
      <c r="E429" s="2055"/>
      <c r="F429" s="2055"/>
      <c r="G429" s="2055"/>
      <c r="H429" s="2055"/>
      <c r="I429" s="2055"/>
      <c r="J429" s="2055"/>
      <c r="L429" s="973" t="str">
        <f>B429</f>
        <v>- produits à frire ou préfrits, servis en plat protidique, en garniture ou en accompagnement, et contenant plus de 15% de lipides: au maximum 4 déjeuners sur 20 déjeuners successifs, et 2 dîners sur 20 dîners successifs ;</v>
      </c>
      <c r="M429" s="974">
        <f>LEN(L429)</f>
        <v>221</v>
      </c>
      <c r="N429" s="975" t="s">
        <v>2706</v>
      </c>
      <c r="O429" s="976"/>
    </row>
    <row r="430" spans="1:15" ht="45" customHeight="1" thickTop="1" x14ac:dyDescent="0.2">
      <c r="A430" s="983"/>
      <c r="B430" s="972" t="s">
        <v>1591</v>
      </c>
      <c r="C430" s="955"/>
      <c r="D430" s="955"/>
      <c r="E430" s="955"/>
      <c r="F430" s="955"/>
      <c r="G430" s="955"/>
      <c r="H430" s="955"/>
      <c r="I430" s="955"/>
      <c r="J430" s="955"/>
    </row>
    <row r="431" spans="1:15" ht="45" customHeight="1" x14ac:dyDescent="0.2">
      <c r="A431" s="983"/>
      <c r="B431" s="980" t="s">
        <v>1592</v>
      </c>
      <c r="C431" s="955"/>
      <c r="D431" s="955"/>
      <c r="E431" s="955"/>
      <c r="F431" s="955"/>
      <c r="G431" s="955"/>
      <c r="H431" s="955"/>
      <c r="I431" s="955"/>
      <c r="J431" s="955"/>
    </row>
    <row r="432" spans="1:15" ht="45" customHeight="1" x14ac:dyDescent="0.2">
      <c r="A432" s="983"/>
      <c r="B432" s="972" t="s">
        <v>1593</v>
      </c>
      <c r="C432" s="955"/>
      <c r="D432" s="955"/>
      <c r="E432" s="955"/>
      <c r="F432" s="955"/>
      <c r="G432" s="955"/>
      <c r="H432" s="955"/>
      <c r="I432" s="955"/>
      <c r="J432" s="955"/>
    </row>
    <row r="433" spans="1:15" ht="45" customHeight="1" thickBot="1" x14ac:dyDescent="0.25">
      <c r="A433" s="983"/>
      <c r="B433" s="980" t="s">
        <v>1590</v>
      </c>
      <c r="C433" s="955"/>
      <c r="D433" s="955"/>
      <c r="E433" s="955"/>
      <c r="F433" s="955"/>
      <c r="G433" s="955"/>
      <c r="H433" s="955"/>
      <c r="I433" s="955"/>
      <c r="J433" s="955"/>
    </row>
    <row r="434" spans="1:15" ht="45" customHeight="1" thickTop="1" thickBot="1" x14ac:dyDescent="0.25">
      <c r="A434" s="983"/>
      <c r="B434" s="2055" t="s">
        <v>2825</v>
      </c>
      <c r="C434" s="2055"/>
      <c r="D434" s="2055"/>
      <c r="E434" s="2055"/>
      <c r="F434" s="2055"/>
      <c r="G434" s="2055"/>
      <c r="H434" s="2055"/>
      <c r="I434" s="2055"/>
      <c r="J434" s="2055"/>
      <c r="L434" s="973" t="str">
        <f>B434</f>
        <v>- fromages, servis en entrée ou comme produit laitier, et contenant au moins 150mg de calcium laitier par portion: au minimum 8 déjeuners sur 20 déjeuners successifs, et 8 dîners sur 20 dîners successifs ;</v>
      </c>
      <c r="M434" s="974">
        <f>LEN(L434)</f>
        <v>205</v>
      </c>
      <c r="N434" s="975" t="s">
        <v>2706</v>
      </c>
      <c r="O434" s="976"/>
    </row>
    <row r="435" spans="1:15" ht="45" customHeight="1" thickTop="1" thickBot="1" x14ac:dyDescent="0.25">
      <c r="A435" s="983"/>
      <c r="B435" s="2183" t="s">
        <v>2826</v>
      </c>
      <c r="C435" s="2183"/>
      <c r="D435" s="2183"/>
      <c r="E435" s="2183"/>
      <c r="F435" s="2183"/>
      <c r="G435" s="2183"/>
      <c r="H435" s="2183"/>
      <c r="I435" s="2183"/>
      <c r="J435" s="2183"/>
      <c r="L435" s="973" t="str">
        <f>B435</f>
        <v>- fromages, servis en entrée ou comme produit laitier, dont la teneur en calcium laitier est comprise entre 100 mg et moins de 150 mg par portion : au minimum 4 déjeuners sur 20 déjeuners successifs, et 4 dîners sur 20 dîners successifs ;</v>
      </c>
      <c r="M435" s="974">
        <f>LEN(L435)</f>
        <v>238</v>
      </c>
      <c r="N435" s="975" t="s">
        <v>2706</v>
      </c>
      <c r="O435" s="976"/>
    </row>
    <row r="436" spans="1:15" ht="45" customHeight="1" thickTop="1" x14ac:dyDescent="0.2">
      <c r="A436" s="983"/>
      <c r="B436" s="2183" t="s">
        <v>510</v>
      </c>
      <c r="C436" s="2183"/>
      <c r="D436" s="2183"/>
      <c r="E436" s="2183"/>
      <c r="F436" s="2183"/>
      <c r="G436" s="2183"/>
      <c r="H436" s="2183"/>
      <c r="I436" s="2183"/>
      <c r="J436" s="2183"/>
    </row>
    <row r="437" spans="1:15" ht="45" customHeight="1" x14ac:dyDescent="0.2">
      <c r="A437" s="983"/>
      <c r="B437" s="980" t="s">
        <v>511</v>
      </c>
      <c r="C437" s="955"/>
      <c r="D437" s="955"/>
      <c r="E437" s="955"/>
      <c r="F437" s="955"/>
      <c r="G437" s="955"/>
      <c r="H437" s="955"/>
      <c r="I437" s="955"/>
      <c r="J437" s="955"/>
    </row>
    <row r="438" spans="1:15" ht="45" customHeight="1" x14ac:dyDescent="0.2">
      <c r="A438" s="983"/>
      <c r="B438" s="972" t="s">
        <v>512</v>
      </c>
      <c r="C438" s="955"/>
      <c r="D438" s="955"/>
      <c r="E438" s="955"/>
      <c r="F438" s="955"/>
      <c r="G438" s="955"/>
      <c r="H438" s="955"/>
      <c r="I438" s="955"/>
      <c r="J438" s="955"/>
    </row>
    <row r="439" spans="1:15" ht="45" customHeight="1" thickBot="1" x14ac:dyDescent="0.25">
      <c r="A439" s="983"/>
      <c r="B439" s="980" t="s">
        <v>1590</v>
      </c>
      <c r="C439" s="955"/>
      <c r="D439" s="955"/>
      <c r="E439" s="955"/>
      <c r="F439" s="955"/>
      <c r="G439" s="955"/>
      <c r="H439" s="955"/>
      <c r="I439" s="955"/>
      <c r="J439" s="955"/>
    </row>
    <row r="440" spans="1:15" ht="45" customHeight="1" thickTop="1" thickBot="1" x14ac:dyDescent="0.25">
      <c r="A440" s="983"/>
      <c r="B440" s="2055" t="s">
        <v>2827</v>
      </c>
      <c r="C440" s="2055"/>
      <c r="D440" s="2055"/>
      <c r="E440" s="2055"/>
      <c r="F440" s="2055"/>
      <c r="G440" s="2055"/>
      <c r="H440" s="2055"/>
      <c r="I440" s="2055"/>
      <c r="J440" s="2055"/>
      <c r="L440" s="973" t="str">
        <f>B440</f>
        <v>- plats protidiques ayant un rapport protéines/lipides inférieur ou égal à 1 : au maximum 2 déjeuners sur 20 déjeuners successifs, et 4 dîners sur 20 dîners successifs. Ce critère ne s’applique pas aux plats d’œufs.</v>
      </c>
      <c r="M440" s="974">
        <f>LEN(L440)</f>
        <v>215</v>
      </c>
      <c r="N440" s="975" t="s">
        <v>2706</v>
      </c>
      <c r="O440" s="976"/>
    </row>
    <row r="441" spans="1:15" ht="45" customHeight="1" thickTop="1" thickBot="1" x14ac:dyDescent="0.25">
      <c r="A441" s="983"/>
      <c r="B441" s="980" t="s">
        <v>513</v>
      </c>
      <c r="C441" s="955"/>
      <c r="D441" s="955"/>
      <c r="E441" s="955"/>
      <c r="F441" s="955"/>
      <c r="G441" s="955"/>
      <c r="H441" s="955"/>
      <c r="I441" s="955"/>
      <c r="J441" s="955"/>
    </row>
    <row r="442" spans="1:15" ht="45" customHeight="1" thickTop="1" thickBot="1" x14ac:dyDescent="0.25">
      <c r="A442" s="983"/>
      <c r="B442" s="2213" t="s">
        <v>2828</v>
      </c>
      <c r="C442" s="2213"/>
      <c r="D442" s="2213"/>
      <c r="E442" s="2213"/>
      <c r="F442" s="2213"/>
      <c r="G442" s="2213"/>
      <c r="H442" s="2213"/>
      <c r="I442" s="2213"/>
      <c r="J442" s="2213"/>
      <c r="L442" s="973" t="str">
        <f>B442</f>
        <v>- plats protidiques de poisson, ou de préparation à base de poisson, contenant au moins 70% de poisson et ayant un rapport protéines/lipides supérieur ou égal à 2 : au minimum 4 déjeuners sur 20 déjeuners successifs, et 2 dîners sur 20 dîners successifs.</v>
      </c>
      <c r="M442" s="974">
        <f>LEN(L442)</f>
        <v>254</v>
      </c>
      <c r="N442" s="975" t="s">
        <v>2706</v>
      </c>
      <c r="O442" s="976"/>
    </row>
    <row r="443" spans="1:15" ht="45" customHeight="1" thickTop="1" thickBot="1" x14ac:dyDescent="0.25">
      <c r="A443" s="983"/>
      <c r="B443" s="980" t="s">
        <v>514</v>
      </c>
      <c r="C443" s="955"/>
      <c r="D443" s="955"/>
      <c r="E443" s="955"/>
      <c r="F443" s="955"/>
      <c r="G443" s="955"/>
      <c r="H443" s="955"/>
      <c r="I443" s="955"/>
      <c r="J443" s="955"/>
    </row>
    <row r="444" spans="1:15" ht="45" customHeight="1" thickTop="1" thickBot="1" x14ac:dyDescent="0.25">
      <c r="A444" s="983"/>
      <c r="B444" s="2213" t="s">
        <v>2829</v>
      </c>
      <c r="C444" s="2213"/>
      <c r="D444" s="2213"/>
      <c r="E444" s="2213"/>
      <c r="F444" s="2213"/>
      <c r="G444" s="2213"/>
      <c r="H444" s="2213"/>
      <c r="I444" s="2213"/>
      <c r="J444" s="2213"/>
      <c r="L444" s="973" t="str">
        <f>B444</f>
        <v>- plats de viandes non hachées de bœuf, veau ou agneau, et d’abats de bœuf ou agneau : au minimum 4 déjeuners sur 20 déjeuners successifs, et 2 dîners sur 20 dîners successifs. Les commentaires explicitant la fréquence précisée ci-dessus au § 42143 s’appliquent ici.</v>
      </c>
      <c r="M444" s="974">
        <f>LEN(L444)</f>
        <v>266</v>
      </c>
      <c r="N444" s="975" t="s">
        <v>2706</v>
      </c>
      <c r="O444" s="976"/>
    </row>
    <row r="445" spans="1:15" ht="45" customHeight="1" thickTop="1" thickBot="1" x14ac:dyDescent="0.25">
      <c r="A445" s="983"/>
      <c r="B445" s="2055" t="s">
        <v>2830</v>
      </c>
      <c r="C445" s="2055"/>
      <c r="D445" s="2055"/>
      <c r="E445" s="2055"/>
      <c r="F445" s="2055"/>
      <c r="G445" s="2055"/>
      <c r="H445" s="2055"/>
      <c r="I445" s="2055"/>
      <c r="J445" s="2055"/>
      <c r="L445" s="973" t="str">
        <f>B445</f>
        <v>- préparations ou plats prêts à consommer à base de viande, de poisson, d’œuf et/ou de fromage, contenant moins de 70% du grammage recommandé pour la denrée protidique des plats composés (cf. annexe 2): au maximum 2 déjeuners sur 20 déjeuners successifs, et 6 dîners sur 20 dîners successifs.</v>
      </c>
      <c r="M445" s="974">
        <f>LEN(L445)</f>
        <v>292</v>
      </c>
      <c r="N445" s="975" t="s">
        <v>2706</v>
      </c>
      <c r="O445" s="976"/>
    </row>
    <row r="446" spans="1:15" ht="45" customHeight="1" thickTop="1" x14ac:dyDescent="0.2">
      <c r="A446" s="983"/>
      <c r="B446" s="980" t="s">
        <v>515</v>
      </c>
      <c r="C446" s="955"/>
      <c r="D446" s="955"/>
      <c r="E446" s="955"/>
      <c r="F446" s="955"/>
      <c r="G446" s="955"/>
      <c r="H446" s="955"/>
      <c r="I446" s="955"/>
      <c r="J446" s="955"/>
    </row>
    <row r="447" spans="1:15" ht="45" customHeight="1" thickBot="1" x14ac:dyDescent="0.25">
      <c r="A447" s="983"/>
      <c r="B447" s="954" t="s">
        <v>516</v>
      </c>
      <c r="C447" s="955"/>
      <c r="D447" s="955"/>
      <c r="E447" s="955"/>
      <c r="F447" s="955"/>
      <c r="G447" s="955"/>
      <c r="H447" s="955"/>
      <c r="I447" s="955"/>
      <c r="J447" s="955"/>
    </row>
    <row r="448" spans="1:15" ht="45" customHeight="1" thickTop="1" thickBot="1" x14ac:dyDescent="0.25">
      <c r="A448" s="983"/>
      <c r="B448" s="2183" t="s">
        <v>2304</v>
      </c>
      <c r="C448" s="2183"/>
      <c r="D448" s="2183"/>
      <c r="E448" s="2183"/>
      <c r="F448" s="2183"/>
      <c r="G448" s="2183"/>
      <c r="H448" s="2183"/>
      <c r="I448" s="2183"/>
      <c r="J448" s="2183"/>
      <c r="L448" s="973" t="str">
        <f>B448</f>
        <v xml:space="preserve">La quantité d'aliments consommée n'est pas nécessairement proportionnelle à la quantité d'aliments servie. La taille des portions servies doit être adaptée à l'âge afin de minimiser les restes dans l'assiette. </v>
      </c>
      <c r="M448" s="974">
        <f>LEN(L448)</f>
        <v>210</v>
      </c>
      <c r="N448" s="975" t="s">
        <v>2706</v>
      </c>
      <c r="O448" s="976"/>
    </row>
    <row r="449" spans="1:15" ht="45" customHeight="1" thickTop="1" x14ac:dyDescent="0.2">
      <c r="A449" s="983"/>
      <c r="B449" s="2183" t="s">
        <v>2831</v>
      </c>
      <c r="C449" s="2183"/>
      <c r="D449" s="2183"/>
      <c r="E449" s="2183"/>
      <c r="F449" s="2183"/>
      <c r="G449" s="2183"/>
      <c r="H449" s="2183"/>
      <c r="I449" s="2183"/>
      <c r="J449" s="2183"/>
    </row>
    <row r="450" spans="1:15" ht="45" customHeight="1" x14ac:dyDescent="0.2">
      <c r="A450" s="983"/>
      <c r="B450" s="954" t="s">
        <v>517</v>
      </c>
      <c r="C450" s="955"/>
      <c r="D450" s="955"/>
      <c r="E450" s="955"/>
      <c r="F450" s="955"/>
      <c r="G450" s="955"/>
      <c r="H450" s="955"/>
      <c r="I450" s="955"/>
      <c r="J450" s="955"/>
    </row>
    <row r="451" spans="1:15" ht="45" customHeight="1" thickBot="1" x14ac:dyDescent="0.25">
      <c r="A451" s="983"/>
      <c r="B451" s="980" t="s">
        <v>2832</v>
      </c>
      <c r="C451" s="955"/>
      <c r="D451" s="955"/>
      <c r="E451" s="955"/>
      <c r="F451" s="955"/>
      <c r="G451" s="955"/>
      <c r="H451" s="955"/>
      <c r="I451" s="955"/>
      <c r="J451" s="955"/>
    </row>
    <row r="452" spans="1:15" ht="45" customHeight="1" thickTop="1" thickBot="1" x14ac:dyDescent="0.25">
      <c r="A452" s="983"/>
      <c r="B452" s="2183" t="s">
        <v>2833</v>
      </c>
      <c r="C452" s="2183"/>
      <c r="D452" s="2183"/>
      <c r="E452" s="2183"/>
      <c r="F452" s="2183"/>
      <c r="G452" s="2183"/>
      <c r="H452" s="2183"/>
      <c r="I452" s="2183"/>
      <c r="J452" s="2183"/>
      <c r="L452" s="973" t="str">
        <f>B452</f>
        <v>Le contrôle des fréquences porte sur un minimum de 20 repas successifs (le cas échéant, en prenant en compte les mercredis), que le fournisseur ou l’établissement en régie a servis, pendant la période de 3 mois précédant la notification l’informant qu’un contrôle va intervenir.</v>
      </c>
      <c r="M452" s="974">
        <f>LEN(L452)</f>
        <v>278</v>
      </c>
      <c r="N452" s="975" t="s">
        <v>2706</v>
      </c>
      <c r="O452" s="976"/>
    </row>
    <row r="453" spans="1:15" ht="45" customHeight="1" thickTop="1" thickBot="1" x14ac:dyDescent="0.25">
      <c r="A453" s="983"/>
      <c r="B453" s="2055" t="s">
        <v>2834</v>
      </c>
      <c r="C453" s="2055"/>
      <c r="D453" s="2055"/>
      <c r="E453" s="2055"/>
      <c r="F453" s="2055"/>
      <c r="G453" s="2055"/>
      <c r="H453" s="2055"/>
      <c r="I453" s="2055"/>
      <c r="J453" s="2055"/>
    </row>
    <row r="454" spans="1:15" ht="45" customHeight="1" thickTop="1" thickBot="1" x14ac:dyDescent="0.25">
      <c r="A454" s="983"/>
      <c r="B454" s="2055" t="s">
        <v>2835</v>
      </c>
      <c r="C454" s="2055"/>
      <c r="D454" s="2055"/>
      <c r="E454" s="2055"/>
      <c r="F454" s="2055"/>
      <c r="G454" s="2055"/>
      <c r="H454" s="2055"/>
      <c r="I454" s="2055"/>
      <c r="J454" s="2055"/>
      <c r="L454" s="973" t="str">
        <f>B454</f>
        <v>En cas de restauration en internat scolaire ou de loisir, le contrôle du respect des fréquences se fait séparément sur la base minimale de 20 déjeuners successifs et de 20 dîners successifs. Le mercredi est pris en compte.</v>
      </c>
      <c r="M454" s="974">
        <f>LEN(L454)</f>
        <v>222</v>
      </c>
      <c r="N454" s="975" t="s">
        <v>2706</v>
      </c>
      <c r="O454" s="976"/>
    </row>
    <row r="455" spans="1:15" ht="45" customHeight="1" thickTop="1" thickBot="1" x14ac:dyDescent="0.25">
      <c r="A455" s="983"/>
      <c r="B455" s="2055" t="s">
        <v>2836</v>
      </c>
      <c r="C455" s="2055"/>
      <c r="D455" s="2055"/>
      <c r="E455" s="2055"/>
      <c r="F455" s="2055"/>
      <c r="G455" s="2055"/>
      <c r="H455" s="2055"/>
      <c r="I455" s="2055"/>
      <c r="J455" s="2055"/>
      <c r="L455" s="973" t="str">
        <f>B455</f>
        <v>Pour les personnes âgées en institution, le contrôle des fréquences est effectué en cumulant déjeuners et dîners, soit sur la base minimale de 40 repas successifs. L’annexe 5 distingue les déjeuners des dîners au cas où la personne âgée ne prendrait en collectivité que l’un des deux principaux repas journaliers.</v>
      </c>
      <c r="M455" s="974">
        <f>LEN(L455)</f>
        <v>313</v>
      </c>
      <c r="N455" s="975" t="s">
        <v>2706</v>
      </c>
      <c r="O455" s="976"/>
    </row>
    <row r="456" spans="1:15" ht="45" customHeight="1" thickTop="1" thickBot="1" x14ac:dyDescent="0.25">
      <c r="A456" s="983"/>
      <c r="B456" s="2183" t="s">
        <v>2290</v>
      </c>
      <c r="C456" s="2183"/>
      <c r="D456" s="2183"/>
      <c r="E456" s="2183"/>
      <c r="F456" s="2183"/>
      <c r="G456" s="2183"/>
      <c r="H456" s="2183"/>
      <c r="I456" s="2183"/>
      <c r="J456" s="2183"/>
      <c r="L456" s="973" t="str">
        <f>B456</f>
        <v>Il appartient au prestataire de fournir à la collectivité publique la preuve que les fréquences par catégories d’aliments (faisant l’objet des annexes 3, 4 et 5) sont respectées, sur un minimum de 20 repas successifs.</v>
      </c>
      <c r="M456" s="974">
        <f>LEN(L456)</f>
        <v>217</v>
      </c>
      <c r="N456" s="975" t="s">
        <v>2706</v>
      </c>
      <c r="O456" s="976"/>
    </row>
    <row r="457" spans="1:15" ht="45" customHeight="1" thickTop="1" thickBot="1" x14ac:dyDescent="0.25">
      <c r="A457" s="983"/>
      <c r="B457" s="2055" t="s">
        <v>2676</v>
      </c>
      <c r="C457" s="2055"/>
      <c r="D457" s="2055"/>
      <c r="E457" s="2055"/>
      <c r="F457" s="2055"/>
      <c r="G457" s="2055"/>
      <c r="H457" s="2055"/>
      <c r="I457" s="2055"/>
      <c r="J457" s="2055"/>
      <c r="L457" s="973" t="str">
        <f>B457</f>
        <v xml:space="preserve">Cependant, le prestataire ne peut pas être tenu responsable des modifications apportées aux fréquences de service des plats, si celles-ci sont validées ou exigées par l’acheteur (par exemple, sur demande des parents). </v>
      </c>
      <c r="M457" s="974">
        <f>LEN(L457)</f>
        <v>218</v>
      </c>
      <c r="N457" s="975" t="s">
        <v>2706</v>
      </c>
      <c r="O457" s="976"/>
    </row>
    <row r="458" spans="1:15" ht="45" customHeight="1" thickTop="1" x14ac:dyDescent="0.2">
      <c r="A458" s="983"/>
      <c r="B458" s="2055" t="s">
        <v>2677</v>
      </c>
      <c r="C458" s="2055"/>
      <c r="D458" s="2055"/>
      <c r="E458" s="2055"/>
      <c r="F458" s="2055"/>
      <c r="G458" s="2055"/>
      <c r="H458" s="2055"/>
      <c r="I458" s="2055"/>
      <c r="J458" s="2055"/>
    </row>
    <row r="459" spans="1:15" ht="45" customHeight="1" x14ac:dyDescent="0.2">
      <c r="A459" s="983"/>
      <c r="B459" s="972" t="s">
        <v>2291</v>
      </c>
      <c r="C459" s="955"/>
      <c r="D459" s="955"/>
      <c r="E459" s="955"/>
      <c r="F459" s="955"/>
      <c r="G459" s="955"/>
      <c r="H459" s="955"/>
      <c r="I459" s="955"/>
      <c r="J459" s="955"/>
    </row>
    <row r="460" spans="1:15" ht="45" customHeight="1" x14ac:dyDescent="0.2">
      <c r="A460" s="983"/>
      <c r="B460" s="2183" t="s">
        <v>2837</v>
      </c>
      <c r="C460" s="2183"/>
      <c r="D460" s="2183"/>
      <c r="E460" s="2183"/>
      <c r="F460" s="2183"/>
      <c r="G460" s="2183"/>
      <c r="H460" s="2183"/>
      <c r="I460" s="2183"/>
      <c r="J460" s="2183"/>
    </row>
    <row r="461" spans="1:15" ht="45" customHeight="1" x14ac:dyDescent="0.2">
      <c r="A461" s="983"/>
      <c r="B461" s="2055" t="s">
        <v>2678</v>
      </c>
      <c r="C461" s="2183"/>
      <c r="D461" s="2183"/>
      <c r="E461" s="2183"/>
      <c r="F461" s="2183"/>
      <c r="G461" s="2183"/>
      <c r="H461" s="2183"/>
      <c r="I461" s="2183"/>
      <c r="J461" s="2183"/>
    </row>
    <row r="462" spans="1:15" ht="45" customHeight="1" x14ac:dyDescent="0.2">
      <c r="A462" s="983"/>
      <c r="B462" s="980" t="s">
        <v>2292</v>
      </c>
      <c r="C462" s="955"/>
      <c r="D462" s="955"/>
      <c r="E462" s="955"/>
      <c r="F462" s="955"/>
      <c r="G462" s="955"/>
      <c r="H462" s="955"/>
      <c r="I462" s="955"/>
      <c r="J462" s="955"/>
    </row>
    <row r="463" spans="1:15" ht="45" customHeight="1" thickBot="1" x14ac:dyDescent="0.25">
      <c r="A463" s="983"/>
      <c r="B463" s="2055" t="s">
        <v>2838</v>
      </c>
      <c r="C463" s="2055"/>
      <c r="D463" s="2055"/>
      <c r="E463" s="2055"/>
      <c r="F463" s="2055"/>
      <c r="G463" s="2055"/>
      <c r="H463" s="2055"/>
      <c r="I463" s="2055"/>
      <c r="J463" s="2055"/>
    </row>
    <row r="464" spans="1:15" ht="45" customHeight="1" thickTop="1" thickBot="1" x14ac:dyDescent="0.25">
      <c r="A464" s="983"/>
      <c r="B464" s="2183" t="s">
        <v>2839</v>
      </c>
      <c r="C464" s="2183"/>
      <c r="D464" s="2183"/>
      <c r="E464" s="2183"/>
      <c r="F464" s="2183"/>
      <c r="G464" s="2183"/>
      <c r="H464" s="2183"/>
      <c r="I464" s="2183"/>
      <c r="J464" s="2183"/>
      <c r="L464" s="973" t="str">
        <f>B464</f>
        <v>Les repas type pique-nique ne font pas partie des repas contrôlés, car les exigences sanitaires limitent la diversité des produits et des recettes. Cependant, il est nécessaire que les repas proposés tiennent compte des présentes recommandations, et comprennent :</v>
      </c>
      <c r="M464" s="974">
        <f>LEN(L464)</f>
        <v>263</v>
      </c>
      <c r="N464" s="975" t="s">
        <v>2706</v>
      </c>
      <c r="O464" s="976"/>
    </row>
    <row r="465" spans="1:15" ht="45" customHeight="1" thickTop="1" x14ac:dyDescent="0.2">
      <c r="A465" s="983"/>
      <c r="B465" s="980" t="s">
        <v>171</v>
      </c>
      <c r="C465" s="955"/>
      <c r="D465" s="955"/>
      <c r="E465" s="955"/>
      <c r="F465" s="955"/>
      <c r="G465" s="955"/>
      <c r="H465" s="955"/>
      <c r="I465" s="955"/>
      <c r="J465" s="955"/>
    </row>
    <row r="466" spans="1:15" ht="45" customHeight="1" x14ac:dyDescent="0.2">
      <c r="A466" s="983"/>
      <c r="B466" s="980" t="s">
        <v>172</v>
      </c>
      <c r="C466" s="955"/>
      <c r="D466" s="955"/>
      <c r="E466" s="955"/>
      <c r="F466" s="955"/>
      <c r="G466" s="955"/>
      <c r="H466" s="955"/>
      <c r="I466" s="955"/>
      <c r="J466" s="955"/>
    </row>
    <row r="467" spans="1:15" ht="45" customHeight="1" x14ac:dyDescent="0.2">
      <c r="A467" s="983"/>
      <c r="B467" s="980" t="s">
        <v>173</v>
      </c>
      <c r="C467" s="955"/>
      <c r="D467" s="955"/>
      <c r="E467" s="955"/>
      <c r="F467" s="955"/>
      <c r="G467" s="955"/>
      <c r="H467" s="955"/>
      <c r="I467" s="955"/>
      <c r="J467" s="955"/>
    </row>
    <row r="468" spans="1:15" ht="45" customHeight="1" x14ac:dyDescent="0.2">
      <c r="A468" s="983"/>
      <c r="B468" s="980" t="s">
        <v>174</v>
      </c>
      <c r="C468" s="955"/>
      <c r="D468" s="955"/>
      <c r="E468" s="955"/>
      <c r="F468" s="955"/>
      <c r="G468" s="955"/>
      <c r="H468" s="955"/>
      <c r="I468" s="955"/>
      <c r="J468" s="955"/>
    </row>
    <row r="469" spans="1:15" ht="45" customHeight="1" x14ac:dyDescent="0.2">
      <c r="A469" s="983"/>
      <c r="B469" s="980" t="s">
        <v>175</v>
      </c>
      <c r="C469" s="955"/>
      <c r="D469" s="955"/>
      <c r="E469" s="955"/>
      <c r="F469" s="955"/>
      <c r="G469" s="955"/>
      <c r="H469" s="955"/>
      <c r="I469" s="955"/>
      <c r="J469" s="955"/>
    </row>
    <row r="470" spans="1:15" ht="45" customHeight="1" x14ac:dyDescent="0.2">
      <c r="A470" s="983"/>
      <c r="B470" s="980" t="s">
        <v>176</v>
      </c>
      <c r="C470" s="955"/>
      <c r="D470" s="955"/>
      <c r="E470" s="955"/>
      <c r="F470" s="955"/>
      <c r="G470" s="955"/>
      <c r="H470" s="955"/>
      <c r="I470" s="955"/>
      <c r="J470" s="955"/>
    </row>
    <row r="471" spans="1:15" ht="45" customHeight="1" thickBot="1" x14ac:dyDescent="0.25">
      <c r="A471" s="983"/>
      <c r="B471" s="972" t="s">
        <v>177</v>
      </c>
      <c r="C471" s="955"/>
      <c r="D471" s="955"/>
      <c r="E471" s="955"/>
      <c r="F471" s="955"/>
      <c r="G471" s="955"/>
      <c r="H471" s="955"/>
      <c r="I471" s="955"/>
      <c r="J471" s="955"/>
    </row>
    <row r="472" spans="1:15" ht="45" customHeight="1" thickTop="1" thickBot="1" x14ac:dyDescent="0.25">
      <c r="A472" s="983"/>
      <c r="B472" s="2055" t="s">
        <v>2679</v>
      </c>
      <c r="C472" s="2055"/>
      <c r="D472" s="2055"/>
      <c r="E472" s="2055"/>
      <c r="F472" s="2055"/>
      <c r="G472" s="2055"/>
      <c r="H472" s="2055"/>
      <c r="I472" s="2055"/>
      <c r="J472" s="2055"/>
      <c r="L472" s="973" t="str">
        <f>B472</f>
        <v>Pour vérifier la composition des produits, il convient de demander aux fournisseurs les fiches techniques établies par les fabricants des produits livrés. Ces fiches comportent au minimum la liste des ingrédients, le poids,</v>
      </c>
      <c r="M472" s="974">
        <f>LEN(L472)</f>
        <v>223</v>
      </c>
      <c r="N472" s="975" t="s">
        <v>2706</v>
      </c>
      <c r="O472" s="976"/>
    </row>
    <row r="473" spans="1:15" ht="45" customHeight="1" thickTop="1" x14ac:dyDescent="0.2">
      <c r="A473" s="983"/>
      <c r="B473" s="2055" t="s">
        <v>2680</v>
      </c>
      <c r="C473" s="2055"/>
      <c r="D473" s="2055"/>
      <c r="E473" s="2055"/>
      <c r="F473" s="2055"/>
      <c r="G473" s="2055"/>
      <c r="H473" s="2055"/>
      <c r="I473" s="2055"/>
      <c r="J473" s="2055"/>
    </row>
    <row r="474" spans="1:15" ht="45" customHeight="1" x14ac:dyDescent="0.2">
      <c r="A474" s="983"/>
      <c r="B474" s="980" t="s">
        <v>178</v>
      </c>
      <c r="C474" s="955"/>
      <c r="D474" s="955"/>
      <c r="E474" s="955"/>
      <c r="F474" s="955"/>
      <c r="G474" s="955"/>
      <c r="H474" s="955"/>
      <c r="I474" s="955"/>
      <c r="J474" s="955"/>
    </row>
    <row r="475" spans="1:15" ht="45" customHeight="1" x14ac:dyDescent="0.2">
      <c r="A475" s="983"/>
      <c r="B475" s="980" t="s">
        <v>179</v>
      </c>
      <c r="C475" s="955"/>
      <c r="D475" s="955"/>
      <c r="E475" s="955"/>
      <c r="F475" s="955"/>
      <c r="G475" s="955"/>
      <c r="H475" s="955"/>
      <c r="I475" s="955"/>
      <c r="J475" s="955"/>
    </row>
    <row r="476" spans="1:15" ht="45" customHeight="1" x14ac:dyDescent="0.2">
      <c r="A476" s="983"/>
      <c r="B476" s="980" t="s">
        <v>180</v>
      </c>
      <c r="C476" s="955"/>
      <c r="D476" s="955"/>
      <c r="E476" s="955"/>
      <c r="F476" s="955"/>
      <c r="G476" s="955"/>
      <c r="H476" s="955"/>
      <c r="I476" s="955"/>
      <c r="J476" s="955"/>
    </row>
    <row r="477" spans="1:15" ht="45" customHeight="1" x14ac:dyDescent="0.2">
      <c r="A477" s="983"/>
      <c r="B477" s="980" t="s">
        <v>181</v>
      </c>
      <c r="C477" s="955"/>
      <c r="D477" s="955"/>
      <c r="E477" s="955"/>
      <c r="F477" s="955"/>
      <c r="G477" s="955"/>
      <c r="H477" s="955"/>
      <c r="I477" s="955"/>
      <c r="J477" s="955"/>
    </row>
    <row r="478" spans="1:15" ht="45" customHeight="1" thickBot="1" x14ac:dyDescent="0.25">
      <c r="A478" s="983"/>
      <c r="B478" s="980" t="s">
        <v>182</v>
      </c>
      <c r="C478" s="955"/>
      <c r="D478" s="955"/>
      <c r="E478" s="955"/>
      <c r="F478" s="955"/>
      <c r="G478" s="955"/>
      <c r="H478" s="955"/>
      <c r="I478" s="955"/>
      <c r="J478" s="955"/>
    </row>
    <row r="479" spans="1:15" ht="45" customHeight="1" thickTop="1" thickBot="1" x14ac:dyDescent="0.25">
      <c r="A479" s="983"/>
      <c r="B479" s="2183" t="s">
        <v>183</v>
      </c>
      <c r="C479" s="2183"/>
      <c r="D479" s="2183"/>
      <c r="E479" s="2183"/>
      <c r="F479" s="2183"/>
      <c r="G479" s="2183"/>
      <c r="H479" s="2183"/>
      <c r="I479" s="2183"/>
      <c r="J479" s="2183"/>
      <c r="L479" s="973" t="str">
        <f>B479</f>
        <v>Le prestataire doit transmettre à l’acheteur toutes les informations sur la composition des produits et des recettes, et lui communiquer tout changement de référence de produit ou de composition de recette. Ces changements doivent se faire à densité nutritionnelle au moins égale.</v>
      </c>
      <c r="M479" s="974">
        <f>LEN(L479)</f>
        <v>280</v>
      </c>
      <c r="N479" s="975" t="s">
        <v>2706</v>
      </c>
      <c r="O479" s="976"/>
    </row>
    <row r="480" spans="1:15" ht="45" customHeight="1" thickTop="1" thickBot="1" x14ac:dyDescent="0.25">
      <c r="A480" s="983"/>
      <c r="B480" s="954" t="s">
        <v>184</v>
      </c>
      <c r="C480" s="955"/>
      <c r="D480" s="955"/>
      <c r="E480" s="955"/>
      <c r="F480" s="955"/>
      <c r="G480" s="955"/>
      <c r="H480" s="955"/>
      <c r="I480" s="955"/>
      <c r="J480" s="955"/>
    </row>
    <row r="481" spans="1:15" ht="45" customHeight="1" thickTop="1" thickBot="1" x14ac:dyDescent="0.25">
      <c r="A481" s="983"/>
      <c r="B481" s="2055" t="s">
        <v>185</v>
      </c>
      <c r="C481" s="2055"/>
      <c r="D481" s="2055"/>
      <c r="E481" s="2055"/>
      <c r="F481" s="2055"/>
      <c r="G481" s="2055"/>
      <c r="H481" s="2055"/>
      <c r="I481" s="2055"/>
      <c r="J481" s="2055"/>
      <c r="L481" s="973" t="str">
        <f>B481</f>
        <v>Le suivi des présentes recommandations nutritionnelles, qu’il appartient aux acheteurs publics d’adopter en les intégrant dans leurs cahiers des charges, doit permettre de garantir la bonne qualité nutritionnelle des repas servis dans le secteur public.</v>
      </c>
      <c r="M481" s="974">
        <f>LEN(L481)</f>
        <v>253</v>
      </c>
      <c r="N481" s="975" t="s">
        <v>2706</v>
      </c>
      <c r="O481" s="976"/>
    </row>
    <row r="482" spans="1:15" ht="45" customHeight="1" thickTop="1" thickBot="1" x14ac:dyDescent="0.25">
      <c r="A482" s="983"/>
      <c r="B482" s="2055" t="s">
        <v>2065</v>
      </c>
      <c r="C482" s="2055"/>
      <c r="D482" s="2055"/>
      <c r="E482" s="2055"/>
      <c r="F482" s="2055"/>
      <c r="G482" s="2055"/>
      <c r="H482" s="2055"/>
      <c r="I482" s="2055"/>
      <c r="J482" s="2055"/>
      <c r="L482" s="973" t="str">
        <f>B482</f>
        <v>La mise en place, dans les conditions précisées ci-dessus, d’un contrôle de l’exécution des prestations sur la base de fréquences de présentation des plats, et de grammages des portions d’alimentsest indispensable pour obtenir cette garantie.</v>
      </c>
      <c r="M482" s="974">
        <f>LEN(L482)</f>
        <v>242</v>
      </c>
      <c r="N482" s="975" t="s">
        <v>2706</v>
      </c>
      <c r="O482" s="976"/>
    </row>
    <row r="483" spans="1:15" ht="45" customHeight="1" thickTop="1" thickBot="1" x14ac:dyDescent="0.25">
      <c r="A483" s="983"/>
      <c r="B483" s="2183" t="s">
        <v>2710</v>
      </c>
      <c r="C483" s="2183"/>
      <c r="D483" s="2183"/>
      <c r="E483" s="2183"/>
      <c r="F483" s="2183"/>
      <c r="G483" s="2183"/>
      <c r="H483" s="2183"/>
      <c r="I483" s="2183"/>
      <c r="J483" s="2183"/>
      <c r="L483" s="973" t="str">
        <f>B483</f>
        <v>Le suivi de ces recommandations se traduira sans doute dans l’immédiat pour les collectivités publiques par un léger surcoût des prestations 34 35.Ce surcoût est, cependant, sans commune mesure avec les bénéfices à attendre pour la santé publique et le coût de celle-ci.</v>
      </c>
      <c r="M483" s="974">
        <f>LEN(L483)</f>
        <v>270</v>
      </c>
      <c r="N483" s="975" t="s">
        <v>2706</v>
      </c>
      <c r="O483" s="976"/>
    </row>
    <row r="484" spans="1:15" ht="45" customHeight="1" thickTop="1" thickBot="1" x14ac:dyDescent="0.25">
      <c r="A484" s="983"/>
      <c r="B484" s="2212" t="s">
        <v>2711</v>
      </c>
      <c r="C484" s="2212"/>
      <c r="D484" s="2212"/>
      <c r="E484" s="2212"/>
      <c r="F484" s="2212"/>
      <c r="G484" s="2212"/>
      <c r="H484" s="2212"/>
      <c r="I484" s="2212"/>
      <c r="J484" s="2212"/>
      <c r="L484" s="973" t="str">
        <f>B484</f>
        <v>34 Cf. Etude « Suivi des recommandations du GEMRCN pour la restauration collective dans les écoles primaires », N. Darmon, L.Allègre, F.Vieux, L. Mando, L.Ciantar, dans Cahiers de nutrition et de diététique, Avril 2010, vol.45 n°2</v>
      </c>
      <c r="M484" s="974">
        <f>LEN(L484)</f>
        <v>230</v>
      </c>
      <c r="N484" s="975" t="s">
        <v>2706</v>
      </c>
      <c r="O484" s="976"/>
    </row>
    <row r="485" spans="1:15" ht="45" customHeight="1" thickTop="1" thickBot="1" x14ac:dyDescent="0.25">
      <c r="A485" s="983"/>
      <c r="B485" s="957" t="s">
        <v>2712</v>
      </c>
      <c r="C485" s="955"/>
      <c r="D485" s="955"/>
      <c r="E485" s="955"/>
      <c r="F485" s="955"/>
      <c r="G485" s="955"/>
      <c r="H485" s="955"/>
      <c r="I485" s="955"/>
      <c r="J485" s="955"/>
      <c r="L485" s="973" t="str">
        <f>B485</f>
        <v>35 Cf. en annexe 10 les résultats de l’étude d’impact financier confiée à l’INSERM fin 2008-début 2009 à l’occasion des travaux de réglementation de la nutrition scolaire</v>
      </c>
      <c r="M485" s="974">
        <f>LEN(L485)</f>
        <v>170</v>
      </c>
      <c r="N485" s="975" t="s">
        <v>2706</v>
      </c>
      <c r="O485" s="976"/>
    </row>
    <row r="486" spans="1:15" ht="45" customHeight="1" thickTop="1" x14ac:dyDescent="0.2">
      <c r="B486" s="955"/>
      <c r="C486" s="955"/>
      <c r="D486" s="955"/>
      <c r="E486" s="955"/>
      <c r="F486" s="955"/>
      <c r="G486" s="955"/>
      <c r="H486" s="955"/>
      <c r="I486" s="955"/>
      <c r="J486" s="955"/>
    </row>
    <row r="487" spans="1:15" ht="45" customHeight="1" thickBot="1" x14ac:dyDescent="0.25">
      <c r="B487" s="954" t="s">
        <v>2840</v>
      </c>
      <c r="C487" s="955"/>
      <c r="D487" s="955"/>
      <c r="E487" s="955"/>
      <c r="F487" s="955"/>
      <c r="G487" s="955"/>
      <c r="H487" s="955"/>
      <c r="I487" s="955"/>
      <c r="J487" s="955"/>
    </row>
    <row r="488" spans="1:15" ht="45" customHeight="1" thickTop="1" thickBot="1" x14ac:dyDescent="0.25">
      <c r="B488" s="2183" t="s">
        <v>2066</v>
      </c>
      <c r="C488" s="2183"/>
      <c r="D488" s="2183"/>
      <c r="E488" s="2183"/>
      <c r="F488" s="2183"/>
      <c r="G488" s="2183"/>
      <c r="H488" s="2183"/>
      <c r="I488" s="2183"/>
      <c r="J488" s="2183"/>
      <c r="L488" s="973" t="str">
        <f>B488</f>
        <v>Préambule : il est rappelé que le GEMRCN recommande ci-dessus la consommation de laitages nature et demi-écrémés, afin d’éviter les apports abondants de glucides simples ajoutés et d’acides gras saturés.</v>
      </c>
      <c r="M488" s="974">
        <f>LEN(L488)</f>
        <v>203</v>
      </c>
      <c r="N488" s="975" t="s">
        <v>2706</v>
      </c>
      <c r="O488" s="976"/>
    </row>
    <row r="489" spans="1:15" ht="45" customHeight="1" thickTop="1" thickBot="1" x14ac:dyDescent="0.25">
      <c r="B489" s="972" t="s">
        <v>2067</v>
      </c>
      <c r="C489" s="955"/>
      <c r="D489" s="955"/>
      <c r="E489" s="955"/>
      <c r="F489" s="955"/>
      <c r="G489" s="955"/>
      <c r="H489" s="955"/>
      <c r="I489" s="955"/>
      <c r="J489" s="955"/>
    </row>
    <row r="490" spans="1:15" ht="45" customHeight="1" thickTop="1" thickBot="1" x14ac:dyDescent="0.25">
      <c r="B490" s="2055" t="s">
        <v>2841</v>
      </c>
      <c r="C490" s="2055"/>
      <c r="D490" s="2055"/>
      <c r="E490" s="2055"/>
      <c r="F490" s="2055"/>
      <c r="G490" s="2055"/>
      <c r="H490" s="2055"/>
      <c r="I490" s="2055"/>
      <c r="J490" s="2055"/>
      <c r="L490" s="973" t="str">
        <f>B490</f>
        <v>L’Office de l’élevage (ex-ONILAIT et ex-OFIVAL)- www.office-elevage.fr gère l’application d’une mesure communautaire dite lait scolaire (http://www.office-elevage.fr/prg-sociaux/mesures-ls.htm), en application des règlements (CE) nº 1234/2007 du 22 octobre 2007,</v>
      </c>
      <c r="M490" s="974">
        <f>LEN(L490)</f>
        <v>262</v>
      </c>
      <c r="N490" s="975" t="s">
        <v>2706</v>
      </c>
      <c r="O490" s="976"/>
    </row>
    <row r="491" spans="1:15" ht="45" customHeight="1" thickTop="1" thickBot="1" x14ac:dyDescent="0.25">
      <c r="B491" s="2055" t="s">
        <v>2464</v>
      </c>
      <c r="C491" s="2055"/>
      <c r="D491" s="2055"/>
      <c r="E491" s="2055"/>
      <c r="F491" s="2055"/>
      <c r="G491" s="2055"/>
      <c r="H491" s="2055"/>
      <c r="I491" s="2055"/>
      <c r="J491" s="2055"/>
      <c r="L491" s="973" t="str">
        <f>B491</f>
        <v>et n° 657/2008 du 140 juillet 2008, en ce qui concerne l'octroi d'une aide communautaire pour la cession de lait et de certains produits laitiers aux élèves dans les établissements scolaires et les crèches.</v>
      </c>
      <c r="M491" s="974">
        <f>LEN(L491)</f>
        <v>206</v>
      </c>
      <c r="N491" s="975" t="s">
        <v>2706</v>
      </c>
      <c r="O491" s="976"/>
    </row>
    <row r="492" spans="1:15" ht="45" customHeight="1" thickTop="1" x14ac:dyDescent="0.2">
      <c r="B492" s="954" t="s">
        <v>2068</v>
      </c>
      <c r="C492" s="955"/>
      <c r="D492" s="955"/>
      <c r="E492" s="955"/>
      <c r="F492" s="955"/>
      <c r="G492" s="955"/>
      <c r="H492" s="955"/>
      <c r="I492" s="955"/>
      <c r="J492" s="955"/>
    </row>
    <row r="493" spans="1:15" ht="45" customHeight="1" thickBot="1" x14ac:dyDescent="0.25">
      <c r="B493" s="2055" t="s">
        <v>2465</v>
      </c>
      <c r="C493" s="2055"/>
      <c r="D493" s="2055"/>
      <c r="E493" s="2055"/>
      <c r="F493" s="2055"/>
      <c r="G493" s="2055"/>
      <c r="H493" s="2055"/>
      <c r="I493" s="2055"/>
      <c r="J493" s="2055"/>
    </row>
    <row r="494" spans="1:15" ht="45" customHeight="1" thickTop="1" thickBot="1" x14ac:dyDescent="0.25">
      <c r="B494" s="2055" t="s">
        <v>1573</v>
      </c>
      <c r="C494" s="2055"/>
      <c r="D494" s="2055"/>
      <c r="E494" s="2055"/>
      <c r="F494" s="2055"/>
      <c r="G494" s="2055"/>
      <c r="H494" s="2055"/>
      <c r="I494" s="2055"/>
      <c r="J494" s="2055"/>
      <c r="L494" s="973" t="str">
        <f>B494</f>
        <v xml:space="preserve"> les enfants fréquentant les crèches ou d’autres lieux d’accueil de la petite enfance. Sont exclus les élèves de sections de techniciens supérieurs et des classes préparatoires aux grandes écoles, les étudiants des établissements d'enseignement universitaire </v>
      </c>
      <c r="M494" s="974">
        <f>LEN(L494)</f>
        <v>259</v>
      </c>
      <c r="N494" s="975" t="s">
        <v>2706</v>
      </c>
      <c r="O494" s="976"/>
    </row>
    <row r="495" spans="1:15" ht="45" customHeight="1" thickTop="1" x14ac:dyDescent="0.2">
      <c r="B495" s="2055" t="s">
        <v>1574</v>
      </c>
      <c r="C495" s="2055"/>
      <c r="D495" s="2055"/>
      <c r="E495" s="2055"/>
      <c r="F495" s="2055"/>
      <c r="G495" s="2055"/>
      <c r="H495" s="2055"/>
      <c r="I495" s="2055"/>
      <c r="J495" s="2055"/>
    </row>
    <row r="496" spans="1:15" ht="45" customHeight="1" x14ac:dyDescent="0.2">
      <c r="B496" s="954" t="s">
        <v>2069</v>
      </c>
      <c r="C496" s="955"/>
      <c r="D496" s="955"/>
      <c r="E496" s="955"/>
      <c r="F496" s="955"/>
      <c r="G496" s="955"/>
      <c r="H496" s="955"/>
      <c r="I496" s="955"/>
      <c r="J496" s="955"/>
    </row>
    <row r="497" spans="2:10" ht="45" customHeight="1" x14ac:dyDescent="0.2">
      <c r="B497" s="2055" t="s">
        <v>2070</v>
      </c>
      <c r="C497" s="2055"/>
      <c r="D497" s="2055"/>
      <c r="E497" s="2055"/>
      <c r="F497" s="2055"/>
      <c r="G497" s="2055"/>
      <c r="H497" s="2055"/>
      <c r="I497" s="2055"/>
      <c r="J497" s="2055"/>
    </row>
    <row r="498" spans="2:10" ht="45" customHeight="1" x14ac:dyDescent="0.2">
      <c r="B498" s="955"/>
      <c r="C498" s="955"/>
      <c r="D498" s="955"/>
      <c r="E498" s="955"/>
      <c r="F498" s="955"/>
      <c r="G498" s="955"/>
      <c r="H498" s="955"/>
      <c r="I498" s="955"/>
      <c r="J498" s="955"/>
    </row>
    <row r="499" spans="2:10" ht="45" customHeight="1" x14ac:dyDescent="0.2">
      <c r="B499" s="954" t="s">
        <v>2842</v>
      </c>
      <c r="C499" s="955"/>
      <c r="D499" s="955"/>
      <c r="E499" s="955"/>
      <c r="F499" s="955"/>
      <c r="G499" s="955"/>
      <c r="H499" s="955"/>
      <c r="I499" s="955"/>
      <c r="J499" s="955"/>
    </row>
    <row r="500" spans="2:10" ht="45" customHeight="1" thickBot="1" x14ac:dyDescent="0.25">
      <c r="B500" s="980" t="s">
        <v>908</v>
      </c>
      <c r="C500" s="955"/>
      <c r="D500" s="955"/>
      <c r="E500" s="955"/>
      <c r="F500" s="955"/>
      <c r="G500" s="955"/>
      <c r="H500" s="955"/>
      <c r="I500" s="955"/>
      <c r="J500" s="955"/>
    </row>
    <row r="501" spans="2:10" ht="21" x14ac:dyDescent="0.2">
      <c r="B501" s="1005" t="s">
        <v>909</v>
      </c>
      <c r="C501" s="1006" t="s">
        <v>912</v>
      </c>
      <c r="D501" s="1006" t="s">
        <v>912</v>
      </c>
      <c r="E501" s="1006" t="s">
        <v>916</v>
      </c>
      <c r="F501" s="1006" t="s">
        <v>916</v>
      </c>
      <c r="G501" s="1006" t="s">
        <v>920</v>
      </c>
      <c r="H501" s="2045" t="s">
        <v>926</v>
      </c>
      <c r="I501" s="2046"/>
    </row>
    <row r="502" spans="2:10" x14ac:dyDescent="0.2">
      <c r="B502" s="1008" t="s">
        <v>910</v>
      </c>
      <c r="C502" s="1009" t="s">
        <v>913</v>
      </c>
      <c r="D502" s="1009" t="s">
        <v>915</v>
      </c>
      <c r="E502" s="1009" t="s">
        <v>917</v>
      </c>
      <c r="F502" s="1009" t="s">
        <v>918</v>
      </c>
      <c r="G502" s="1009" t="s">
        <v>921</v>
      </c>
      <c r="H502" s="2047"/>
      <c r="I502" s="2048"/>
    </row>
    <row r="503" spans="2:10" ht="21" x14ac:dyDescent="0.2">
      <c r="B503" s="1008" t="s">
        <v>911</v>
      </c>
      <c r="C503" s="1009" t="s">
        <v>914</v>
      </c>
      <c r="D503" s="1009" t="s">
        <v>914</v>
      </c>
      <c r="E503" s="1010" t="s">
        <v>2272</v>
      </c>
      <c r="F503" s="1009" t="s">
        <v>919</v>
      </c>
      <c r="G503" s="1009" t="s">
        <v>922</v>
      </c>
      <c r="H503" s="2047"/>
      <c r="I503" s="2048"/>
    </row>
    <row r="504" spans="2:10" x14ac:dyDescent="0.2">
      <c r="B504" s="1011"/>
      <c r="C504" s="1012"/>
      <c r="D504" s="1012"/>
      <c r="E504" s="1012"/>
      <c r="F504" s="1010" t="s">
        <v>2272</v>
      </c>
      <c r="G504" s="1009" t="s">
        <v>923</v>
      </c>
      <c r="H504" s="2049" t="s">
        <v>927</v>
      </c>
      <c r="I504" s="2048"/>
    </row>
    <row r="505" spans="2:10" ht="13.5" thickBot="1" x14ac:dyDescent="0.25">
      <c r="B505" s="1011"/>
      <c r="C505" s="1012"/>
      <c r="D505" s="1012"/>
      <c r="E505" s="1012"/>
      <c r="F505" s="1012"/>
      <c r="G505" s="1009" t="s">
        <v>924</v>
      </c>
      <c r="H505" s="2050"/>
      <c r="I505" s="2051"/>
    </row>
    <row r="506" spans="2:10" ht="13.5" thickBot="1" x14ac:dyDescent="0.25">
      <c r="B506" s="1011"/>
      <c r="C506" s="1013"/>
      <c r="D506" s="1013"/>
      <c r="E506" s="1013"/>
      <c r="F506" s="1013"/>
      <c r="G506" s="1014" t="s">
        <v>925</v>
      </c>
      <c r="H506" s="1015" t="s">
        <v>928</v>
      </c>
      <c r="I506" s="1016" t="s">
        <v>929</v>
      </c>
    </row>
    <row r="507" spans="2:10" x14ac:dyDescent="0.2">
      <c r="B507" s="1017" t="s">
        <v>930</v>
      </c>
      <c r="C507" s="1018"/>
      <c r="D507" s="1018"/>
      <c r="E507" s="1018"/>
      <c r="F507" s="1018"/>
      <c r="G507" s="1018"/>
      <c r="H507" s="1018"/>
      <c r="I507" s="1019"/>
    </row>
    <row r="508" spans="2:10" x14ac:dyDescent="0.2">
      <c r="B508" s="1020" t="s">
        <v>931</v>
      </c>
      <c r="C508" s="1021">
        <v>10</v>
      </c>
      <c r="D508" s="1021">
        <v>20</v>
      </c>
      <c r="E508" s="1021">
        <v>30</v>
      </c>
      <c r="F508" s="1021">
        <v>40</v>
      </c>
      <c r="G508" s="1021" t="s">
        <v>932</v>
      </c>
      <c r="H508" s="1021">
        <v>50</v>
      </c>
      <c r="I508" s="1022">
        <v>50</v>
      </c>
    </row>
    <row r="509" spans="2:10" x14ac:dyDescent="0.2">
      <c r="B509" s="1023" t="s">
        <v>933</v>
      </c>
      <c r="C509" s="1021"/>
      <c r="D509" s="1021"/>
      <c r="E509" s="1021"/>
      <c r="F509" s="1021"/>
      <c r="G509" s="1021"/>
      <c r="H509" s="1021"/>
      <c r="I509" s="1022"/>
    </row>
    <row r="510" spans="2:10" x14ac:dyDescent="0.2">
      <c r="B510" s="1024" t="s">
        <v>1188</v>
      </c>
      <c r="C510" s="1021" t="s">
        <v>934</v>
      </c>
      <c r="D510" s="1021">
        <v>30</v>
      </c>
      <c r="E510" s="1021">
        <v>50</v>
      </c>
      <c r="F510" s="1021">
        <v>70</v>
      </c>
      <c r="G510" s="1021" t="s">
        <v>935</v>
      </c>
      <c r="H510" s="1021">
        <v>80</v>
      </c>
      <c r="I510" s="1022">
        <v>80</v>
      </c>
    </row>
    <row r="511" spans="2:10" x14ac:dyDescent="0.2">
      <c r="B511" s="1024" t="s">
        <v>936</v>
      </c>
      <c r="C511" s="1021" t="s">
        <v>937</v>
      </c>
      <c r="D511" s="1021">
        <v>40</v>
      </c>
      <c r="E511" s="1021">
        <v>50</v>
      </c>
      <c r="F511" s="1021">
        <v>70</v>
      </c>
      <c r="G511" s="1021" t="s">
        <v>938</v>
      </c>
      <c r="H511" s="1021">
        <v>70</v>
      </c>
      <c r="I511" s="1022">
        <v>70</v>
      </c>
    </row>
    <row r="512" spans="2:10" x14ac:dyDescent="0.2">
      <c r="B512" s="1024" t="s">
        <v>939</v>
      </c>
      <c r="C512" s="1021" t="s">
        <v>940</v>
      </c>
      <c r="D512" s="1021">
        <v>30</v>
      </c>
      <c r="E512" s="1021">
        <v>40</v>
      </c>
      <c r="F512" s="1021">
        <v>60</v>
      </c>
      <c r="G512" s="1021" t="s">
        <v>935</v>
      </c>
      <c r="H512" s="1021">
        <v>80</v>
      </c>
      <c r="I512" s="1022">
        <v>80</v>
      </c>
    </row>
    <row r="513" spans="2:9" x14ac:dyDescent="0.2">
      <c r="B513" s="1024" t="s">
        <v>941</v>
      </c>
      <c r="C513" s="1021" t="s">
        <v>937</v>
      </c>
      <c r="D513" s="1021">
        <v>40</v>
      </c>
      <c r="E513" s="1021">
        <v>60</v>
      </c>
      <c r="F513" s="1021">
        <v>80</v>
      </c>
      <c r="G513" s="1021" t="s">
        <v>942</v>
      </c>
      <c r="H513" s="1021">
        <v>90</v>
      </c>
      <c r="I513" s="1022">
        <v>90</v>
      </c>
    </row>
    <row r="514" spans="2:9" x14ac:dyDescent="0.2">
      <c r="B514" s="1024" t="s">
        <v>943</v>
      </c>
      <c r="C514" s="1021" t="s">
        <v>934</v>
      </c>
      <c r="D514" s="1021">
        <v>20</v>
      </c>
      <c r="E514" s="1021">
        <v>20</v>
      </c>
      <c r="F514" s="1021">
        <v>30</v>
      </c>
      <c r="G514" s="1021" t="s">
        <v>935</v>
      </c>
      <c r="H514" s="1021">
        <v>80</v>
      </c>
      <c r="I514" s="1022">
        <v>80</v>
      </c>
    </row>
    <row r="515" spans="2:9" x14ac:dyDescent="0.2">
      <c r="B515" s="1024" t="s">
        <v>944</v>
      </c>
      <c r="C515" s="1021" t="s">
        <v>945</v>
      </c>
      <c r="D515" s="1021">
        <v>80</v>
      </c>
      <c r="E515" s="1021">
        <v>120</v>
      </c>
      <c r="F515" s="1021">
        <v>150</v>
      </c>
      <c r="G515" s="1021" t="s">
        <v>946</v>
      </c>
      <c r="H515" s="1021">
        <v>150</v>
      </c>
      <c r="I515" s="1022">
        <v>150</v>
      </c>
    </row>
    <row r="516" spans="2:9" x14ac:dyDescent="0.2">
      <c r="B516" s="1024" t="s">
        <v>2843</v>
      </c>
      <c r="C516" s="1021" t="s">
        <v>947</v>
      </c>
      <c r="D516" s="1025">
        <v>40634</v>
      </c>
      <c r="E516" s="1025">
        <v>40575</v>
      </c>
      <c r="F516" s="1025">
        <v>40575</v>
      </c>
      <c r="G516" s="1025">
        <v>40575</v>
      </c>
      <c r="H516" s="1025">
        <v>40575</v>
      </c>
      <c r="I516" s="1026">
        <v>40575</v>
      </c>
    </row>
    <row r="517" spans="2:9" x14ac:dyDescent="0.2">
      <c r="B517" s="1024" t="s">
        <v>1204</v>
      </c>
      <c r="C517" s="1021" t="s">
        <v>934</v>
      </c>
      <c r="D517" s="1021">
        <v>20</v>
      </c>
      <c r="E517" s="1021">
        <v>30</v>
      </c>
      <c r="F517" s="1021">
        <v>50</v>
      </c>
      <c r="G517" s="1021" t="s">
        <v>935</v>
      </c>
      <c r="H517" s="1021">
        <v>60</v>
      </c>
      <c r="I517" s="1022">
        <v>60</v>
      </c>
    </row>
    <row r="518" spans="2:9" x14ac:dyDescent="0.2">
      <c r="B518" s="1024" t="s">
        <v>1207</v>
      </c>
      <c r="C518" s="1021">
        <v>0</v>
      </c>
      <c r="D518" s="1021">
        <v>0</v>
      </c>
      <c r="E518" s="1021">
        <v>25</v>
      </c>
      <c r="F518" s="1021">
        <v>30</v>
      </c>
      <c r="G518" s="1021" t="s">
        <v>948</v>
      </c>
      <c r="H518" s="1021">
        <v>30</v>
      </c>
      <c r="I518" s="1022">
        <v>30</v>
      </c>
    </row>
    <row r="519" spans="2:9" x14ac:dyDescent="0.2">
      <c r="B519" s="1024" t="s">
        <v>949</v>
      </c>
      <c r="C519" s="1021" t="s">
        <v>937</v>
      </c>
      <c r="D519" s="1021">
        <v>40</v>
      </c>
      <c r="E519" s="1021">
        <v>60</v>
      </c>
      <c r="F519" s="1021">
        <v>80</v>
      </c>
      <c r="G519" s="1021" t="s">
        <v>950</v>
      </c>
      <c r="H519" s="1021">
        <v>80</v>
      </c>
      <c r="I519" s="1022">
        <v>80</v>
      </c>
    </row>
    <row r="520" spans="2:9" x14ac:dyDescent="0.2">
      <c r="B520" s="1024" t="s">
        <v>951</v>
      </c>
      <c r="C520" s="1021" t="s">
        <v>937</v>
      </c>
      <c r="D520" s="1021">
        <v>40</v>
      </c>
      <c r="E520" s="1021">
        <v>40</v>
      </c>
      <c r="F520" s="1021">
        <v>60</v>
      </c>
      <c r="G520" s="1021" t="s">
        <v>935</v>
      </c>
      <c r="H520" s="1021">
        <v>80</v>
      </c>
      <c r="I520" s="1022">
        <v>80</v>
      </c>
    </row>
    <row r="521" spans="2:9" x14ac:dyDescent="0.2">
      <c r="B521" s="1024" t="s">
        <v>952</v>
      </c>
      <c r="C521" s="1021" t="s">
        <v>940</v>
      </c>
      <c r="D521" s="1021">
        <v>30</v>
      </c>
      <c r="E521" s="1021">
        <v>40</v>
      </c>
      <c r="F521" s="1021">
        <v>60</v>
      </c>
      <c r="G521" s="1021" t="s">
        <v>935</v>
      </c>
      <c r="H521" s="1021">
        <v>80</v>
      </c>
      <c r="I521" s="1022">
        <v>80</v>
      </c>
    </row>
    <row r="522" spans="2:9" x14ac:dyDescent="0.2">
      <c r="B522" s="1024" t="s">
        <v>953</v>
      </c>
      <c r="C522" s="1021" t="s">
        <v>940</v>
      </c>
      <c r="D522" s="1021">
        <v>30</v>
      </c>
      <c r="E522" s="1021">
        <v>40</v>
      </c>
      <c r="F522" s="1021">
        <v>60</v>
      </c>
      <c r="G522" s="1021" t="s">
        <v>935</v>
      </c>
      <c r="H522" s="1021">
        <v>80</v>
      </c>
      <c r="I522" s="1022">
        <v>80</v>
      </c>
    </row>
    <row r="523" spans="2:9" x14ac:dyDescent="0.2">
      <c r="B523" s="1027" t="s">
        <v>954</v>
      </c>
      <c r="C523" s="1021"/>
      <c r="D523" s="1021"/>
      <c r="E523" s="1021"/>
      <c r="F523" s="1021"/>
      <c r="G523" s="1021"/>
      <c r="H523" s="1021"/>
      <c r="I523" s="1022"/>
    </row>
    <row r="524" spans="2:9" x14ac:dyDescent="0.2">
      <c r="B524" s="1024" t="s">
        <v>955</v>
      </c>
      <c r="C524" s="1021" t="s">
        <v>956</v>
      </c>
      <c r="D524" s="1025">
        <v>40756</v>
      </c>
      <c r="E524" s="1025">
        <v>40756</v>
      </c>
      <c r="F524" s="1025">
        <v>40695</v>
      </c>
      <c r="G524" s="1025">
        <v>40634</v>
      </c>
      <c r="H524" s="1025">
        <v>40695</v>
      </c>
      <c r="I524" s="1026">
        <v>40695</v>
      </c>
    </row>
    <row r="525" spans="2:9" x14ac:dyDescent="0.2">
      <c r="B525" s="1024" t="s">
        <v>2844</v>
      </c>
      <c r="C525" s="1021" t="s">
        <v>957</v>
      </c>
      <c r="D525" s="1025">
        <v>40575</v>
      </c>
      <c r="E525" s="1025">
        <v>40575</v>
      </c>
      <c r="F525" s="1025">
        <v>40575</v>
      </c>
      <c r="G525" s="1021">
        <v>1</v>
      </c>
      <c r="H525" s="1021">
        <v>1</v>
      </c>
      <c r="I525" s="1022">
        <v>1</v>
      </c>
    </row>
    <row r="526" spans="2:9" x14ac:dyDescent="0.2">
      <c r="B526" s="1024" t="s">
        <v>2845</v>
      </c>
      <c r="C526" s="1021" t="s">
        <v>940</v>
      </c>
      <c r="D526" s="1021">
        <v>30</v>
      </c>
      <c r="E526" s="1021">
        <v>50</v>
      </c>
      <c r="F526" s="1021">
        <v>70</v>
      </c>
      <c r="G526" s="1021" t="s">
        <v>935</v>
      </c>
      <c r="H526" s="1021">
        <v>80</v>
      </c>
      <c r="I526" s="1022">
        <v>80</v>
      </c>
    </row>
    <row r="527" spans="2:9" x14ac:dyDescent="0.2">
      <c r="B527" s="1024" t="s">
        <v>958</v>
      </c>
      <c r="C527" s="1021" t="s">
        <v>940</v>
      </c>
      <c r="D527" s="1021">
        <v>30</v>
      </c>
      <c r="E527" s="1021">
        <v>50</v>
      </c>
      <c r="F527" s="1021">
        <v>70</v>
      </c>
      <c r="G527" s="1021" t="s">
        <v>935</v>
      </c>
      <c r="H527" s="1021">
        <v>80</v>
      </c>
      <c r="I527" s="1022">
        <v>80</v>
      </c>
    </row>
    <row r="528" spans="2:9" ht="13.5" thickBot="1" x14ac:dyDescent="0.25">
      <c r="B528" s="1028" t="s">
        <v>1009</v>
      </c>
      <c r="C528" s="1029" t="s">
        <v>940</v>
      </c>
      <c r="D528" s="1029">
        <v>30</v>
      </c>
      <c r="E528" s="1029">
        <v>50</v>
      </c>
      <c r="F528" s="1029">
        <v>70</v>
      </c>
      <c r="G528" s="1029" t="s">
        <v>938</v>
      </c>
      <c r="H528" s="1029">
        <v>80</v>
      </c>
      <c r="I528" s="1030">
        <v>80</v>
      </c>
    </row>
    <row r="529" spans="2:9" ht="15.75" thickBot="1" x14ac:dyDescent="0.25">
      <c r="B529" s="1031"/>
    </row>
    <row r="530" spans="2:9" ht="21" x14ac:dyDescent="0.2">
      <c r="B530" s="1032" t="s">
        <v>909</v>
      </c>
      <c r="C530" s="1006" t="s">
        <v>912</v>
      </c>
      <c r="D530" s="1006" t="s">
        <v>912</v>
      </c>
      <c r="E530" s="1006" t="s">
        <v>916</v>
      </c>
      <c r="F530" s="1006" t="s">
        <v>916</v>
      </c>
      <c r="G530" s="1006" t="s">
        <v>920</v>
      </c>
      <c r="H530" s="2065" t="s">
        <v>926</v>
      </c>
      <c r="I530" s="2046"/>
    </row>
    <row r="531" spans="2:9" x14ac:dyDescent="0.2">
      <c r="B531" s="1033" t="s">
        <v>910</v>
      </c>
      <c r="C531" s="1009" t="s">
        <v>913</v>
      </c>
      <c r="D531" s="1009" t="s">
        <v>915</v>
      </c>
      <c r="E531" s="1009" t="s">
        <v>917</v>
      </c>
      <c r="F531" s="1009" t="s">
        <v>918</v>
      </c>
      <c r="G531" s="1009" t="s">
        <v>921</v>
      </c>
      <c r="H531" s="2049"/>
      <c r="I531" s="2048"/>
    </row>
    <row r="532" spans="2:9" ht="21" x14ac:dyDescent="0.2">
      <c r="B532" s="1033" t="s">
        <v>911</v>
      </c>
      <c r="C532" s="1009" t="s">
        <v>914</v>
      </c>
      <c r="D532" s="1009" t="s">
        <v>914</v>
      </c>
      <c r="E532" s="1034" t="s">
        <v>2272</v>
      </c>
      <c r="F532" s="1009" t="s">
        <v>919</v>
      </c>
      <c r="G532" s="1009" t="s">
        <v>922</v>
      </c>
      <c r="H532" s="2049"/>
      <c r="I532" s="2048"/>
    </row>
    <row r="533" spans="2:9" x14ac:dyDescent="0.2">
      <c r="B533" s="1035"/>
      <c r="C533" s="1012"/>
      <c r="D533" s="1012"/>
      <c r="E533" s="1012"/>
      <c r="F533" s="1034" t="s">
        <v>2272</v>
      </c>
      <c r="G533" s="1009" t="s">
        <v>923</v>
      </c>
      <c r="H533" s="2049" t="s">
        <v>927</v>
      </c>
      <c r="I533" s="2048"/>
    </row>
    <row r="534" spans="2:9" ht="13.5" thickBot="1" x14ac:dyDescent="0.25">
      <c r="B534" s="1035"/>
      <c r="C534" s="1012"/>
      <c r="D534" s="1012"/>
      <c r="E534" s="1012"/>
      <c r="F534" s="1012"/>
      <c r="G534" s="1009" t="s">
        <v>924</v>
      </c>
      <c r="H534" s="2050"/>
      <c r="I534" s="2051"/>
    </row>
    <row r="535" spans="2:9" ht="13.5" thickBot="1" x14ac:dyDescent="0.25">
      <c r="B535" s="1036"/>
      <c r="C535" s="1037"/>
      <c r="D535" s="1037"/>
      <c r="E535" s="1037"/>
      <c r="F535" s="1037"/>
      <c r="G535" s="1038" t="s">
        <v>925</v>
      </c>
      <c r="H535" s="1015" t="s">
        <v>928</v>
      </c>
      <c r="I535" s="1016" t="s">
        <v>929</v>
      </c>
    </row>
    <row r="536" spans="2:9" x14ac:dyDescent="0.2">
      <c r="B536" s="1024" t="s">
        <v>1196</v>
      </c>
      <c r="C536" s="1021" t="s">
        <v>940</v>
      </c>
      <c r="D536" s="1021">
        <v>30</v>
      </c>
      <c r="E536" s="1021">
        <v>50</v>
      </c>
      <c r="F536" s="1021">
        <v>70</v>
      </c>
      <c r="G536" s="1021" t="s">
        <v>938</v>
      </c>
      <c r="H536" s="1021">
        <v>80</v>
      </c>
      <c r="I536" s="1022">
        <v>80</v>
      </c>
    </row>
    <row r="537" spans="2:9" x14ac:dyDescent="0.2">
      <c r="B537" s="1024" t="s">
        <v>1010</v>
      </c>
      <c r="C537" s="1021" t="s">
        <v>940</v>
      </c>
      <c r="D537" s="1021">
        <v>30</v>
      </c>
      <c r="E537" s="1021">
        <v>50</v>
      </c>
      <c r="F537" s="1021">
        <v>70</v>
      </c>
      <c r="G537" s="1021" t="s">
        <v>950</v>
      </c>
      <c r="H537" s="1021">
        <v>80</v>
      </c>
      <c r="I537" s="1022">
        <v>80</v>
      </c>
    </row>
    <row r="538" spans="2:9" x14ac:dyDescent="0.2">
      <c r="B538" s="1024" t="s">
        <v>1011</v>
      </c>
      <c r="C538" s="1021" t="s">
        <v>940</v>
      </c>
      <c r="D538" s="1021">
        <v>30</v>
      </c>
      <c r="E538" s="1021">
        <v>50</v>
      </c>
      <c r="F538" s="1021">
        <v>70</v>
      </c>
      <c r="G538" s="1021" t="s">
        <v>938</v>
      </c>
      <c r="H538" s="1021">
        <v>80</v>
      </c>
      <c r="I538" s="1022">
        <v>80</v>
      </c>
    </row>
    <row r="539" spans="2:9" x14ac:dyDescent="0.2">
      <c r="B539" s="1024" t="s">
        <v>1012</v>
      </c>
      <c r="C539" s="1021" t="s">
        <v>940</v>
      </c>
      <c r="D539" s="1021">
        <v>30</v>
      </c>
      <c r="E539" s="1021">
        <v>40</v>
      </c>
      <c r="F539" s="1021">
        <v>60</v>
      </c>
      <c r="G539" s="1021" t="s">
        <v>935</v>
      </c>
      <c r="H539" s="1021">
        <v>70</v>
      </c>
      <c r="I539" s="1022">
        <v>70</v>
      </c>
    </row>
    <row r="540" spans="2:9" x14ac:dyDescent="0.2">
      <c r="B540" s="1024" t="s">
        <v>953</v>
      </c>
      <c r="C540" s="1021" t="s">
        <v>940</v>
      </c>
      <c r="D540" s="1021">
        <v>30</v>
      </c>
      <c r="E540" s="1021">
        <v>40</v>
      </c>
      <c r="F540" s="1021">
        <v>60</v>
      </c>
      <c r="G540" s="1021" t="s">
        <v>935</v>
      </c>
      <c r="H540" s="1021">
        <v>70</v>
      </c>
      <c r="I540" s="1022">
        <v>70</v>
      </c>
    </row>
    <row r="541" spans="2:9" x14ac:dyDescent="0.2">
      <c r="B541" s="1024" t="s">
        <v>1013</v>
      </c>
      <c r="C541" s="1021" t="s">
        <v>940</v>
      </c>
      <c r="D541" s="1021">
        <v>30</v>
      </c>
      <c r="E541" s="1021">
        <v>50</v>
      </c>
      <c r="F541" s="1021">
        <v>70</v>
      </c>
      <c r="G541" s="1021" t="s">
        <v>938</v>
      </c>
      <c r="H541" s="1021">
        <v>80</v>
      </c>
      <c r="I541" s="1022">
        <v>80</v>
      </c>
    </row>
    <row r="542" spans="2:9" x14ac:dyDescent="0.2">
      <c r="B542" s="1024" t="s">
        <v>1014</v>
      </c>
      <c r="C542" s="1021" t="s">
        <v>940</v>
      </c>
      <c r="D542" s="1021">
        <v>30</v>
      </c>
      <c r="E542" s="1021">
        <v>50</v>
      </c>
      <c r="F542" s="1021">
        <v>70</v>
      </c>
      <c r="G542" s="1021" t="s">
        <v>938</v>
      </c>
      <c r="H542" s="1021">
        <v>80</v>
      </c>
      <c r="I542" s="1022">
        <v>80</v>
      </c>
    </row>
    <row r="543" spans="2:9" x14ac:dyDescent="0.2">
      <c r="B543" s="1024" t="s">
        <v>1015</v>
      </c>
      <c r="C543" s="1021" t="s">
        <v>940</v>
      </c>
      <c r="D543" s="1021">
        <v>30</v>
      </c>
      <c r="E543" s="1021">
        <v>50</v>
      </c>
      <c r="F543" s="1021">
        <v>70</v>
      </c>
      <c r="G543" s="1021" t="s">
        <v>938</v>
      </c>
      <c r="H543" s="1021">
        <v>80</v>
      </c>
      <c r="I543" s="1022">
        <v>80</v>
      </c>
    </row>
    <row r="544" spans="2:9" x14ac:dyDescent="0.2">
      <c r="B544" s="1024" t="s">
        <v>1016</v>
      </c>
      <c r="C544" s="1021" t="s">
        <v>940</v>
      </c>
      <c r="D544" s="1021">
        <v>30</v>
      </c>
      <c r="E544" s="1021">
        <v>50</v>
      </c>
      <c r="F544" s="1021">
        <v>70</v>
      </c>
      <c r="G544" s="1021" t="s">
        <v>938</v>
      </c>
      <c r="H544" s="1021">
        <v>70</v>
      </c>
      <c r="I544" s="1022">
        <v>70</v>
      </c>
    </row>
    <row r="545" spans="2:9" x14ac:dyDescent="0.2">
      <c r="B545" s="1024" t="s">
        <v>1017</v>
      </c>
      <c r="C545" s="1021">
        <v>0</v>
      </c>
      <c r="D545" s="1021">
        <v>0</v>
      </c>
      <c r="E545" s="1021">
        <v>30</v>
      </c>
      <c r="F545" s="1021">
        <v>30</v>
      </c>
      <c r="G545" s="1021" t="s">
        <v>1018</v>
      </c>
      <c r="H545" s="1021">
        <v>30</v>
      </c>
      <c r="I545" s="1022">
        <v>30</v>
      </c>
    </row>
    <row r="546" spans="2:9" ht="21" x14ac:dyDescent="0.2">
      <c r="B546" s="1039" t="s">
        <v>2846</v>
      </c>
      <c r="C546" s="2064" t="s">
        <v>940</v>
      </c>
      <c r="D546" s="2064">
        <v>30</v>
      </c>
      <c r="E546" s="2064">
        <v>60</v>
      </c>
      <c r="F546" s="2064">
        <v>80</v>
      </c>
      <c r="G546" s="2064" t="s">
        <v>1741</v>
      </c>
      <c r="H546" s="2064">
        <v>100</v>
      </c>
      <c r="I546" s="2052">
        <v>100</v>
      </c>
    </row>
    <row r="547" spans="2:9" ht="21" x14ac:dyDescent="0.2">
      <c r="B547" s="1024" t="s">
        <v>1740</v>
      </c>
      <c r="C547" s="2064"/>
      <c r="D547" s="2064"/>
      <c r="E547" s="2064"/>
      <c r="F547" s="2064"/>
      <c r="G547" s="2064"/>
      <c r="H547" s="2064"/>
      <c r="I547" s="2052"/>
    </row>
    <row r="548" spans="2:9" x14ac:dyDescent="0.2">
      <c r="B548" s="1040" t="s">
        <v>1742</v>
      </c>
      <c r="C548" s="1021"/>
      <c r="D548" s="1021"/>
      <c r="E548" s="1021"/>
      <c r="F548" s="1021"/>
      <c r="G548" s="1021"/>
      <c r="H548" s="1021"/>
      <c r="I548" s="1022"/>
    </row>
    <row r="549" spans="2:9" x14ac:dyDescent="0.2">
      <c r="B549" s="1024" t="s">
        <v>2847</v>
      </c>
      <c r="C549" s="1021">
        <v>0</v>
      </c>
      <c r="D549" s="1025">
        <v>40634</v>
      </c>
      <c r="E549" s="1025">
        <v>40575</v>
      </c>
      <c r="F549" s="1021">
        <v>1</v>
      </c>
      <c r="G549" s="1021" t="s">
        <v>1743</v>
      </c>
      <c r="H549" s="1021">
        <v>1</v>
      </c>
      <c r="I549" s="1022">
        <v>1</v>
      </c>
    </row>
    <row r="550" spans="2:9" x14ac:dyDescent="0.2">
      <c r="B550" s="1024" t="s">
        <v>1744</v>
      </c>
      <c r="C550" s="1021">
        <v>0</v>
      </c>
      <c r="D550" s="1021">
        <v>0</v>
      </c>
      <c r="E550" s="1021">
        <v>30</v>
      </c>
      <c r="F550" s="1021">
        <v>40</v>
      </c>
      <c r="G550" s="1021" t="s">
        <v>1745</v>
      </c>
      <c r="H550" s="1021">
        <v>60</v>
      </c>
      <c r="I550" s="1022">
        <v>60</v>
      </c>
    </row>
    <row r="551" spans="2:9" x14ac:dyDescent="0.2">
      <c r="B551" s="1024" t="s">
        <v>1746</v>
      </c>
      <c r="C551" s="1021">
        <v>0</v>
      </c>
      <c r="D551" s="1021">
        <v>15</v>
      </c>
      <c r="E551" s="1021">
        <v>30</v>
      </c>
      <c r="F551" s="1021">
        <v>30</v>
      </c>
      <c r="G551" s="1021" t="s">
        <v>1747</v>
      </c>
      <c r="H551" s="1021">
        <v>50</v>
      </c>
      <c r="I551" s="1022">
        <v>50</v>
      </c>
    </row>
    <row r="552" spans="2:9" x14ac:dyDescent="0.2">
      <c r="B552" s="1024" t="s">
        <v>2848</v>
      </c>
      <c r="C552" s="1021">
        <v>0</v>
      </c>
      <c r="D552" s="1025">
        <v>40575</v>
      </c>
      <c r="E552" s="1021">
        <v>1</v>
      </c>
      <c r="F552" s="1021">
        <v>1</v>
      </c>
      <c r="G552" s="1021">
        <v>2</v>
      </c>
      <c r="H552" s="1021">
        <v>2</v>
      </c>
      <c r="I552" s="1022">
        <v>2</v>
      </c>
    </row>
    <row r="553" spans="2:9" x14ac:dyDescent="0.2">
      <c r="B553" s="1024" t="s">
        <v>1748</v>
      </c>
      <c r="C553" s="1021">
        <v>0</v>
      </c>
      <c r="D553" s="1021">
        <v>15</v>
      </c>
      <c r="E553" s="1021">
        <v>30</v>
      </c>
      <c r="F553" s="1021">
        <v>30</v>
      </c>
      <c r="G553" s="1021" t="s">
        <v>1747</v>
      </c>
      <c r="H553" s="1021">
        <v>50</v>
      </c>
      <c r="I553" s="1022">
        <v>50</v>
      </c>
    </row>
    <row r="554" spans="2:9" x14ac:dyDescent="0.2">
      <c r="B554" s="1024" t="s">
        <v>1749</v>
      </c>
      <c r="C554" s="1021">
        <v>0</v>
      </c>
      <c r="D554" s="1021">
        <v>0</v>
      </c>
      <c r="E554" s="1021">
        <v>20</v>
      </c>
      <c r="F554" s="1021">
        <v>30</v>
      </c>
      <c r="G554" s="1021" t="s">
        <v>1747</v>
      </c>
      <c r="H554" s="1021">
        <v>50</v>
      </c>
      <c r="I554" s="1022">
        <v>50</v>
      </c>
    </row>
    <row r="555" spans="2:9" x14ac:dyDescent="0.2">
      <c r="B555" s="1024" t="s">
        <v>1750</v>
      </c>
      <c r="C555" s="1021">
        <v>0</v>
      </c>
      <c r="D555" s="1021">
        <v>15</v>
      </c>
      <c r="E555" s="1021">
        <v>30</v>
      </c>
      <c r="F555" s="1021">
        <v>40</v>
      </c>
      <c r="G555" s="1021">
        <v>50</v>
      </c>
      <c r="H555" s="1021">
        <v>50</v>
      </c>
      <c r="I555" s="1022">
        <v>50</v>
      </c>
    </row>
    <row r="556" spans="2:9" x14ac:dyDescent="0.2">
      <c r="B556" s="1024" t="s">
        <v>1751</v>
      </c>
      <c r="C556" s="1021">
        <v>0</v>
      </c>
      <c r="D556" s="1021">
        <v>0</v>
      </c>
      <c r="E556" s="1021">
        <v>30</v>
      </c>
      <c r="F556" s="1021">
        <v>30</v>
      </c>
      <c r="G556" s="1021" t="s">
        <v>1018</v>
      </c>
      <c r="H556" s="1021">
        <v>50</v>
      </c>
      <c r="I556" s="1022">
        <v>50</v>
      </c>
    </row>
    <row r="557" spans="2:9" x14ac:dyDescent="0.2">
      <c r="B557" s="1024" t="s">
        <v>1752</v>
      </c>
      <c r="C557" s="1021">
        <v>0</v>
      </c>
      <c r="D557" s="1021">
        <v>0</v>
      </c>
      <c r="E557" s="1021">
        <v>45</v>
      </c>
      <c r="F557" s="1021">
        <v>45</v>
      </c>
      <c r="G557" s="1021">
        <v>65</v>
      </c>
      <c r="H557" s="1021">
        <v>65</v>
      </c>
      <c r="I557" s="1022">
        <v>65</v>
      </c>
    </row>
    <row r="558" spans="2:9" x14ac:dyDescent="0.2">
      <c r="B558" s="1024" t="s">
        <v>1753</v>
      </c>
      <c r="C558" s="1021">
        <v>0</v>
      </c>
      <c r="D558" s="1021">
        <v>0</v>
      </c>
      <c r="E558" s="1021">
        <v>30</v>
      </c>
      <c r="F558" s="1021">
        <v>30</v>
      </c>
      <c r="G558" s="1021" t="s">
        <v>1018</v>
      </c>
      <c r="H558" s="1021">
        <v>50</v>
      </c>
      <c r="I558" s="1022">
        <v>50</v>
      </c>
    </row>
    <row r="559" spans="2:9" x14ac:dyDescent="0.2">
      <c r="B559" s="1024" t="s">
        <v>1754</v>
      </c>
      <c r="C559" s="1021">
        <v>0</v>
      </c>
      <c r="D559" s="1021">
        <v>0</v>
      </c>
      <c r="E559" s="1021">
        <v>30</v>
      </c>
      <c r="F559" s="1021">
        <v>30</v>
      </c>
      <c r="G559" s="1021" t="s">
        <v>1747</v>
      </c>
      <c r="H559" s="1021">
        <v>50</v>
      </c>
      <c r="I559" s="1022">
        <v>50</v>
      </c>
    </row>
    <row r="560" spans="2:9" ht="21" x14ac:dyDescent="0.2">
      <c r="B560" s="1041" t="s">
        <v>1755</v>
      </c>
      <c r="C560" s="2064"/>
      <c r="D560" s="2064"/>
      <c r="E560" s="2064"/>
      <c r="F560" s="2064"/>
      <c r="G560" s="2064"/>
      <c r="H560" s="2064"/>
      <c r="I560" s="2052"/>
    </row>
    <row r="561" spans="2:9" x14ac:dyDescent="0.2">
      <c r="B561" s="1042" t="s">
        <v>1756</v>
      </c>
      <c r="C561" s="2064"/>
      <c r="D561" s="2064"/>
      <c r="E561" s="2064"/>
      <c r="F561" s="2064"/>
      <c r="G561" s="2064"/>
      <c r="H561" s="2064"/>
      <c r="I561" s="2052"/>
    </row>
    <row r="562" spans="2:9" ht="13.5" thickBot="1" x14ac:dyDescent="0.25">
      <c r="B562" s="1028" t="s">
        <v>1757</v>
      </c>
      <c r="C562" s="1029">
        <v>0</v>
      </c>
      <c r="D562" s="1029">
        <v>0</v>
      </c>
      <c r="E562" s="1029">
        <v>50</v>
      </c>
      <c r="F562" s="1029">
        <v>50</v>
      </c>
      <c r="G562" s="1029">
        <v>100</v>
      </c>
      <c r="H562" s="1029">
        <v>50</v>
      </c>
      <c r="I562" s="1030">
        <v>50</v>
      </c>
    </row>
    <row r="563" spans="2:9" ht="15.75" thickBot="1" x14ac:dyDescent="0.25">
      <c r="B563" s="1031"/>
    </row>
    <row r="564" spans="2:9" ht="21" x14ac:dyDescent="0.2">
      <c r="B564" s="1005" t="s">
        <v>909</v>
      </c>
      <c r="C564" s="1006" t="s">
        <v>912</v>
      </c>
      <c r="D564" s="1006" t="s">
        <v>912</v>
      </c>
      <c r="E564" s="1006" t="s">
        <v>916</v>
      </c>
      <c r="F564" s="1006" t="s">
        <v>916</v>
      </c>
      <c r="G564" s="1006" t="s">
        <v>920</v>
      </c>
      <c r="H564" s="2065" t="s">
        <v>926</v>
      </c>
      <c r="I564" s="2046"/>
    </row>
    <row r="565" spans="2:9" x14ac:dyDescent="0.2">
      <c r="B565" s="1008" t="s">
        <v>910</v>
      </c>
      <c r="C565" s="1009" t="s">
        <v>913</v>
      </c>
      <c r="D565" s="1009" t="s">
        <v>915</v>
      </c>
      <c r="E565" s="1009" t="s">
        <v>917</v>
      </c>
      <c r="F565" s="1009" t="s">
        <v>918</v>
      </c>
      <c r="G565" s="1009" t="s">
        <v>921</v>
      </c>
      <c r="H565" s="2049"/>
      <c r="I565" s="2048"/>
    </row>
    <row r="566" spans="2:9" ht="21" x14ac:dyDescent="0.2">
      <c r="B566" s="1008" t="s">
        <v>911</v>
      </c>
      <c r="C566" s="1009" t="s">
        <v>914</v>
      </c>
      <c r="D566" s="1009" t="s">
        <v>914</v>
      </c>
      <c r="E566" s="1034" t="s">
        <v>2272</v>
      </c>
      <c r="F566" s="1009" t="s">
        <v>919</v>
      </c>
      <c r="G566" s="1009" t="s">
        <v>922</v>
      </c>
      <c r="H566" s="2049"/>
      <c r="I566" s="2048"/>
    </row>
    <row r="567" spans="2:9" x14ac:dyDescent="0.2">
      <c r="B567" s="1011"/>
      <c r="C567" s="1012"/>
      <c r="D567" s="1012"/>
      <c r="E567" s="1012"/>
      <c r="F567" s="1034" t="s">
        <v>2272</v>
      </c>
      <c r="G567" s="1009" t="s">
        <v>923</v>
      </c>
      <c r="H567" s="2049" t="s">
        <v>927</v>
      </c>
      <c r="I567" s="2048"/>
    </row>
    <row r="568" spans="2:9" ht="13.5" thickBot="1" x14ac:dyDescent="0.25">
      <c r="B568" s="1011"/>
      <c r="C568" s="1012"/>
      <c r="D568" s="1012"/>
      <c r="E568" s="1012"/>
      <c r="F568" s="1012"/>
      <c r="G568" s="1009" t="s">
        <v>924</v>
      </c>
      <c r="H568" s="2066"/>
      <c r="I568" s="2067"/>
    </row>
    <row r="569" spans="2:9" x14ac:dyDescent="0.2">
      <c r="B569" s="1043"/>
      <c r="C569" s="1013"/>
      <c r="D569" s="1013"/>
      <c r="E569" s="1013"/>
      <c r="F569" s="1013"/>
      <c r="G569" s="1014" t="s">
        <v>925</v>
      </c>
      <c r="H569" s="1044" t="s">
        <v>928</v>
      </c>
      <c r="I569" s="1045" t="s">
        <v>929</v>
      </c>
    </row>
    <row r="570" spans="2:9" x14ac:dyDescent="0.2">
      <c r="B570" s="1046" t="s">
        <v>1758</v>
      </c>
      <c r="C570" s="1047">
        <v>0</v>
      </c>
      <c r="D570" s="1047">
        <v>0</v>
      </c>
      <c r="E570" s="1047">
        <v>50</v>
      </c>
      <c r="F570" s="1047">
        <v>50</v>
      </c>
      <c r="G570" s="1047">
        <v>100</v>
      </c>
      <c r="H570" s="1047">
        <v>50</v>
      </c>
      <c r="I570" s="1048">
        <v>50</v>
      </c>
    </row>
    <row r="571" spans="2:9" x14ac:dyDescent="0.2">
      <c r="B571" s="1024" t="s">
        <v>1759</v>
      </c>
      <c r="C571" s="1021">
        <v>0</v>
      </c>
      <c r="D571" s="1021">
        <v>0</v>
      </c>
      <c r="E571" s="1021" t="s">
        <v>1760</v>
      </c>
      <c r="F571" s="1021" t="s">
        <v>1760</v>
      </c>
      <c r="G571" s="1021" t="s">
        <v>1761</v>
      </c>
      <c r="H571" s="1021" t="s">
        <v>1761</v>
      </c>
      <c r="I571" s="1022" t="s">
        <v>1760</v>
      </c>
    </row>
    <row r="572" spans="2:9" x14ac:dyDescent="0.2">
      <c r="B572" s="1024" t="s">
        <v>1762</v>
      </c>
      <c r="C572" s="1021">
        <v>0</v>
      </c>
      <c r="D572" s="1021">
        <v>0</v>
      </c>
      <c r="E572" s="1021">
        <v>70</v>
      </c>
      <c r="F572" s="1021">
        <v>70</v>
      </c>
      <c r="G572" s="1021">
        <v>90</v>
      </c>
      <c r="H572" s="1021">
        <v>70</v>
      </c>
      <c r="I572" s="1022">
        <v>70</v>
      </c>
    </row>
    <row r="573" spans="2:9" x14ac:dyDescent="0.2">
      <c r="B573" s="1024" t="s">
        <v>1763</v>
      </c>
      <c r="C573" s="1021">
        <v>0</v>
      </c>
      <c r="D573" s="1021">
        <v>0</v>
      </c>
      <c r="E573" s="1021">
        <v>70</v>
      </c>
      <c r="F573" s="1021">
        <v>70</v>
      </c>
      <c r="G573" s="1021">
        <v>90</v>
      </c>
      <c r="H573" s="1021">
        <v>70</v>
      </c>
      <c r="I573" s="1022">
        <v>70</v>
      </c>
    </row>
    <row r="574" spans="2:9" ht="21.75" x14ac:dyDescent="0.2">
      <c r="B574" s="1049" t="s">
        <v>2849</v>
      </c>
      <c r="C574" s="2064" t="s">
        <v>1765</v>
      </c>
      <c r="D574" s="2064">
        <v>5</v>
      </c>
      <c r="E574" s="2064">
        <v>5</v>
      </c>
      <c r="F574" s="2064">
        <v>7</v>
      </c>
      <c r="G574" s="2064">
        <v>8</v>
      </c>
      <c r="H574" s="2064">
        <v>8</v>
      </c>
      <c r="I574" s="2052">
        <v>8</v>
      </c>
    </row>
    <row r="575" spans="2:9" x14ac:dyDescent="0.2">
      <c r="B575" s="1050" t="s">
        <v>1764</v>
      </c>
      <c r="C575" s="2064"/>
      <c r="D575" s="2064"/>
      <c r="E575" s="2064"/>
      <c r="F575" s="2064"/>
      <c r="G575" s="2064"/>
      <c r="H575" s="2064"/>
      <c r="I575" s="2052"/>
    </row>
    <row r="576" spans="2:9" x14ac:dyDescent="0.2">
      <c r="B576" s="1051" t="s">
        <v>1766</v>
      </c>
      <c r="C576" s="1052"/>
      <c r="D576" s="1052"/>
      <c r="E576" s="1052"/>
      <c r="F576" s="1052"/>
      <c r="G576" s="1052"/>
      <c r="H576" s="1052"/>
      <c r="I576" s="1053"/>
    </row>
    <row r="577" spans="2:9" x14ac:dyDescent="0.2">
      <c r="B577" s="1054" t="s">
        <v>1767</v>
      </c>
      <c r="C577" s="1055"/>
      <c r="D577" s="1055"/>
      <c r="E577" s="1055"/>
      <c r="F577" s="1055"/>
      <c r="G577" s="1055"/>
      <c r="H577" s="1055"/>
      <c r="I577" s="1056"/>
    </row>
    <row r="578" spans="2:9" x14ac:dyDescent="0.2">
      <c r="B578" s="1024" t="s">
        <v>1768</v>
      </c>
      <c r="C578" s="1021">
        <v>20</v>
      </c>
      <c r="D578" s="1021">
        <v>30</v>
      </c>
      <c r="E578" s="1021">
        <v>50</v>
      </c>
      <c r="F578" s="1021">
        <v>70</v>
      </c>
      <c r="G578" s="1021" t="s">
        <v>950</v>
      </c>
      <c r="H578" s="1021">
        <v>100</v>
      </c>
      <c r="I578" s="1022">
        <v>70</v>
      </c>
    </row>
    <row r="579" spans="2:9" x14ac:dyDescent="0.2">
      <c r="B579" s="1024" t="s">
        <v>1769</v>
      </c>
      <c r="C579" s="1021">
        <v>20</v>
      </c>
      <c r="D579" s="1021">
        <v>30</v>
      </c>
      <c r="E579" s="1021">
        <v>40</v>
      </c>
      <c r="F579" s="1021">
        <v>60</v>
      </c>
      <c r="G579" s="1021" t="s">
        <v>935</v>
      </c>
      <c r="H579" s="1021">
        <v>80</v>
      </c>
      <c r="I579" s="1022">
        <v>60</v>
      </c>
    </row>
    <row r="580" spans="2:9" ht="21" x14ac:dyDescent="0.2">
      <c r="B580" s="1024" t="s">
        <v>1770</v>
      </c>
      <c r="C580" s="1021">
        <v>20</v>
      </c>
      <c r="D580" s="1021">
        <v>30</v>
      </c>
      <c r="E580" s="1021">
        <v>50</v>
      </c>
      <c r="F580" s="1021">
        <v>70</v>
      </c>
      <c r="G580" s="1021">
        <v>100</v>
      </c>
      <c r="H580" s="1021">
        <v>100</v>
      </c>
      <c r="I580" s="1022">
        <v>70</v>
      </c>
    </row>
    <row r="581" spans="2:9" ht="21" x14ac:dyDescent="0.2">
      <c r="B581" s="1024" t="s">
        <v>1771</v>
      </c>
      <c r="C581" s="2064">
        <v>0</v>
      </c>
      <c r="D581" s="2064">
        <v>0</v>
      </c>
      <c r="E581" s="2064">
        <v>50</v>
      </c>
      <c r="F581" s="2064">
        <v>70</v>
      </c>
      <c r="G581" s="2064">
        <v>100</v>
      </c>
      <c r="H581" s="2064">
        <v>100</v>
      </c>
      <c r="I581" s="2052">
        <v>70</v>
      </c>
    </row>
    <row r="582" spans="2:9" x14ac:dyDescent="0.2">
      <c r="B582" s="1024" t="s">
        <v>1772</v>
      </c>
      <c r="C582" s="2064"/>
      <c r="D582" s="2064"/>
      <c r="E582" s="2064"/>
      <c r="F582" s="2064"/>
      <c r="G582" s="2064"/>
      <c r="H582" s="2064"/>
      <c r="I582" s="2052"/>
    </row>
    <row r="583" spans="2:9" x14ac:dyDescent="0.2">
      <c r="B583" s="1024" t="s">
        <v>2850</v>
      </c>
      <c r="C583" s="2064">
        <v>0</v>
      </c>
      <c r="D583" s="2064">
        <v>0</v>
      </c>
      <c r="E583" s="2064">
        <v>2</v>
      </c>
      <c r="F583" s="2064">
        <v>3</v>
      </c>
      <c r="G583" s="2064" t="s">
        <v>1773</v>
      </c>
      <c r="H583" s="2064">
        <v>4</v>
      </c>
      <c r="I583" s="2052">
        <v>3</v>
      </c>
    </row>
    <row r="584" spans="2:9" x14ac:dyDescent="0.2">
      <c r="B584" s="1024" t="s">
        <v>2851</v>
      </c>
      <c r="C584" s="2064"/>
      <c r="D584" s="2064"/>
      <c r="E584" s="2064"/>
      <c r="F584" s="2064"/>
      <c r="G584" s="2064"/>
      <c r="H584" s="2064"/>
      <c r="I584" s="2052"/>
    </row>
    <row r="585" spans="2:9" x14ac:dyDescent="0.2">
      <c r="B585" s="1051" t="s">
        <v>1774</v>
      </c>
      <c r="C585" s="1057"/>
      <c r="D585" s="1057"/>
      <c r="E585" s="1057"/>
      <c r="F585" s="1057"/>
      <c r="G585" s="1057"/>
      <c r="H585" s="1057"/>
      <c r="I585" s="1058"/>
    </row>
    <row r="586" spans="2:9" x14ac:dyDescent="0.2">
      <c r="B586" s="1024" t="s">
        <v>1775</v>
      </c>
      <c r="C586" s="1021">
        <v>20</v>
      </c>
      <c r="D586" s="1021">
        <v>30</v>
      </c>
      <c r="E586" s="1021">
        <v>50</v>
      </c>
      <c r="F586" s="1021">
        <v>70</v>
      </c>
      <c r="G586" s="1021" t="s">
        <v>950</v>
      </c>
      <c r="H586" s="1021">
        <v>100</v>
      </c>
      <c r="I586" s="1022">
        <v>70</v>
      </c>
    </row>
    <row r="587" spans="2:9" x14ac:dyDescent="0.2">
      <c r="B587" s="1024" t="s">
        <v>1776</v>
      </c>
      <c r="C587" s="1021">
        <v>20</v>
      </c>
      <c r="D587" s="1021">
        <v>30</v>
      </c>
      <c r="E587" s="1021">
        <v>40</v>
      </c>
      <c r="F587" s="1021">
        <v>60</v>
      </c>
      <c r="G587" s="1021" t="s">
        <v>935</v>
      </c>
      <c r="H587" s="1021">
        <v>80</v>
      </c>
      <c r="I587" s="1022">
        <v>60</v>
      </c>
    </row>
    <row r="588" spans="2:9" x14ac:dyDescent="0.2">
      <c r="B588" s="1024" t="s">
        <v>1777</v>
      </c>
      <c r="C588" s="1021">
        <v>20</v>
      </c>
      <c r="D588" s="1021">
        <v>30</v>
      </c>
      <c r="E588" s="1021">
        <v>50</v>
      </c>
      <c r="F588" s="1021">
        <v>70</v>
      </c>
      <c r="G588" s="1021">
        <v>100</v>
      </c>
      <c r="H588" s="1021">
        <v>100</v>
      </c>
      <c r="I588" s="1022">
        <v>70</v>
      </c>
    </row>
    <row r="589" spans="2:9" x14ac:dyDescent="0.2">
      <c r="B589" s="1024" t="s">
        <v>1778</v>
      </c>
      <c r="C589" s="2064">
        <v>0</v>
      </c>
      <c r="D589" s="2064">
        <v>0</v>
      </c>
      <c r="E589" s="2064">
        <v>50</v>
      </c>
      <c r="F589" s="2064">
        <v>70</v>
      </c>
      <c r="G589" s="2064">
        <v>100</v>
      </c>
      <c r="H589" s="2064">
        <v>100</v>
      </c>
      <c r="I589" s="2052">
        <v>70</v>
      </c>
    </row>
    <row r="590" spans="2:9" x14ac:dyDescent="0.2">
      <c r="B590" s="1024" t="s">
        <v>1779</v>
      </c>
      <c r="C590" s="2064"/>
      <c r="D590" s="2064"/>
      <c r="E590" s="2064"/>
      <c r="F590" s="2064"/>
      <c r="G590" s="2064"/>
      <c r="H590" s="2064"/>
      <c r="I590" s="2052"/>
    </row>
    <row r="591" spans="2:9" x14ac:dyDescent="0.2">
      <c r="B591" s="1024" t="s">
        <v>1780</v>
      </c>
      <c r="C591" s="1021">
        <v>0</v>
      </c>
      <c r="D591" s="1021">
        <v>0</v>
      </c>
      <c r="E591" s="1021">
        <v>50</v>
      </c>
      <c r="F591" s="1021">
        <v>70</v>
      </c>
      <c r="G591" s="1021" t="s">
        <v>950</v>
      </c>
      <c r="H591" s="1021">
        <v>100</v>
      </c>
      <c r="I591" s="1022">
        <v>70</v>
      </c>
    </row>
    <row r="592" spans="2:9" x14ac:dyDescent="0.2">
      <c r="B592" s="1051" t="s">
        <v>1781</v>
      </c>
      <c r="C592" s="1057"/>
      <c r="D592" s="1057"/>
      <c r="E592" s="1057"/>
      <c r="F592" s="1057"/>
      <c r="G592" s="1057"/>
      <c r="H592" s="1057"/>
      <c r="I592" s="1058"/>
    </row>
    <row r="593" spans="2:9" x14ac:dyDescent="0.2">
      <c r="B593" s="1024" t="s">
        <v>1782</v>
      </c>
      <c r="C593" s="1021">
        <v>20</v>
      </c>
      <c r="D593" s="1021">
        <v>30</v>
      </c>
      <c r="E593" s="1021">
        <v>40</v>
      </c>
      <c r="F593" s="1021">
        <v>60</v>
      </c>
      <c r="G593" s="1021" t="s">
        <v>935</v>
      </c>
      <c r="H593" s="1021">
        <v>80</v>
      </c>
      <c r="I593" s="1022">
        <v>60</v>
      </c>
    </row>
    <row r="594" spans="2:9" x14ac:dyDescent="0.2">
      <c r="B594" s="1024" t="s">
        <v>1783</v>
      </c>
      <c r="C594" s="1021">
        <v>20</v>
      </c>
      <c r="D594" s="1021">
        <v>30</v>
      </c>
      <c r="E594" s="1021">
        <v>50</v>
      </c>
      <c r="F594" s="1021">
        <v>70</v>
      </c>
      <c r="G594" s="1021" t="s">
        <v>950</v>
      </c>
      <c r="H594" s="1021">
        <v>100</v>
      </c>
      <c r="I594" s="1022">
        <v>70</v>
      </c>
    </row>
    <row r="595" spans="2:9" x14ac:dyDescent="0.2">
      <c r="B595" s="1024" t="s">
        <v>2852</v>
      </c>
      <c r="C595" s="1021">
        <v>0</v>
      </c>
      <c r="D595" s="1021">
        <v>0</v>
      </c>
      <c r="E595" s="1021">
        <v>0</v>
      </c>
      <c r="F595" s="1021">
        <v>80</v>
      </c>
      <c r="G595" s="1021" t="s">
        <v>950</v>
      </c>
      <c r="H595" s="1021">
        <v>100</v>
      </c>
      <c r="I595" s="1022">
        <v>70</v>
      </c>
    </row>
    <row r="596" spans="2:9" ht="21.75" x14ac:dyDescent="0.2">
      <c r="B596" s="1024" t="s">
        <v>2853</v>
      </c>
      <c r="C596" s="2064">
        <v>0</v>
      </c>
      <c r="D596" s="2064">
        <v>0</v>
      </c>
      <c r="E596" s="2064">
        <v>2</v>
      </c>
      <c r="F596" s="2064">
        <v>3</v>
      </c>
      <c r="G596" s="2064" t="s">
        <v>1773</v>
      </c>
      <c r="H596" s="2064">
        <v>4</v>
      </c>
      <c r="I596" s="2052">
        <v>3</v>
      </c>
    </row>
    <row r="597" spans="2:9" x14ac:dyDescent="0.2">
      <c r="B597" s="1024" t="s">
        <v>2854</v>
      </c>
      <c r="C597" s="2064"/>
      <c r="D597" s="2064"/>
      <c r="E597" s="2064"/>
      <c r="F597" s="2064"/>
      <c r="G597" s="2064"/>
      <c r="H597" s="2064"/>
      <c r="I597" s="2052"/>
    </row>
    <row r="598" spans="2:9" ht="13.5" thickBot="1" x14ac:dyDescent="0.25">
      <c r="B598" s="1028" t="s">
        <v>2855</v>
      </c>
      <c r="C598" s="1029">
        <v>0</v>
      </c>
      <c r="D598" s="1029">
        <v>0</v>
      </c>
      <c r="E598" s="1029">
        <v>1</v>
      </c>
      <c r="F598" s="1029">
        <v>2</v>
      </c>
      <c r="G598" s="1029" t="s">
        <v>1784</v>
      </c>
      <c r="H598" s="1029">
        <v>2</v>
      </c>
      <c r="I598" s="1030" t="s">
        <v>1785</v>
      </c>
    </row>
    <row r="599" spans="2:9" ht="15.75" thickBot="1" x14ac:dyDescent="0.25">
      <c r="B599" s="1031"/>
    </row>
    <row r="600" spans="2:9" ht="21" x14ac:dyDescent="0.2">
      <c r="B600" s="1005" t="s">
        <v>909</v>
      </c>
      <c r="C600" s="1006" t="s">
        <v>912</v>
      </c>
      <c r="D600" s="1006" t="s">
        <v>912</v>
      </c>
      <c r="E600" s="1006" t="s">
        <v>916</v>
      </c>
      <c r="F600" s="1006" t="s">
        <v>916</v>
      </c>
      <c r="G600" s="1006" t="s">
        <v>920</v>
      </c>
      <c r="H600" s="2065" t="s">
        <v>926</v>
      </c>
      <c r="I600" s="2046"/>
    </row>
    <row r="601" spans="2:9" x14ac:dyDescent="0.2">
      <c r="B601" s="1008" t="s">
        <v>910</v>
      </c>
      <c r="C601" s="1009" t="s">
        <v>913</v>
      </c>
      <c r="D601" s="1009" t="s">
        <v>915</v>
      </c>
      <c r="E601" s="1009" t="s">
        <v>917</v>
      </c>
      <c r="F601" s="1009" t="s">
        <v>918</v>
      </c>
      <c r="G601" s="1009" t="s">
        <v>921</v>
      </c>
      <c r="H601" s="2049" t="s">
        <v>927</v>
      </c>
      <c r="I601" s="2048"/>
    </row>
    <row r="602" spans="2:9" ht="21" x14ac:dyDescent="0.2">
      <c r="B602" s="1008" t="s">
        <v>911</v>
      </c>
      <c r="C602" s="1009" t="s">
        <v>914</v>
      </c>
      <c r="D602" s="1009" t="s">
        <v>914</v>
      </c>
      <c r="E602" s="1034" t="s">
        <v>2272</v>
      </c>
      <c r="F602" s="1009" t="s">
        <v>919</v>
      </c>
      <c r="G602" s="1009" t="s">
        <v>922</v>
      </c>
      <c r="H602" s="2049"/>
      <c r="I602" s="2048"/>
    </row>
    <row r="603" spans="2:9" x14ac:dyDescent="0.2">
      <c r="B603" s="1011"/>
      <c r="C603" s="1012"/>
      <c r="D603" s="1012"/>
      <c r="E603" s="1012"/>
      <c r="F603" s="1034" t="s">
        <v>2272</v>
      </c>
      <c r="G603" s="1009" t="s">
        <v>923</v>
      </c>
      <c r="H603" s="2049"/>
      <c r="I603" s="2048"/>
    </row>
    <row r="604" spans="2:9" ht="13.5" thickBot="1" x14ac:dyDescent="0.25">
      <c r="B604" s="1011"/>
      <c r="C604" s="1012"/>
      <c r="D604" s="1012"/>
      <c r="E604" s="1012"/>
      <c r="F604" s="1012"/>
      <c r="G604" s="1009" t="s">
        <v>924</v>
      </c>
      <c r="H604" s="2066"/>
      <c r="I604" s="2067"/>
    </row>
    <row r="605" spans="2:9" x14ac:dyDescent="0.2">
      <c r="B605" s="1043"/>
      <c r="C605" s="1013"/>
      <c r="D605" s="1013"/>
      <c r="E605" s="1013"/>
      <c r="F605" s="1013"/>
      <c r="G605" s="1014" t="s">
        <v>925</v>
      </c>
      <c r="H605" s="1044" t="s">
        <v>928</v>
      </c>
      <c r="I605" s="1045" t="s">
        <v>929</v>
      </c>
    </row>
    <row r="606" spans="2:9" x14ac:dyDescent="0.2">
      <c r="B606" s="1051" t="s">
        <v>1786</v>
      </c>
      <c r="C606" s="1057"/>
      <c r="D606" s="1057"/>
      <c r="E606" s="1057"/>
      <c r="F606" s="1057"/>
      <c r="G606" s="1057"/>
      <c r="H606" s="1057"/>
      <c r="I606" s="1058"/>
    </row>
    <row r="607" spans="2:9" x14ac:dyDescent="0.2">
      <c r="B607" s="1059" t="s">
        <v>1787</v>
      </c>
      <c r="C607" s="1021">
        <v>20</v>
      </c>
      <c r="D607" s="1021">
        <v>30</v>
      </c>
      <c r="E607" s="1021">
        <v>40</v>
      </c>
      <c r="F607" s="1021">
        <v>60</v>
      </c>
      <c r="G607" s="1021" t="s">
        <v>935</v>
      </c>
      <c r="H607" s="1021">
        <v>100</v>
      </c>
      <c r="I607" s="1022">
        <v>70</v>
      </c>
    </row>
    <row r="608" spans="2:9" x14ac:dyDescent="0.2">
      <c r="B608" s="1059" t="s">
        <v>1783</v>
      </c>
      <c r="C608" s="1021">
        <v>20</v>
      </c>
      <c r="D608" s="1021">
        <v>30</v>
      </c>
      <c r="E608" s="1021">
        <v>50</v>
      </c>
      <c r="F608" s="1021">
        <v>70</v>
      </c>
      <c r="G608" s="1021" t="s">
        <v>950</v>
      </c>
      <c r="H608" s="1021">
        <v>100</v>
      </c>
      <c r="I608" s="1022">
        <v>70</v>
      </c>
    </row>
    <row r="609" spans="2:9" x14ac:dyDescent="0.2">
      <c r="B609" s="1059" t="s">
        <v>1788</v>
      </c>
      <c r="C609" s="1021">
        <v>0</v>
      </c>
      <c r="D609" s="1021">
        <v>0</v>
      </c>
      <c r="E609" s="1021">
        <v>0</v>
      </c>
      <c r="F609" s="1021">
        <v>80</v>
      </c>
      <c r="G609" s="1021" t="s">
        <v>950</v>
      </c>
      <c r="H609" s="1021">
        <v>100</v>
      </c>
      <c r="I609" s="1022">
        <v>70</v>
      </c>
    </row>
    <row r="610" spans="2:9" x14ac:dyDescent="0.2">
      <c r="B610" s="1059" t="s">
        <v>1789</v>
      </c>
      <c r="C610" s="1021">
        <v>20</v>
      </c>
      <c r="D610" s="1021">
        <v>30</v>
      </c>
      <c r="E610" s="1021">
        <v>40</v>
      </c>
      <c r="F610" s="1021">
        <v>60</v>
      </c>
      <c r="G610" s="1021" t="s">
        <v>935</v>
      </c>
      <c r="H610" s="1021">
        <v>80</v>
      </c>
      <c r="I610" s="1022">
        <v>70</v>
      </c>
    </row>
    <row r="611" spans="2:9" x14ac:dyDescent="0.2">
      <c r="B611" s="1059" t="s">
        <v>1790</v>
      </c>
      <c r="C611" s="1021">
        <v>0</v>
      </c>
      <c r="D611" s="1021">
        <v>0</v>
      </c>
      <c r="E611" s="1021">
        <v>50</v>
      </c>
      <c r="F611" s="1021">
        <v>70</v>
      </c>
      <c r="G611" s="1021" t="s">
        <v>950</v>
      </c>
      <c r="H611" s="1021">
        <v>100</v>
      </c>
      <c r="I611" s="1022">
        <v>70</v>
      </c>
    </row>
    <row r="612" spans="2:9" ht="21.75" x14ac:dyDescent="0.2">
      <c r="B612" s="1059" t="s">
        <v>2856</v>
      </c>
      <c r="C612" s="1021">
        <v>0</v>
      </c>
      <c r="D612" s="1021">
        <v>0</v>
      </c>
      <c r="E612" s="1021">
        <v>1</v>
      </c>
      <c r="F612" s="1021">
        <v>2</v>
      </c>
      <c r="G612" s="1021" t="s">
        <v>1784</v>
      </c>
      <c r="H612" s="1021">
        <v>2</v>
      </c>
      <c r="I612" s="1022" t="s">
        <v>1785</v>
      </c>
    </row>
    <row r="613" spans="2:9" x14ac:dyDescent="0.2">
      <c r="B613" s="1051" t="s">
        <v>1791</v>
      </c>
      <c r="C613" s="1052"/>
      <c r="D613" s="1052"/>
      <c r="E613" s="1052"/>
      <c r="F613" s="1052"/>
      <c r="G613" s="1052"/>
      <c r="H613" s="1052"/>
      <c r="I613" s="1053"/>
    </row>
    <row r="614" spans="2:9" ht="21" x14ac:dyDescent="0.2">
      <c r="B614" s="1060" t="s">
        <v>1792</v>
      </c>
      <c r="C614" s="2068">
        <v>20</v>
      </c>
      <c r="D614" s="2068">
        <v>30</v>
      </c>
      <c r="E614" s="2068">
        <v>40</v>
      </c>
      <c r="F614" s="2068">
        <v>60</v>
      </c>
      <c r="G614" s="2068" t="s">
        <v>935</v>
      </c>
      <c r="H614" s="2068">
        <v>80</v>
      </c>
      <c r="I614" s="2072">
        <v>60</v>
      </c>
    </row>
    <row r="615" spans="2:9" x14ac:dyDescent="0.2">
      <c r="B615" s="1063" t="s">
        <v>1793</v>
      </c>
      <c r="C615" s="2069"/>
      <c r="D615" s="2069"/>
      <c r="E615" s="2069"/>
      <c r="F615" s="2069"/>
      <c r="G615" s="2069"/>
      <c r="H615" s="2069"/>
      <c r="I615" s="2073"/>
    </row>
    <row r="616" spans="2:9" x14ac:dyDescent="0.2">
      <c r="B616" s="1066" t="s">
        <v>1794</v>
      </c>
      <c r="C616" s="1064">
        <v>20</v>
      </c>
      <c r="D616" s="1064">
        <v>30</v>
      </c>
      <c r="E616" s="1064">
        <v>50</v>
      </c>
      <c r="F616" s="1064">
        <v>70</v>
      </c>
      <c r="G616" s="1064" t="s">
        <v>950</v>
      </c>
      <c r="H616" s="1064">
        <v>100</v>
      </c>
      <c r="I616" s="1065">
        <v>70</v>
      </c>
    </row>
    <row r="617" spans="2:9" x14ac:dyDescent="0.2">
      <c r="B617" s="1059" t="s">
        <v>1795</v>
      </c>
      <c r="C617" s="1021">
        <v>20</v>
      </c>
      <c r="D617" s="1021">
        <v>30</v>
      </c>
      <c r="E617" s="1021">
        <v>40</v>
      </c>
      <c r="F617" s="1021">
        <v>60</v>
      </c>
      <c r="G617" s="1021" t="s">
        <v>935</v>
      </c>
      <c r="H617" s="1021">
        <v>80</v>
      </c>
      <c r="I617" s="1022">
        <v>60</v>
      </c>
    </row>
    <row r="618" spans="2:9" x14ac:dyDescent="0.2">
      <c r="B618" s="1059" t="s">
        <v>1796</v>
      </c>
      <c r="C618" s="1021">
        <v>0</v>
      </c>
      <c r="D618" s="1021">
        <v>0</v>
      </c>
      <c r="E618" s="1021">
        <v>50</v>
      </c>
      <c r="F618" s="1021">
        <v>70</v>
      </c>
      <c r="G618" s="1021" t="s">
        <v>950</v>
      </c>
      <c r="H618" s="1021">
        <v>100</v>
      </c>
      <c r="I618" s="1022">
        <v>70</v>
      </c>
    </row>
    <row r="619" spans="2:9" ht="21" x14ac:dyDescent="0.2">
      <c r="B619" s="1059" t="s">
        <v>1797</v>
      </c>
      <c r="C619" s="1021" t="s">
        <v>1798</v>
      </c>
      <c r="D619" s="1021" t="s">
        <v>1799</v>
      </c>
      <c r="E619" s="1021">
        <v>100</v>
      </c>
      <c r="F619" s="1021">
        <v>140</v>
      </c>
      <c r="G619" s="1021" t="s">
        <v>1800</v>
      </c>
      <c r="H619" s="1021">
        <v>140</v>
      </c>
      <c r="I619" s="1022">
        <v>100</v>
      </c>
    </row>
    <row r="620" spans="2:9" x14ac:dyDescent="0.2">
      <c r="B620" s="1059" t="s">
        <v>1801</v>
      </c>
      <c r="C620" s="1021">
        <v>0</v>
      </c>
      <c r="D620" s="1021">
        <v>0</v>
      </c>
      <c r="E620" s="1021">
        <v>50</v>
      </c>
      <c r="F620" s="1021">
        <v>70</v>
      </c>
      <c r="G620" s="1021" t="s">
        <v>950</v>
      </c>
      <c r="H620" s="1021">
        <v>100</v>
      </c>
      <c r="I620" s="1022">
        <v>70</v>
      </c>
    </row>
    <row r="621" spans="2:9" x14ac:dyDescent="0.2">
      <c r="B621" s="1059" t="s">
        <v>1802</v>
      </c>
      <c r="C621" s="1021">
        <v>0</v>
      </c>
      <c r="D621" s="1021">
        <v>0</v>
      </c>
      <c r="E621" s="1021">
        <v>50</v>
      </c>
      <c r="F621" s="1021">
        <v>70</v>
      </c>
      <c r="G621" s="1021" t="s">
        <v>950</v>
      </c>
      <c r="H621" s="1021">
        <v>100</v>
      </c>
      <c r="I621" s="1022">
        <v>70</v>
      </c>
    </row>
    <row r="622" spans="2:9" x14ac:dyDescent="0.2">
      <c r="B622" s="1059" t="s">
        <v>1803</v>
      </c>
      <c r="C622" s="1021">
        <v>0</v>
      </c>
      <c r="D622" s="1021">
        <v>0</v>
      </c>
      <c r="E622" s="1021">
        <v>2</v>
      </c>
      <c r="F622" s="1021">
        <v>3</v>
      </c>
      <c r="G622" s="1021">
        <v>5</v>
      </c>
      <c r="H622" s="1021">
        <v>5</v>
      </c>
      <c r="I622" s="1022" t="s">
        <v>1804</v>
      </c>
    </row>
    <row r="623" spans="2:9" x14ac:dyDescent="0.2">
      <c r="B623" s="1059" t="s">
        <v>1805</v>
      </c>
      <c r="C623" s="1021">
        <v>0</v>
      </c>
      <c r="D623" s="1021">
        <v>0</v>
      </c>
      <c r="E623" s="1021">
        <v>50</v>
      </c>
      <c r="F623" s="1021">
        <v>70</v>
      </c>
      <c r="G623" s="1021" t="s">
        <v>950</v>
      </c>
      <c r="H623" s="1021">
        <v>100</v>
      </c>
      <c r="I623" s="1022">
        <v>70</v>
      </c>
    </row>
    <row r="624" spans="2:9" x14ac:dyDescent="0.2">
      <c r="B624" s="1059" t="s">
        <v>1806</v>
      </c>
      <c r="C624" s="1021">
        <v>0</v>
      </c>
      <c r="D624" s="1021">
        <v>0</v>
      </c>
      <c r="E624" s="1021">
        <v>100</v>
      </c>
      <c r="F624" s="1021">
        <v>140</v>
      </c>
      <c r="G624" s="1021" t="s">
        <v>1800</v>
      </c>
      <c r="H624" s="1021">
        <v>140</v>
      </c>
      <c r="I624" s="1022">
        <v>100</v>
      </c>
    </row>
    <row r="625" spans="2:9" x14ac:dyDescent="0.2">
      <c r="B625" s="1059" t="s">
        <v>1807</v>
      </c>
      <c r="C625" s="1021">
        <v>20</v>
      </c>
      <c r="D625" s="1021">
        <v>30</v>
      </c>
      <c r="E625" s="1021">
        <v>50</v>
      </c>
      <c r="F625" s="1021">
        <v>70</v>
      </c>
      <c r="G625" s="1021" t="s">
        <v>950</v>
      </c>
      <c r="H625" s="1021">
        <v>100</v>
      </c>
      <c r="I625" s="1022">
        <v>70</v>
      </c>
    </row>
    <row r="626" spans="2:9" x14ac:dyDescent="0.2">
      <c r="B626" s="1059" t="s">
        <v>1808</v>
      </c>
      <c r="C626" s="1021">
        <v>0</v>
      </c>
      <c r="D626" s="1021">
        <v>0</v>
      </c>
      <c r="E626" s="1021">
        <v>50</v>
      </c>
      <c r="F626" s="1021">
        <v>70</v>
      </c>
      <c r="G626" s="1021" t="s">
        <v>950</v>
      </c>
      <c r="H626" s="1021">
        <v>100</v>
      </c>
      <c r="I626" s="1022">
        <v>70</v>
      </c>
    </row>
    <row r="627" spans="2:9" ht="21.75" x14ac:dyDescent="0.2">
      <c r="B627" s="1059" t="s">
        <v>2857</v>
      </c>
      <c r="C627" s="1021">
        <v>0</v>
      </c>
      <c r="D627" s="1021">
        <v>0</v>
      </c>
      <c r="E627" s="1021">
        <v>1</v>
      </c>
      <c r="F627" s="1021">
        <v>2</v>
      </c>
      <c r="G627" s="1021" t="s">
        <v>1784</v>
      </c>
      <c r="H627" s="1021">
        <v>2</v>
      </c>
      <c r="I627" s="1022" t="s">
        <v>1785</v>
      </c>
    </row>
    <row r="628" spans="2:9" x14ac:dyDescent="0.2">
      <c r="B628" s="1051" t="s">
        <v>1809</v>
      </c>
      <c r="C628" s="1057"/>
      <c r="D628" s="1057"/>
      <c r="E628" s="1057"/>
      <c r="F628" s="1057"/>
      <c r="G628" s="1057"/>
      <c r="H628" s="1057"/>
      <c r="I628" s="1058"/>
    </row>
    <row r="629" spans="2:9" x14ac:dyDescent="0.2">
      <c r="B629" s="1059" t="s">
        <v>1810</v>
      </c>
      <c r="C629" s="1021">
        <v>0</v>
      </c>
      <c r="D629" s="1021">
        <v>0</v>
      </c>
      <c r="E629" s="1021">
        <v>50</v>
      </c>
      <c r="F629" s="1021">
        <v>70</v>
      </c>
      <c r="G629" s="1021" t="s">
        <v>950</v>
      </c>
      <c r="H629" s="1021">
        <v>100</v>
      </c>
      <c r="I629" s="1022">
        <v>70</v>
      </c>
    </row>
    <row r="630" spans="2:9" x14ac:dyDescent="0.2">
      <c r="B630" s="1059" t="s">
        <v>1811</v>
      </c>
      <c r="C630" s="1021">
        <v>0</v>
      </c>
      <c r="D630" s="1021">
        <v>0</v>
      </c>
      <c r="E630" s="1021">
        <v>50</v>
      </c>
      <c r="F630" s="1021">
        <v>70</v>
      </c>
      <c r="G630" s="1021" t="s">
        <v>1812</v>
      </c>
      <c r="H630" s="1021" t="s">
        <v>1812</v>
      </c>
      <c r="I630" s="1022">
        <v>140</v>
      </c>
    </row>
    <row r="631" spans="2:9" ht="13.5" thickBot="1" x14ac:dyDescent="0.25">
      <c r="B631" s="1051" t="s">
        <v>1813</v>
      </c>
      <c r="C631" s="1067"/>
      <c r="D631" s="1067"/>
      <c r="E631" s="1067"/>
      <c r="F631" s="1067"/>
      <c r="G631" s="1067"/>
      <c r="H631" s="1067"/>
      <c r="I631" s="1068"/>
    </row>
    <row r="632" spans="2:9" ht="15.75" thickBot="1" x14ac:dyDescent="0.25">
      <c r="B632" s="1031"/>
    </row>
    <row r="633" spans="2:9" ht="21" x14ac:dyDescent="0.2">
      <c r="B633" s="1005" t="s">
        <v>909</v>
      </c>
      <c r="C633" s="1006" t="s">
        <v>912</v>
      </c>
      <c r="D633" s="1006" t="s">
        <v>912</v>
      </c>
      <c r="E633" s="1006" t="s">
        <v>916</v>
      </c>
      <c r="F633" s="1006" t="s">
        <v>916</v>
      </c>
      <c r="G633" s="1006" t="s">
        <v>920</v>
      </c>
      <c r="H633" s="2065" t="s">
        <v>926</v>
      </c>
      <c r="I633" s="2046"/>
    </row>
    <row r="634" spans="2:9" x14ac:dyDescent="0.2">
      <c r="B634" s="1008" t="s">
        <v>910</v>
      </c>
      <c r="C634" s="1009" t="s">
        <v>913</v>
      </c>
      <c r="D634" s="1009" t="s">
        <v>915</v>
      </c>
      <c r="E634" s="1009" t="s">
        <v>917</v>
      </c>
      <c r="F634" s="1009" t="s">
        <v>918</v>
      </c>
      <c r="G634" s="1009" t="s">
        <v>921</v>
      </c>
      <c r="H634" s="2049" t="s">
        <v>927</v>
      </c>
      <c r="I634" s="2048"/>
    </row>
    <row r="635" spans="2:9" ht="21" x14ac:dyDescent="0.2">
      <c r="B635" s="1008" t="s">
        <v>911</v>
      </c>
      <c r="C635" s="1009" t="s">
        <v>914</v>
      </c>
      <c r="D635" s="1009" t="s">
        <v>914</v>
      </c>
      <c r="E635" s="1034" t="s">
        <v>2272</v>
      </c>
      <c r="F635" s="1009" t="s">
        <v>919</v>
      </c>
      <c r="G635" s="1009" t="s">
        <v>922</v>
      </c>
      <c r="H635" s="2049"/>
      <c r="I635" s="2048"/>
    </row>
    <row r="636" spans="2:9" x14ac:dyDescent="0.2">
      <c r="B636" s="1011"/>
      <c r="C636" s="1012"/>
      <c r="D636" s="1012"/>
      <c r="E636" s="1012"/>
      <c r="F636" s="1034" t="s">
        <v>2272</v>
      </c>
      <c r="G636" s="1009" t="s">
        <v>923</v>
      </c>
      <c r="H636" s="2049"/>
      <c r="I636" s="2048"/>
    </row>
    <row r="637" spans="2:9" x14ac:dyDescent="0.2">
      <c r="B637" s="1011"/>
      <c r="C637" s="1012"/>
      <c r="D637" s="1012"/>
      <c r="E637" s="1012"/>
      <c r="F637" s="1012"/>
      <c r="G637" s="1009" t="s">
        <v>924</v>
      </c>
      <c r="H637" s="2070"/>
      <c r="I637" s="2071"/>
    </row>
    <row r="638" spans="2:9" x14ac:dyDescent="0.2">
      <c r="B638" s="1043"/>
      <c r="C638" s="1013"/>
      <c r="D638" s="1013"/>
      <c r="E638" s="1013"/>
      <c r="F638" s="1013"/>
      <c r="G638" s="1014" t="s">
        <v>925</v>
      </c>
      <c r="H638" s="1070" t="s">
        <v>928</v>
      </c>
      <c r="I638" s="1071" t="s">
        <v>929</v>
      </c>
    </row>
    <row r="639" spans="2:9" x14ac:dyDescent="0.2">
      <c r="B639" s="1059" t="s">
        <v>2858</v>
      </c>
      <c r="C639" s="1021" t="s">
        <v>947</v>
      </c>
      <c r="D639" s="1021">
        <v>40575</v>
      </c>
      <c r="E639" s="1021">
        <v>1</v>
      </c>
      <c r="F639" s="1021">
        <v>2</v>
      </c>
      <c r="G639" s="1021" t="s">
        <v>1784</v>
      </c>
      <c r="H639" s="1021">
        <v>2</v>
      </c>
      <c r="I639" s="1022" t="s">
        <v>1785</v>
      </c>
    </row>
    <row r="640" spans="2:9" x14ac:dyDescent="0.2">
      <c r="B640" s="1059" t="s">
        <v>1814</v>
      </c>
      <c r="C640" s="1021" t="s">
        <v>1815</v>
      </c>
      <c r="D640" s="1021">
        <v>20</v>
      </c>
      <c r="E640" s="1021">
        <v>60</v>
      </c>
      <c r="F640" s="1021">
        <v>90</v>
      </c>
      <c r="G640" s="1021" t="s">
        <v>1816</v>
      </c>
      <c r="H640" s="1021">
        <v>90</v>
      </c>
      <c r="I640" s="1022">
        <v>60</v>
      </c>
    </row>
    <row r="641" spans="2:9" x14ac:dyDescent="0.2">
      <c r="B641" s="1051" t="s">
        <v>1817</v>
      </c>
      <c r="C641" s="1052"/>
      <c r="D641" s="1052"/>
      <c r="E641" s="1052"/>
      <c r="F641" s="1052"/>
      <c r="G641" s="1052"/>
      <c r="H641" s="1052"/>
      <c r="I641" s="1053"/>
    </row>
    <row r="642" spans="2:9" ht="21" x14ac:dyDescent="0.2">
      <c r="B642" s="1060" t="s">
        <v>1818</v>
      </c>
      <c r="C642" s="2068">
        <v>20</v>
      </c>
      <c r="D642" s="2068">
        <v>30</v>
      </c>
      <c r="E642" s="2068">
        <v>50</v>
      </c>
      <c r="F642" s="2068">
        <v>70</v>
      </c>
      <c r="G642" s="2068" t="s">
        <v>950</v>
      </c>
      <c r="H642" s="2068">
        <v>100</v>
      </c>
      <c r="I642" s="2072">
        <v>70</v>
      </c>
    </row>
    <row r="643" spans="2:9" x14ac:dyDescent="0.2">
      <c r="B643" s="1063" t="s">
        <v>1819</v>
      </c>
      <c r="C643" s="2069"/>
      <c r="D643" s="2069"/>
      <c r="E643" s="2069"/>
      <c r="F643" s="2069"/>
      <c r="G643" s="2069"/>
      <c r="H643" s="2069"/>
      <c r="I643" s="2073"/>
    </row>
    <row r="644" spans="2:9" x14ac:dyDescent="0.2">
      <c r="B644" s="1066" t="s">
        <v>1820</v>
      </c>
      <c r="C644" s="1064">
        <v>0</v>
      </c>
      <c r="D644" s="1064">
        <v>0</v>
      </c>
      <c r="E644" s="1064">
        <v>50</v>
      </c>
      <c r="F644" s="1064">
        <v>70</v>
      </c>
      <c r="G644" s="1064" t="s">
        <v>950</v>
      </c>
      <c r="H644" s="1064">
        <v>100</v>
      </c>
      <c r="I644" s="1065">
        <v>70</v>
      </c>
    </row>
    <row r="645" spans="2:9" x14ac:dyDescent="0.2">
      <c r="B645" s="1059" t="s">
        <v>1821</v>
      </c>
      <c r="C645" s="1021">
        <v>0</v>
      </c>
      <c r="D645" s="1021">
        <v>0</v>
      </c>
      <c r="E645" s="1021">
        <v>0</v>
      </c>
      <c r="F645" s="1021">
        <v>0</v>
      </c>
      <c r="G645" s="1021" t="s">
        <v>1822</v>
      </c>
      <c r="H645" s="1021">
        <v>120</v>
      </c>
      <c r="I645" s="1022">
        <v>80</v>
      </c>
    </row>
    <row r="646" spans="2:9" ht="21" x14ac:dyDescent="0.2">
      <c r="B646" s="1060" t="s">
        <v>1823</v>
      </c>
      <c r="C646" s="2068">
        <v>0</v>
      </c>
      <c r="D646" s="2068">
        <v>0</v>
      </c>
      <c r="E646" s="2068">
        <v>50</v>
      </c>
      <c r="F646" s="2068">
        <v>70</v>
      </c>
      <c r="G646" s="2068" t="s">
        <v>950</v>
      </c>
      <c r="H646" s="2068">
        <v>100</v>
      </c>
      <c r="I646" s="2072">
        <v>70</v>
      </c>
    </row>
    <row r="647" spans="2:9" x14ac:dyDescent="0.2">
      <c r="B647" s="1063" t="s">
        <v>1824</v>
      </c>
      <c r="C647" s="2069"/>
      <c r="D647" s="2069"/>
      <c r="E647" s="2069"/>
      <c r="F647" s="2069"/>
      <c r="G647" s="2069"/>
      <c r="H647" s="2069"/>
      <c r="I647" s="2073"/>
    </row>
    <row r="648" spans="2:9" x14ac:dyDescent="0.2">
      <c r="B648" s="1059" t="s">
        <v>1825</v>
      </c>
      <c r="C648" s="1021">
        <v>0</v>
      </c>
      <c r="D648" s="1021">
        <v>0</v>
      </c>
      <c r="E648" s="1021">
        <v>0</v>
      </c>
      <c r="F648" s="1021">
        <v>0</v>
      </c>
      <c r="G648" s="1021" t="s">
        <v>1826</v>
      </c>
      <c r="H648" s="1021">
        <v>150</v>
      </c>
      <c r="I648" s="1022">
        <v>110</v>
      </c>
    </row>
    <row r="649" spans="2:9" x14ac:dyDescent="0.2">
      <c r="B649" s="1051" t="s">
        <v>1827</v>
      </c>
      <c r="C649" s="1052"/>
      <c r="D649" s="1052"/>
      <c r="E649" s="1052"/>
      <c r="F649" s="1052"/>
      <c r="G649" s="1052"/>
      <c r="H649" s="1052"/>
      <c r="I649" s="1053"/>
    </row>
    <row r="650" spans="2:9" ht="21" x14ac:dyDescent="0.2">
      <c r="B650" s="1072" t="s">
        <v>1828</v>
      </c>
      <c r="C650" s="2074" t="s">
        <v>1832</v>
      </c>
      <c r="D650" s="2074" t="s">
        <v>1833</v>
      </c>
      <c r="E650" s="2074">
        <v>50</v>
      </c>
      <c r="F650" s="2074">
        <v>70</v>
      </c>
      <c r="G650" s="2074" t="s">
        <v>950</v>
      </c>
      <c r="H650" s="2074">
        <v>100</v>
      </c>
      <c r="I650" s="2077">
        <v>70</v>
      </c>
    </row>
    <row r="651" spans="2:9" x14ac:dyDescent="0.2">
      <c r="B651" s="1075" t="s">
        <v>1829</v>
      </c>
      <c r="C651" s="2075"/>
      <c r="D651" s="2075"/>
      <c r="E651" s="2075"/>
      <c r="F651" s="2075"/>
      <c r="G651" s="2075"/>
      <c r="H651" s="2075"/>
      <c r="I651" s="2078"/>
    </row>
    <row r="652" spans="2:9" ht="21" x14ac:dyDescent="0.2">
      <c r="B652" s="1075" t="s">
        <v>1830</v>
      </c>
      <c r="C652" s="2075"/>
      <c r="D652" s="2075"/>
      <c r="E652" s="2075"/>
      <c r="F652" s="2075"/>
      <c r="G652" s="2075"/>
      <c r="H652" s="2075"/>
      <c r="I652" s="2078"/>
    </row>
    <row r="653" spans="2:9" x14ac:dyDescent="0.2">
      <c r="B653" s="1076" t="s">
        <v>1831</v>
      </c>
      <c r="C653" s="2076"/>
      <c r="D653" s="2076"/>
      <c r="E653" s="2076"/>
      <c r="F653" s="2076"/>
      <c r="G653" s="2076"/>
      <c r="H653" s="2076"/>
      <c r="I653" s="2079"/>
    </row>
    <row r="654" spans="2:9" ht="21" x14ac:dyDescent="0.2">
      <c r="B654" s="1072" t="s">
        <v>1834</v>
      </c>
      <c r="C654" s="1077" t="s">
        <v>2245</v>
      </c>
      <c r="D654" s="2083" t="s">
        <v>2246</v>
      </c>
      <c r="E654" s="2083">
        <v>180</v>
      </c>
      <c r="F654" s="2074">
        <v>250</v>
      </c>
      <c r="G654" s="2074" t="s">
        <v>2247</v>
      </c>
      <c r="H654" s="2074">
        <v>250</v>
      </c>
      <c r="I654" s="2077">
        <v>175</v>
      </c>
    </row>
    <row r="655" spans="2:9" ht="21" x14ac:dyDescent="0.2">
      <c r="B655" s="1075" t="s">
        <v>1835</v>
      </c>
      <c r="C655" s="1078">
        <v>-5</v>
      </c>
      <c r="D655" s="2084"/>
      <c r="E655" s="2084"/>
      <c r="F655" s="2075"/>
      <c r="G655" s="2075"/>
      <c r="H655" s="2075"/>
      <c r="I655" s="2078"/>
    </row>
    <row r="656" spans="2:9" x14ac:dyDescent="0.2">
      <c r="B656" s="1075" t="s">
        <v>1836</v>
      </c>
      <c r="C656" s="1012"/>
      <c r="D656" s="2084"/>
      <c r="E656" s="2084"/>
      <c r="F656" s="2075"/>
      <c r="G656" s="2075"/>
      <c r="H656" s="2075"/>
      <c r="I656" s="2078"/>
    </row>
    <row r="657" spans="2:9" ht="21" x14ac:dyDescent="0.2">
      <c r="B657" s="1075" t="s">
        <v>2243</v>
      </c>
      <c r="C657" s="1012"/>
      <c r="D657" s="2084"/>
      <c r="E657" s="2084"/>
      <c r="F657" s="2075"/>
      <c r="G657" s="2075"/>
      <c r="H657" s="2075"/>
      <c r="I657" s="2078"/>
    </row>
    <row r="658" spans="2:9" x14ac:dyDescent="0.2">
      <c r="B658" s="1076" t="s">
        <v>2244</v>
      </c>
      <c r="C658" s="1013"/>
      <c r="D658" s="2085"/>
      <c r="E658" s="2085"/>
      <c r="F658" s="2076"/>
      <c r="G658" s="2076"/>
      <c r="H658" s="2076"/>
      <c r="I658" s="2079"/>
    </row>
    <row r="659" spans="2:9" ht="21" x14ac:dyDescent="0.2">
      <c r="B659" s="1072" t="s">
        <v>2248</v>
      </c>
      <c r="C659" s="2083">
        <v>0</v>
      </c>
      <c r="D659" s="1077" t="s">
        <v>2251</v>
      </c>
      <c r="E659" s="2083" t="s">
        <v>2255</v>
      </c>
      <c r="F659" s="2074" t="s">
        <v>2256</v>
      </c>
      <c r="G659" s="2074" t="s">
        <v>2257</v>
      </c>
      <c r="H659" s="2074" t="s">
        <v>2256</v>
      </c>
      <c r="I659" s="2077" t="s">
        <v>2256</v>
      </c>
    </row>
    <row r="660" spans="2:9" ht="21" x14ac:dyDescent="0.2">
      <c r="B660" s="1075" t="s">
        <v>2249</v>
      </c>
      <c r="C660" s="2084"/>
      <c r="D660" s="1078" t="s">
        <v>2252</v>
      </c>
      <c r="E660" s="2084"/>
      <c r="F660" s="2075"/>
      <c r="G660" s="2075"/>
      <c r="H660" s="2075"/>
      <c r="I660" s="2078"/>
    </row>
    <row r="661" spans="2:9" x14ac:dyDescent="0.2">
      <c r="B661" s="1075" t="s">
        <v>2250</v>
      </c>
      <c r="C661" s="2084"/>
      <c r="D661" s="1078" t="s">
        <v>2253</v>
      </c>
      <c r="E661" s="2084"/>
      <c r="F661" s="2075"/>
      <c r="G661" s="2075"/>
      <c r="H661" s="2075"/>
      <c r="I661" s="2078"/>
    </row>
    <row r="662" spans="2:9" x14ac:dyDescent="0.2">
      <c r="B662" s="1080"/>
      <c r="C662" s="2085"/>
      <c r="D662" s="1079" t="s">
        <v>2254</v>
      </c>
      <c r="E662" s="2085"/>
      <c r="F662" s="2076"/>
      <c r="G662" s="2076"/>
      <c r="H662" s="2076"/>
      <c r="I662" s="2079"/>
    </row>
    <row r="663" spans="2:9" x14ac:dyDescent="0.2">
      <c r="B663" s="2086" t="s">
        <v>2258</v>
      </c>
      <c r="C663" s="2083" t="s">
        <v>2259</v>
      </c>
      <c r="D663" s="1077" t="s">
        <v>2260</v>
      </c>
      <c r="E663" s="2083" t="s">
        <v>2262</v>
      </c>
      <c r="F663" s="2083" t="s">
        <v>2263</v>
      </c>
      <c r="G663" s="2083" t="s">
        <v>2264</v>
      </c>
      <c r="H663" s="2083" t="s">
        <v>2265</v>
      </c>
      <c r="I663" s="2080" t="s">
        <v>2263</v>
      </c>
    </row>
    <row r="664" spans="2:9" x14ac:dyDescent="0.2">
      <c r="B664" s="2087"/>
      <c r="C664" s="2084"/>
      <c r="D664" s="1078" t="s">
        <v>2252</v>
      </c>
      <c r="E664" s="2084"/>
      <c r="F664" s="2084"/>
      <c r="G664" s="2084"/>
      <c r="H664" s="2084"/>
      <c r="I664" s="2081"/>
    </row>
    <row r="665" spans="2:9" x14ac:dyDescent="0.2">
      <c r="B665" s="2087"/>
      <c r="C665" s="2084"/>
      <c r="D665" s="1078" t="s">
        <v>2254</v>
      </c>
      <c r="E665" s="2084"/>
      <c r="F665" s="2084"/>
      <c r="G665" s="2084"/>
      <c r="H665" s="2084"/>
      <c r="I665" s="2081"/>
    </row>
    <row r="666" spans="2:9" x14ac:dyDescent="0.2">
      <c r="B666" s="2088"/>
      <c r="C666" s="2085"/>
      <c r="D666" s="1079" t="s">
        <v>2261</v>
      </c>
      <c r="E666" s="2085"/>
      <c r="F666" s="2085"/>
      <c r="G666" s="2085"/>
      <c r="H666" s="2085"/>
      <c r="I666" s="2082"/>
    </row>
    <row r="667" spans="2:9" x14ac:dyDescent="0.2">
      <c r="B667" s="1081" t="s">
        <v>2266</v>
      </c>
      <c r="C667" s="1047" t="s">
        <v>2267</v>
      </c>
      <c r="D667" s="1047" t="s">
        <v>2265</v>
      </c>
      <c r="E667" s="1047" t="s">
        <v>2255</v>
      </c>
      <c r="F667" s="1047" t="s">
        <v>2255</v>
      </c>
      <c r="G667" s="1047" t="s">
        <v>2256</v>
      </c>
      <c r="H667" s="1047" t="s">
        <v>2256</v>
      </c>
      <c r="I667" s="1048" t="s">
        <v>2256</v>
      </c>
    </row>
    <row r="668" spans="2:9" x14ac:dyDescent="0.2">
      <c r="B668" s="1082" t="s">
        <v>2268</v>
      </c>
      <c r="C668" s="1055"/>
      <c r="D668" s="1055"/>
      <c r="E668" s="1055"/>
      <c r="F668" s="1055"/>
      <c r="G668" s="1055"/>
      <c r="H668" s="1055"/>
      <c r="I668" s="1056"/>
    </row>
    <row r="669" spans="2:9" ht="13.5" thickBot="1" x14ac:dyDescent="0.25">
      <c r="B669" s="1083" t="s">
        <v>2269</v>
      </c>
      <c r="C669" s="1029" t="s">
        <v>2267</v>
      </c>
      <c r="D669" s="1029" t="s">
        <v>2265</v>
      </c>
      <c r="E669" s="1029" t="s">
        <v>2265</v>
      </c>
      <c r="F669" s="1029" t="s">
        <v>2270</v>
      </c>
      <c r="G669" s="1029" t="s">
        <v>2271</v>
      </c>
      <c r="H669" s="1029" t="s">
        <v>2257</v>
      </c>
      <c r="I669" s="1030" t="s">
        <v>2257</v>
      </c>
    </row>
    <row r="670" spans="2:9" ht="15.75" thickBot="1" x14ac:dyDescent="0.25">
      <c r="B670" s="1031"/>
    </row>
    <row r="671" spans="2:9" ht="21" x14ac:dyDescent="0.2">
      <c r="B671" s="1005" t="s">
        <v>909</v>
      </c>
      <c r="C671" s="1006" t="s">
        <v>912</v>
      </c>
      <c r="D671" s="1006" t="s">
        <v>912</v>
      </c>
      <c r="E671" s="1006" t="s">
        <v>916</v>
      </c>
      <c r="F671" s="1006" t="s">
        <v>916</v>
      </c>
      <c r="G671" s="1006" t="s">
        <v>920</v>
      </c>
      <c r="H671" s="2065" t="s">
        <v>926</v>
      </c>
      <c r="I671" s="2046"/>
    </row>
    <row r="672" spans="2:9" x14ac:dyDescent="0.2">
      <c r="B672" s="1008" t="s">
        <v>910</v>
      </c>
      <c r="C672" s="1009" t="s">
        <v>913</v>
      </c>
      <c r="D672" s="1009" t="s">
        <v>915</v>
      </c>
      <c r="E672" s="1009" t="s">
        <v>917</v>
      </c>
      <c r="F672" s="1009" t="s">
        <v>918</v>
      </c>
      <c r="G672" s="1009" t="s">
        <v>921</v>
      </c>
      <c r="H672" s="2049" t="s">
        <v>927</v>
      </c>
      <c r="I672" s="2048"/>
    </row>
    <row r="673" spans="2:9" ht="21" x14ac:dyDescent="0.2">
      <c r="B673" s="1008" t="s">
        <v>911</v>
      </c>
      <c r="C673" s="1009" t="s">
        <v>914</v>
      </c>
      <c r="D673" s="1009" t="s">
        <v>914</v>
      </c>
      <c r="E673" s="1034" t="s">
        <v>2272</v>
      </c>
      <c r="F673" s="1009" t="s">
        <v>919</v>
      </c>
      <c r="G673" s="1009" t="s">
        <v>922</v>
      </c>
      <c r="H673" s="2049"/>
      <c r="I673" s="2048"/>
    </row>
    <row r="674" spans="2:9" x14ac:dyDescent="0.2">
      <c r="B674" s="1011"/>
      <c r="C674" s="1012"/>
      <c r="D674" s="1012"/>
      <c r="E674" s="1012"/>
      <c r="F674" s="1034" t="s">
        <v>2272</v>
      </c>
      <c r="G674" s="1009" t="s">
        <v>923</v>
      </c>
      <c r="H674" s="2049"/>
      <c r="I674" s="2048"/>
    </row>
    <row r="675" spans="2:9" x14ac:dyDescent="0.2">
      <c r="B675" s="1011"/>
      <c r="C675" s="1012"/>
      <c r="D675" s="1012"/>
      <c r="E675" s="1012"/>
      <c r="F675" s="1012"/>
      <c r="G675" s="1009" t="s">
        <v>924</v>
      </c>
      <c r="H675" s="2070"/>
      <c r="I675" s="2071"/>
    </row>
    <row r="676" spans="2:9" x14ac:dyDescent="0.2">
      <c r="B676" s="1043"/>
      <c r="C676" s="1013"/>
      <c r="D676" s="1013"/>
      <c r="E676" s="1013"/>
      <c r="F676" s="1013"/>
      <c r="G676" s="1014" t="s">
        <v>925</v>
      </c>
      <c r="H676" s="1070" t="s">
        <v>928</v>
      </c>
      <c r="I676" s="1071" t="s">
        <v>929</v>
      </c>
    </row>
    <row r="677" spans="2:9" ht="21" x14ac:dyDescent="0.2">
      <c r="B677" s="1059" t="s">
        <v>2562</v>
      </c>
      <c r="C677" s="1021" t="s">
        <v>2265</v>
      </c>
      <c r="D677" s="1021" t="s">
        <v>2256</v>
      </c>
      <c r="E677" s="1021" t="s">
        <v>2256</v>
      </c>
      <c r="F677" s="1021" t="s">
        <v>2257</v>
      </c>
      <c r="G677" s="1021" t="s">
        <v>2563</v>
      </c>
      <c r="H677" s="1021" t="s">
        <v>2564</v>
      </c>
      <c r="I677" s="1022" t="s">
        <v>2564</v>
      </c>
    </row>
    <row r="678" spans="2:9" x14ac:dyDescent="0.2">
      <c r="B678" s="1059" t="s">
        <v>1305</v>
      </c>
      <c r="C678" s="1021" t="s">
        <v>2259</v>
      </c>
      <c r="D678" s="1021" t="s">
        <v>2255</v>
      </c>
      <c r="E678" s="1021" t="s">
        <v>2265</v>
      </c>
      <c r="F678" s="1021" t="s">
        <v>2270</v>
      </c>
      <c r="G678" s="1021" t="s">
        <v>2271</v>
      </c>
      <c r="H678" s="1021" t="s">
        <v>2257</v>
      </c>
      <c r="I678" s="1022" t="s">
        <v>2257</v>
      </c>
    </row>
    <row r="679" spans="2:9" x14ac:dyDescent="0.2">
      <c r="B679" s="1059" t="s">
        <v>2565</v>
      </c>
      <c r="C679" s="1021" t="s">
        <v>2259</v>
      </c>
      <c r="D679" s="1021" t="s">
        <v>2259</v>
      </c>
      <c r="E679" s="1021" t="s">
        <v>2566</v>
      </c>
      <c r="F679" s="1021" t="s">
        <v>2566</v>
      </c>
      <c r="G679" s="1021" t="s">
        <v>2262</v>
      </c>
      <c r="H679" s="1021" t="s">
        <v>2566</v>
      </c>
      <c r="I679" s="1022" t="s">
        <v>2566</v>
      </c>
    </row>
    <row r="680" spans="2:9" x14ac:dyDescent="0.2">
      <c r="B680" s="1084" t="s">
        <v>2567</v>
      </c>
      <c r="C680" s="1061" t="s">
        <v>2259</v>
      </c>
      <c r="D680" s="1061" t="s">
        <v>2265</v>
      </c>
      <c r="E680" s="1061" t="s">
        <v>2265</v>
      </c>
      <c r="F680" s="1061" t="s">
        <v>2270</v>
      </c>
      <c r="G680" s="1061" t="s">
        <v>2271</v>
      </c>
      <c r="H680" s="1061" t="s">
        <v>2257</v>
      </c>
      <c r="I680" s="1062" t="s">
        <v>2257</v>
      </c>
    </row>
    <row r="681" spans="2:9" ht="21" x14ac:dyDescent="0.2">
      <c r="B681" s="1085" t="s">
        <v>2568</v>
      </c>
      <c r="C681" s="2074" t="s">
        <v>2257</v>
      </c>
      <c r="D681" s="2074" t="s">
        <v>2570</v>
      </c>
      <c r="E681" s="2074" t="s">
        <v>2570</v>
      </c>
      <c r="F681" s="2074" t="s">
        <v>2570</v>
      </c>
      <c r="G681" s="2074" t="s">
        <v>2570</v>
      </c>
      <c r="H681" s="2074" t="s">
        <v>2570</v>
      </c>
      <c r="I681" s="2077" t="s">
        <v>2570</v>
      </c>
    </row>
    <row r="682" spans="2:9" x14ac:dyDescent="0.2">
      <c r="B682" s="1086" t="s">
        <v>2569</v>
      </c>
      <c r="C682" s="2076"/>
      <c r="D682" s="2076"/>
      <c r="E682" s="2076"/>
      <c r="F682" s="2076"/>
      <c r="G682" s="2076"/>
      <c r="H682" s="2076"/>
      <c r="I682" s="2079"/>
    </row>
    <row r="683" spans="2:9" x14ac:dyDescent="0.2">
      <c r="B683" s="1087" t="s">
        <v>2859</v>
      </c>
      <c r="C683" s="2083" t="s">
        <v>1765</v>
      </c>
      <c r="D683" s="2083" t="s">
        <v>2574</v>
      </c>
      <c r="E683" s="2083" t="s">
        <v>2574</v>
      </c>
      <c r="F683" s="2083" t="s">
        <v>2575</v>
      </c>
      <c r="G683" s="2083" t="s">
        <v>2576</v>
      </c>
      <c r="H683" s="2083" t="s">
        <v>2576</v>
      </c>
      <c r="I683" s="2080" t="s">
        <v>2576</v>
      </c>
    </row>
    <row r="684" spans="2:9" ht="21" x14ac:dyDescent="0.2">
      <c r="B684" s="1075" t="s">
        <v>2571</v>
      </c>
      <c r="C684" s="2084"/>
      <c r="D684" s="2084"/>
      <c r="E684" s="2084"/>
      <c r="F684" s="2084"/>
      <c r="G684" s="2084"/>
      <c r="H684" s="2084"/>
      <c r="I684" s="2081"/>
    </row>
    <row r="685" spans="2:9" x14ac:dyDescent="0.2">
      <c r="B685" s="1075" t="s">
        <v>2572</v>
      </c>
      <c r="C685" s="2084"/>
      <c r="D685" s="2084"/>
      <c r="E685" s="2084"/>
      <c r="F685" s="2084"/>
      <c r="G685" s="2084"/>
      <c r="H685" s="2084"/>
      <c r="I685" s="2081"/>
    </row>
    <row r="686" spans="2:9" x14ac:dyDescent="0.2">
      <c r="B686" s="1076" t="s">
        <v>2573</v>
      </c>
      <c r="C686" s="2085"/>
      <c r="D686" s="2085"/>
      <c r="E686" s="2085"/>
      <c r="F686" s="2085"/>
      <c r="G686" s="2085"/>
      <c r="H686" s="2085"/>
      <c r="I686" s="2082"/>
    </row>
    <row r="687" spans="2:9" x14ac:dyDescent="0.2">
      <c r="B687" s="1088" t="s">
        <v>2577</v>
      </c>
      <c r="C687" s="1089" t="s">
        <v>2578</v>
      </c>
      <c r="D687" s="1089" t="s">
        <v>2579</v>
      </c>
      <c r="E687" s="1089" t="s">
        <v>2579</v>
      </c>
      <c r="F687" s="1089" t="s">
        <v>2580</v>
      </c>
      <c r="G687" s="1089" t="s">
        <v>2581</v>
      </c>
      <c r="H687" s="1089" t="s">
        <v>2581</v>
      </c>
      <c r="I687" s="1090" t="s">
        <v>2581</v>
      </c>
    </row>
    <row r="688" spans="2:9" x14ac:dyDescent="0.2">
      <c r="B688" s="1091" t="s">
        <v>2582</v>
      </c>
      <c r="C688" s="1092"/>
      <c r="D688" s="1092"/>
      <c r="E688" s="1092"/>
      <c r="F688" s="1092"/>
      <c r="G688" s="1092"/>
      <c r="H688" s="1092"/>
      <c r="I688" s="1093"/>
    </row>
    <row r="689" spans="2:9" ht="21" x14ac:dyDescent="0.2">
      <c r="B689" s="1072" t="s">
        <v>2583</v>
      </c>
      <c r="C689" s="2083" t="s">
        <v>2585</v>
      </c>
      <c r="D689" s="2083" t="s">
        <v>942</v>
      </c>
      <c r="E689" s="2083" t="s">
        <v>938</v>
      </c>
      <c r="F689" s="2083" t="s">
        <v>938</v>
      </c>
      <c r="G689" s="2083" t="s">
        <v>938</v>
      </c>
      <c r="H689" s="2083" t="s">
        <v>938</v>
      </c>
      <c r="I689" s="2080" t="s">
        <v>938</v>
      </c>
    </row>
    <row r="690" spans="2:9" x14ac:dyDescent="0.2">
      <c r="B690" s="1076" t="s">
        <v>2584</v>
      </c>
      <c r="C690" s="2085"/>
      <c r="D690" s="2085"/>
      <c r="E690" s="2085"/>
      <c r="F690" s="2085"/>
      <c r="G690" s="2085"/>
      <c r="H690" s="2085"/>
      <c r="I690" s="2082"/>
    </row>
    <row r="691" spans="2:9" x14ac:dyDescent="0.2">
      <c r="B691" s="1072" t="s">
        <v>2586</v>
      </c>
      <c r="C691" s="2083" t="s">
        <v>2587</v>
      </c>
      <c r="D691" s="2083" t="s">
        <v>2589</v>
      </c>
      <c r="E691" s="2083" t="s">
        <v>2589</v>
      </c>
      <c r="F691" s="2083" t="s">
        <v>2589</v>
      </c>
      <c r="G691" s="2083" t="s">
        <v>2589</v>
      </c>
      <c r="H691" s="2083" t="s">
        <v>2589</v>
      </c>
      <c r="I691" s="2080" t="s">
        <v>2589</v>
      </c>
    </row>
    <row r="692" spans="2:9" x14ac:dyDescent="0.2">
      <c r="B692" s="1076"/>
      <c r="C692" s="2085" t="s">
        <v>2588</v>
      </c>
      <c r="D692" s="2085"/>
      <c r="E692" s="2085"/>
      <c r="F692" s="2085"/>
      <c r="G692" s="2085"/>
      <c r="H692" s="2085"/>
      <c r="I692" s="2082"/>
    </row>
    <row r="693" spans="2:9" x14ac:dyDescent="0.2">
      <c r="B693" s="1072" t="s">
        <v>645</v>
      </c>
      <c r="C693" s="2083" t="s">
        <v>647</v>
      </c>
      <c r="D693" s="2083" t="s">
        <v>648</v>
      </c>
      <c r="E693" s="2083" t="s">
        <v>648</v>
      </c>
      <c r="F693" s="2083" t="s">
        <v>648</v>
      </c>
      <c r="G693" s="2083" t="s">
        <v>950</v>
      </c>
      <c r="H693" s="2083" t="s">
        <v>950</v>
      </c>
      <c r="I693" s="2080" t="s">
        <v>950</v>
      </c>
    </row>
    <row r="694" spans="2:9" x14ac:dyDescent="0.2">
      <c r="B694" s="1076" t="s">
        <v>646</v>
      </c>
      <c r="C694" s="2085"/>
      <c r="D694" s="2085"/>
      <c r="E694" s="2085"/>
      <c r="F694" s="2085"/>
      <c r="G694" s="2085"/>
      <c r="H694" s="2085"/>
      <c r="I694" s="2082"/>
    </row>
    <row r="695" spans="2:9" x14ac:dyDescent="0.2">
      <c r="B695" s="1072" t="s">
        <v>649</v>
      </c>
      <c r="C695" s="2083" t="s">
        <v>2259</v>
      </c>
      <c r="D695" s="2083" t="s">
        <v>2259</v>
      </c>
      <c r="E695" s="2083" t="s">
        <v>651</v>
      </c>
      <c r="F695" s="2083" t="s">
        <v>651</v>
      </c>
      <c r="G695" s="2083" t="s">
        <v>652</v>
      </c>
      <c r="H695" s="2083" t="s">
        <v>2570</v>
      </c>
      <c r="I695" s="2080" t="s">
        <v>2570</v>
      </c>
    </row>
    <row r="696" spans="2:9" x14ac:dyDescent="0.2">
      <c r="B696" s="1076" t="s">
        <v>650</v>
      </c>
      <c r="C696" s="2085"/>
      <c r="D696" s="2085"/>
      <c r="E696" s="2085"/>
      <c r="F696" s="2085"/>
      <c r="G696" s="2085"/>
      <c r="H696" s="2085"/>
      <c r="I696" s="2082"/>
    </row>
    <row r="697" spans="2:9" x14ac:dyDescent="0.2">
      <c r="B697" s="1059" t="s">
        <v>653</v>
      </c>
      <c r="C697" s="1021" t="s">
        <v>654</v>
      </c>
      <c r="D697" s="1021" t="s">
        <v>2259</v>
      </c>
      <c r="E697" s="1021" t="s">
        <v>2570</v>
      </c>
      <c r="F697" s="1021" t="s">
        <v>2570</v>
      </c>
      <c r="G697" s="1021" t="s">
        <v>2570</v>
      </c>
      <c r="H697" s="1021" t="s">
        <v>2570</v>
      </c>
      <c r="I697" s="1022" t="s">
        <v>2570</v>
      </c>
    </row>
    <row r="698" spans="2:9" x14ac:dyDescent="0.2">
      <c r="B698" s="1094" t="s">
        <v>1220</v>
      </c>
      <c r="C698" s="1057"/>
      <c r="D698" s="1057"/>
      <c r="E698" s="1057"/>
      <c r="F698" s="1057"/>
      <c r="G698" s="1057"/>
      <c r="H698" s="1057"/>
      <c r="I698" s="1058"/>
    </row>
    <row r="699" spans="2:9" x14ac:dyDescent="0.2">
      <c r="B699" s="1059" t="s">
        <v>1267</v>
      </c>
      <c r="C699" s="1021" t="s">
        <v>2259</v>
      </c>
      <c r="D699" s="1021" t="s">
        <v>655</v>
      </c>
      <c r="E699" s="1021" t="s">
        <v>655</v>
      </c>
      <c r="F699" s="1021" t="s">
        <v>655</v>
      </c>
      <c r="G699" s="1021" t="s">
        <v>655</v>
      </c>
      <c r="H699" s="1021" t="s">
        <v>655</v>
      </c>
      <c r="I699" s="1022" t="s">
        <v>655</v>
      </c>
    </row>
    <row r="700" spans="2:9" x14ac:dyDescent="0.2">
      <c r="B700" s="1059" t="s">
        <v>656</v>
      </c>
      <c r="C700" s="1021" t="s">
        <v>2259</v>
      </c>
      <c r="D700" s="1021" t="s">
        <v>657</v>
      </c>
      <c r="E700" s="1021" t="s">
        <v>657</v>
      </c>
      <c r="F700" s="1021" t="s">
        <v>657</v>
      </c>
      <c r="G700" s="1021" t="s">
        <v>657</v>
      </c>
      <c r="H700" s="1021" t="s">
        <v>657</v>
      </c>
      <c r="I700" s="1022" t="s">
        <v>657</v>
      </c>
    </row>
    <row r="701" spans="2:9" x14ac:dyDescent="0.2">
      <c r="B701" s="1059" t="s">
        <v>658</v>
      </c>
      <c r="C701" s="1021" t="s">
        <v>945</v>
      </c>
      <c r="D701" s="1021" t="s">
        <v>935</v>
      </c>
      <c r="E701" s="1021" t="s">
        <v>2255</v>
      </c>
      <c r="F701" s="1021" t="s">
        <v>2255</v>
      </c>
      <c r="G701" s="1021" t="s">
        <v>1741</v>
      </c>
      <c r="H701" s="1021" t="s">
        <v>1741</v>
      </c>
      <c r="I701" s="1022" t="s">
        <v>1741</v>
      </c>
    </row>
    <row r="702" spans="2:9" x14ac:dyDescent="0.2">
      <c r="B702" s="1059" t="s">
        <v>659</v>
      </c>
      <c r="C702" s="1021" t="s">
        <v>935</v>
      </c>
      <c r="D702" s="1021" t="s">
        <v>935</v>
      </c>
      <c r="E702" s="1021" t="s">
        <v>2255</v>
      </c>
      <c r="F702" s="1021" t="s">
        <v>2255</v>
      </c>
      <c r="G702" s="1021" t="s">
        <v>1741</v>
      </c>
      <c r="H702" s="1021" t="s">
        <v>1741</v>
      </c>
      <c r="I702" s="1022" t="s">
        <v>1741</v>
      </c>
    </row>
    <row r="703" spans="2:9" x14ac:dyDescent="0.2">
      <c r="B703" s="1059" t="s">
        <v>660</v>
      </c>
      <c r="C703" s="1021" t="s">
        <v>661</v>
      </c>
      <c r="D703" s="1021" t="s">
        <v>662</v>
      </c>
      <c r="E703" s="1021" t="s">
        <v>663</v>
      </c>
      <c r="F703" s="1021" t="s">
        <v>663</v>
      </c>
      <c r="G703" s="1021" t="s">
        <v>2566</v>
      </c>
      <c r="H703" s="1021" t="s">
        <v>2566</v>
      </c>
      <c r="I703" s="1022" t="s">
        <v>2566</v>
      </c>
    </row>
    <row r="704" spans="2:9" ht="21" x14ac:dyDescent="0.2">
      <c r="B704" s="1072" t="s">
        <v>664</v>
      </c>
      <c r="C704" s="2083" t="s">
        <v>934</v>
      </c>
      <c r="D704" s="2083" t="s">
        <v>666</v>
      </c>
      <c r="E704" s="2083" t="s">
        <v>667</v>
      </c>
      <c r="F704" s="2083" t="s">
        <v>667</v>
      </c>
      <c r="G704" s="2083" t="s">
        <v>668</v>
      </c>
      <c r="H704" s="2083" t="s">
        <v>668</v>
      </c>
      <c r="I704" s="2080" t="s">
        <v>668</v>
      </c>
    </row>
    <row r="705" spans="2:9" x14ac:dyDescent="0.2">
      <c r="B705" s="1076" t="s">
        <v>665</v>
      </c>
      <c r="C705" s="2085"/>
      <c r="D705" s="2085"/>
      <c r="E705" s="2085"/>
      <c r="F705" s="2085"/>
      <c r="G705" s="2085"/>
      <c r="H705" s="2085"/>
      <c r="I705" s="2082"/>
    </row>
    <row r="706" spans="2:9" x14ac:dyDescent="0.2">
      <c r="B706" s="1072" t="s">
        <v>669</v>
      </c>
      <c r="C706" s="2083" t="s">
        <v>671</v>
      </c>
      <c r="D706" s="2083" t="s">
        <v>672</v>
      </c>
      <c r="E706" s="2083" t="s">
        <v>668</v>
      </c>
      <c r="F706" s="2083" t="s">
        <v>668</v>
      </c>
      <c r="G706" s="2083" t="s">
        <v>673</v>
      </c>
      <c r="H706" s="2083" t="s">
        <v>673</v>
      </c>
      <c r="I706" s="2080" t="s">
        <v>673</v>
      </c>
    </row>
    <row r="707" spans="2:9" x14ac:dyDescent="0.2">
      <c r="B707" s="1076" t="s">
        <v>670</v>
      </c>
      <c r="C707" s="2085"/>
      <c r="D707" s="2085"/>
      <c r="E707" s="2085"/>
      <c r="F707" s="2085"/>
      <c r="G707" s="2085"/>
      <c r="H707" s="2085"/>
      <c r="I707" s="2082"/>
    </row>
    <row r="708" spans="2:9" ht="15.75" thickBot="1" x14ac:dyDescent="0.25">
      <c r="B708" s="1031"/>
    </row>
    <row r="709" spans="2:9" ht="21" x14ac:dyDescent="0.2">
      <c r="B709" s="1005" t="s">
        <v>909</v>
      </c>
      <c r="C709" s="1006" t="s">
        <v>912</v>
      </c>
      <c r="D709" s="1006" t="s">
        <v>912</v>
      </c>
      <c r="E709" s="1006" t="s">
        <v>916</v>
      </c>
      <c r="F709" s="1006" t="s">
        <v>916</v>
      </c>
      <c r="G709" s="1006" t="s">
        <v>920</v>
      </c>
      <c r="H709" s="2065" t="s">
        <v>926</v>
      </c>
      <c r="I709" s="2046"/>
    </row>
    <row r="710" spans="2:9" x14ac:dyDescent="0.2">
      <c r="B710" s="1008" t="s">
        <v>910</v>
      </c>
      <c r="C710" s="1009" t="s">
        <v>913</v>
      </c>
      <c r="D710" s="1009" t="s">
        <v>915</v>
      </c>
      <c r="E710" s="1009" t="s">
        <v>917</v>
      </c>
      <c r="F710" s="1009" t="s">
        <v>918</v>
      </c>
      <c r="G710" s="1009" t="s">
        <v>921</v>
      </c>
      <c r="H710" s="2049" t="s">
        <v>927</v>
      </c>
      <c r="I710" s="2048"/>
    </row>
    <row r="711" spans="2:9" ht="21" x14ac:dyDescent="0.2">
      <c r="B711" s="1008" t="s">
        <v>911</v>
      </c>
      <c r="C711" s="1009" t="s">
        <v>914</v>
      </c>
      <c r="D711" s="1009" t="s">
        <v>914</v>
      </c>
      <c r="E711" s="1034" t="s">
        <v>2272</v>
      </c>
      <c r="F711" s="1009" t="s">
        <v>919</v>
      </c>
      <c r="G711" s="1009" t="s">
        <v>922</v>
      </c>
      <c r="H711" s="2049"/>
      <c r="I711" s="2048"/>
    </row>
    <row r="712" spans="2:9" x14ac:dyDescent="0.2">
      <c r="B712" s="1011"/>
      <c r="C712" s="1012"/>
      <c r="D712" s="1012"/>
      <c r="E712" s="1012"/>
      <c r="F712" s="1034" t="s">
        <v>2272</v>
      </c>
      <c r="G712" s="1009" t="s">
        <v>923</v>
      </c>
      <c r="H712" s="2049"/>
      <c r="I712" s="2048"/>
    </row>
    <row r="713" spans="2:9" x14ac:dyDescent="0.2">
      <c r="B713" s="1011"/>
      <c r="C713" s="1012"/>
      <c r="D713" s="1012"/>
      <c r="E713" s="1012"/>
      <c r="F713" s="1012"/>
      <c r="G713" s="1009" t="s">
        <v>924</v>
      </c>
      <c r="H713" s="2070"/>
      <c r="I713" s="2071"/>
    </row>
    <row r="714" spans="2:9" x14ac:dyDescent="0.2">
      <c r="B714" s="1043"/>
      <c r="C714" s="1013"/>
      <c r="D714" s="1013"/>
      <c r="E714" s="1013"/>
      <c r="F714" s="1013"/>
      <c r="G714" s="1014" t="s">
        <v>925</v>
      </c>
      <c r="H714" s="1070" t="s">
        <v>928</v>
      </c>
      <c r="I714" s="1071" t="s">
        <v>929</v>
      </c>
    </row>
    <row r="715" spans="2:9" x14ac:dyDescent="0.2">
      <c r="B715" s="1084" t="s">
        <v>674</v>
      </c>
      <c r="C715" s="1061"/>
      <c r="D715" s="1061"/>
      <c r="E715" s="1061"/>
      <c r="F715" s="1061"/>
      <c r="G715" s="1061"/>
      <c r="H715" s="1061"/>
      <c r="I715" s="1062"/>
    </row>
    <row r="716" spans="2:9" ht="21" x14ac:dyDescent="0.2">
      <c r="B716" s="1072" t="s">
        <v>675</v>
      </c>
      <c r="C716" s="2083" t="s">
        <v>678</v>
      </c>
      <c r="D716" s="2083" t="s">
        <v>678</v>
      </c>
      <c r="E716" s="2083" t="s">
        <v>666</v>
      </c>
      <c r="F716" s="2083" t="s">
        <v>666</v>
      </c>
      <c r="G716" s="2083" t="s">
        <v>679</v>
      </c>
      <c r="H716" s="2083" t="s">
        <v>679</v>
      </c>
      <c r="I716" s="2080" t="s">
        <v>679</v>
      </c>
    </row>
    <row r="717" spans="2:9" x14ac:dyDescent="0.2">
      <c r="B717" s="1075" t="s">
        <v>676</v>
      </c>
      <c r="C717" s="2084"/>
      <c r="D717" s="2084"/>
      <c r="E717" s="2084"/>
      <c r="F717" s="2084"/>
      <c r="G717" s="2084"/>
      <c r="H717" s="2084"/>
      <c r="I717" s="2081"/>
    </row>
    <row r="718" spans="2:9" x14ac:dyDescent="0.2">
      <c r="B718" s="1076" t="s">
        <v>677</v>
      </c>
      <c r="C718" s="2085"/>
      <c r="D718" s="2085"/>
      <c r="E718" s="2085"/>
      <c r="F718" s="2085"/>
      <c r="G718" s="2085"/>
      <c r="H718" s="2085"/>
      <c r="I718" s="2082"/>
    </row>
    <row r="719" spans="2:9" x14ac:dyDescent="0.2">
      <c r="B719" s="1095" t="s">
        <v>2860</v>
      </c>
      <c r="C719" s="1096" t="s">
        <v>2259</v>
      </c>
      <c r="D719" s="1096" t="s">
        <v>2259</v>
      </c>
      <c r="E719" s="1096" t="s">
        <v>662</v>
      </c>
      <c r="F719" s="1096" t="s">
        <v>662</v>
      </c>
      <c r="G719" s="1096" t="s">
        <v>663</v>
      </c>
      <c r="H719" s="1096" t="s">
        <v>663</v>
      </c>
      <c r="I719" s="1097" t="s">
        <v>663</v>
      </c>
    </row>
    <row r="720" spans="2:9" ht="21" x14ac:dyDescent="0.2">
      <c r="B720" s="2086" t="s">
        <v>680</v>
      </c>
      <c r="C720" s="2089" t="s">
        <v>681</v>
      </c>
      <c r="D720" s="2089" t="s">
        <v>1747</v>
      </c>
      <c r="E720" s="2089" t="s">
        <v>682</v>
      </c>
      <c r="F720" s="2089" t="s">
        <v>683</v>
      </c>
      <c r="G720" s="1098" t="s">
        <v>684</v>
      </c>
      <c r="H720" s="2089" t="s">
        <v>600</v>
      </c>
      <c r="I720" s="2092" t="s">
        <v>600</v>
      </c>
    </row>
    <row r="721" spans="2:9" x14ac:dyDescent="0.2">
      <c r="B721" s="2087"/>
      <c r="C721" s="2090"/>
      <c r="D721" s="2090"/>
      <c r="E721" s="2090"/>
      <c r="F721" s="2090"/>
      <c r="G721" s="1099" t="s">
        <v>685</v>
      </c>
      <c r="H721" s="2090"/>
      <c r="I721" s="2093"/>
    </row>
    <row r="722" spans="2:9" ht="21" x14ac:dyDescent="0.2">
      <c r="B722" s="2087"/>
      <c r="C722" s="2090"/>
      <c r="D722" s="2090"/>
      <c r="E722" s="2090"/>
      <c r="F722" s="2090"/>
      <c r="G722" s="1099" t="s">
        <v>686</v>
      </c>
      <c r="H722" s="2090"/>
      <c r="I722" s="2093"/>
    </row>
    <row r="723" spans="2:9" x14ac:dyDescent="0.2">
      <c r="B723" s="2087"/>
      <c r="C723" s="2090"/>
      <c r="D723" s="2090"/>
      <c r="E723" s="2090"/>
      <c r="F723" s="2090"/>
      <c r="G723" s="1099" t="s">
        <v>687</v>
      </c>
      <c r="H723" s="2090"/>
      <c r="I723" s="2093"/>
    </row>
    <row r="724" spans="2:9" ht="21" x14ac:dyDescent="0.2">
      <c r="B724" s="2087"/>
      <c r="C724" s="2090"/>
      <c r="D724" s="2090"/>
      <c r="E724" s="2090"/>
      <c r="F724" s="2090"/>
      <c r="G724" s="1099" t="s">
        <v>598</v>
      </c>
      <c r="H724" s="2090"/>
      <c r="I724" s="2093"/>
    </row>
    <row r="725" spans="2:9" x14ac:dyDescent="0.2">
      <c r="B725" s="2087"/>
      <c r="C725" s="2090"/>
      <c r="D725" s="2090"/>
      <c r="E725" s="2090"/>
      <c r="F725" s="2090"/>
      <c r="G725" s="1099" t="s">
        <v>599</v>
      </c>
      <c r="H725" s="2090"/>
      <c r="I725" s="2093"/>
    </row>
    <row r="726" spans="2:9" x14ac:dyDescent="0.2">
      <c r="B726" s="2088"/>
      <c r="C726" s="2091"/>
      <c r="D726" s="2091"/>
      <c r="E726" s="2091"/>
      <c r="F726" s="2091"/>
      <c r="G726" s="1100" t="s">
        <v>925</v>
      </c>
      <c r="H726" s="2091"/>
      <c r="I726" s="2094"/>
    </row>
    <row r="727" spans="2:9" x14ac:dyDescent="0.2">
      <c r="B727" s="1101" t="s">
        <v>601</v>
      </c>
      <c r="C727" s="1102" t="s">
        <v>2259</v>
      </c>
      <c r="D727" s="1102" t="s">
        <v>602</v>
      </c>
      <c r="E727" s="1102" t="s">
        <v>935</v>
      </c>
      <c r="F727" s="1102" t="s">
        <v>935</v>
      </c>
      <c r="G727" s="1102" t="s">
        <v>935</v>
      </c>
      <c r="H727" s="1102" t="s">
        <v>935</v>
      </c>
      <c r="I727" s="1103" t="s">
        <v>935</v>
      </c>
    </row>
    <row r="728" spans="2:9" x14ac:dyDescent="0.2">
      <c r="B728" s="1104" t="s">
        <v>603</v>
      </c>
      <c r="C728" s="1073" t="s">
        <v>2570</v>
      </c>
      <c r="D728" s="1073" t="s">
        <v>2570</v>
      </c>
      <c r="E728" s="1073" t="s">
        <v>2570</v>
      </c>
      <c r="F728" s="1073" t="s">
        <v>2570</v>
      </c>
      <c r="G728" s="1073" t="s">
        <v>2570</v>
      </c>
      <c r="H728" s="1073" t="s">
        <v>2257</v>
      </c>
      <c r="I728" s="1074" t="s">
        <v>2570</v>
      </c>
    </row>
    <row r="729" spans="2:9" x14ac:dyDescent="0.2">
      <c r="B729" s="1105" t="s">
        <v>604</v>
      </c>
      <c r="C729" s="1106" t="s">
        <v>912</v>
      </c>
      <c r="D729" s="1106" t="s">
        <v>912</v>
      </c>
      <c r="E729" s="1106" t="s">
        <v>916</v>
      </c>
      <c r="F729" s="1106" t="s">
        <v>916</v>
      </c>
      <c r="G729" s="1106" t="s">
        <v>920</v>
      </c>
      <c r="H729" s="1106" t="s">
        <v>610</v>
      </c>
      <c r="I729" s="2095"/>
    </row>
    <row r="730" spans="2:9" ht="21" x14ac:dyDescent="0.2">
      <c r="B730" s="1107" t="s">
        <v>605</v>
      </c>
      <c r="C730" s="1009" t="s">
        <v>607</v>
      </c>
      <c r="D730" s="1009" t="s">
        <v>915</v>
      </c>
      <c r="E730" s="1009" t="s">
        <v>917</v>
      </c>
      <c r="F730" s="1009" t="s">
        <v>918</v>
      </c>
      <c r="G730" s="1009" t="s">
        <v>609</v>
      </c>
      <c r="H730" s="1009" t="s">
        <v>611</v>
      </c>
      <c r="I730" s="2096"/>
    </row>
    <row r="731" spans="2:9" ht="21" x14ac:dyDescent="0.2">
      <c r="B731" s="1107" t="s">
        <v>606</v>
      </c>
      <c r="C731" s="1009" t="s">
        <v>608</v>
      </c>
      <c r="D731" s="1009" t="s">
        <v>914</v>
      </c>
      <c r="E731" s="1034"/>
      <c r="F731" s="1009" t="s">
        <v>919</v>
      </c>
      <c r="G731" s="1009" t="s">
        <v>610</v>
      </c>
      <c r="H731" s="1009" t="s">
        <v>612</v>
      </c>
      <c r="I731" s="2096"/>
    </row>
    <row r="732" spans="2:9" x14ac:dyDescent="0.2">
      <c r="B732" s="1108"/>
      <c r="C732" s="1012"/>
      <c r="D732" s="1012"/>
      <c r="E732" s="1012"/>
      <c r="F732" s="1034"/>
      <c r="G732" s="1009" t="s">
        <v>923</v>
      </c>
      <c r="H732" s="1009"/>
      <c r="I732" s="2096"/>
    </row>
    <row r="733" spans="2:9" x14ac:dyDescent="0.2">
      <c r="B733" s="1108"/>
      <c r="C733" s="1012"/>
      <c r="D733" s="1012"/>
      <c r="E733" s="1012"/>
      <c r="F733" s="1012"/>
      <c r="G733" s="1009" t="s">
        <v>924</v>
      </c>
      <c r="H733" s="1009"/>
      <c r="I733" s="2096"/>
    </row>
    <row r="734" spans="2:9" x14ac:dyDescent="0.2">
      <c r="B734" s="1109"/>
      <c r="C734" s="1013"/>
      <c r="D734" s="1013"/>
      <c r="E734" s="1013"/>
      <c r="F734" s="1013"/>
      <c r="G734" s="1014" t="s">
        <v>925</v>
      </c>
      <c r="H734" s="1014"/>
      <c r="I734" s="2097"/>
    </row>
    <row r="735" spans="2:9" x14ac:dyDescent="0.2">
      <c r="B735" s="1066" t="s">
        <v>613</v>
      </c>
      <c r="C735" s="1064" t="s">
        <v>614</v>
      </c>
      <c r="D735" s="1064" t="s">
        <v>615</v>
      </c>
      <c r="E735" s="1064" t="s">
        <v>616</v>
      </c>
      <c r="F735" s="1064" t="s">
        <v>617</v>
      </c>
      <c r="G735" s="1064" t="s">
        <v>2263</v>
      </c>
      <c r="H735" s="1064" t="s">
        <v>616</v>
      </c>
      <c r="I735" s="1065"/>
    </row>
    <row r="736" spans="2:9" x14ac:dyDescent="0.2">
      <c r="B736" s="1059" t="s">
        <v>618</v>
      </c>
      <c r="C736" s="1021" t="s">
        <v>661</v>
      </c>
      <c r="D736" s="1021" t="s">
        <v>619</v>
      </c>
      <c r="E736" s="1021" t="s">
        <v>2570</v>
      </c>
      <c r="F736" s="1021" t="s">
        <v>2570</v>
      </c>
      <c r="G736" s="1021" t="s">
        <v>2570</v>
      </c>
      <c r="H736" s="1021" t="s">
        <v>2570</v>
      </c>
      <c r="I736" s="1022"/>
    </row>
    <row r="737" spans="2:9" x14ac:dyDescent="0.2">
      <c r="B737" s="1059" t="s">
        <v>620</v>
      </c>
      <c r="C737" s="1021" t="s">
        <v>614</v>
      </c>
      <c r="D737" s="1021" t="s">
        <v>2566</v>
      </c>
      <c r="E737" s="1021" t="s">
        <v>621</v>
      </c>
      <c r="F737" s="1021" t="s">
        <v>622</v>
      </c>
      <c r="G737" s="1021" t="s">
        <v>648</v>
      </c>
      <c r="H737" s="1021" t="s">
        <v>648</v>
      </c>
      <c r="I737" s="1022"/>
    </row>
    <row r="738" spans="2:9" x14ac:dyDescent="0.2">
      <c r="B738" s="1072" t="s">
        <v>623</v>
      </c>
      <c r="C738" s="2083" t="s">
        <v>661</v>
      </c>
      <c r="D738" s="2083" t="s">
        <v>619</v>
      </c>
      <c r="E738" s="2083" t="s">
        <v>2566</v>
      </c>
      <c r="F738" s="2083" t="s">
        <v>2566</v>
      </c>
      <c r="G738" s="2083" t="s">
        <v>617</v>
      </c>
      <c r="H738" s="2083" t="s">
        <v>617</v>
      </c>
      <c r="I738" s="2080"/>
    </row>
    <row r="739" spans="2:9" ht="21" x14ac:dyDescent="0.2">
      <c r="B739" s="1076" t="s">
        <v>624</v>
      </c>
      <c r="C739" s="2085"/>
      <c r="D739" s="2085"/>
      <c r="E739" s="2085"/>
      <c r="F739" s="2085"/>
      <c r="G739" s="2085"/>
      <c r="H739" s="2085"/>
      <c r="I739" s="2082"/>
    </row>
    <row r="740" spans="2:9" x14ac:dyDescent="0.2">
      <c r="B740" s="1059" t="s">
        <v>625</v>
      </c>
      <c r="C740" s="1021" t="s">
        <v>666</v>
      </c>
      <c r="D740" s="1021" t="s">
        <v>626</v>
      </c>
      <c r="E740" s="1021" t="s">
        <v>668</v>
      </c>
      <c r="F740" s="1021" t="s">
        <v>668</v>
      </c>
      <c r="G740" s="1021" t="s">
        <v>673</v>
      </c>
      <c r="H740" s="1021" t="s">
        <v>673</v>
      </c>
      <c r="I740" s="1110"/>
    </row>
    <row r="741" spans="2:9" x14ac:dyDescent="0.2">
      <c r="B741" s="1072" t="s">
        <v>627</v>
      </c>
      <c r="C741" s="2083" t="s">
        <v>629</v>
      </c>
      <c r="D741" s="2083" t="s">
        <v>662</v>
      </c>
      <c r="E741" s="2083" t="s">
        <v>663</v>
      </c>
      <c r="F741" s="2083" t="s">
        <v>663</v>
      </c>
      <c r="G741" s="2083" t="s">
        <v>2566</v>
      </c>
      <c r="H741" s="2083" t="s">
        <v>2566</v>
      </c>
      <c r="I741" s="2080"/>
    </row>
    <row r="742" spans="2:9" x14ac:dyDescent="0.2">
      <c r="B742" s="1076" t="s">
        <v>628</v>
      </c>
      <c r="C742" s="2085"/>
      <c r="D742" s="2085"/>
      <c r="E742" s="2085"/>
      <c r="F742" s="2085"/>
      <c r="G742" s="2085"/>
      <c r="H742" s="2085"/>
      <c r="I742" s="2082"/>
    </row>
    <row r="743" spans="2:9" x14ac:dyDescent="0.2">
      <c r="B743" s="1059" t="s">
        <v>630</v>
      </c>
      <c r="C743" s="1021" t="s">
        <v>935</v>
      </c>
      <c r="D743" s="1021" t="s">
        <v>935</v>
      </c>
      <c r="E743" s="1021" t="s">
        <v>2255</v>
      </c>
      <c r="F743" s="1021" t="s">
        <v>2255</v>
      </c>
      <c r="G743" s="1021" t="s">
        <v>1741</v>
      </c>
      <c r="H743" s="1021" t="s">
        <v>1741</v>
      </c>
      <c r="I743" s="1022"/>
    </row>
    <row r="744" spans="2:9" x14ac:dyDescent="0.2">
      <c r="B744" s="1059" t="s">
        <v>631</v>
      </c>
      <c r="C744" s="1021" t="s">
        <v>935</v>
      </c>
      <c r="D744" s="1021" t="s">
        <v>935</v>
      </c>
      <c r="E744" s="1021" t="s">
        <v>2255</v>
      </c>
      <c r="F744" s="1021" t="s">
        <v>2255</v>
      </c>
      <c r="G744" s="1021" t="s">
        <v>1741</v>
      </c>
      <c r="H744" s="1021" t="s">
        <v>1741</v>
      </c>
      <c r="I744" s="1022"/>
    </row>
    <row r="745" spans="2:9" x14ac:dyDescent="0.2">
      <c r="B745" s="1059" t="s">
        <v>660</v>
      </c>
      <c r="C745" s="1021" t="s">
        <v>661</v>
      </c>
      <c r="D745" s="1021" t="s">
        <v>662</v>
      </c>
      <c r="E745" s="1021" t="s">
        <v>663</v>
      </c>
      <c r="F745" s="1021" t="s">
        <v>663</v>
      </c>
      <c r="G745" s="1021" t="s">
        <v>2566</v>
      </c>
      <c r="H745" s="1021" t="s">
        <v>2566</v>
      </c>
      <c r="I745" s="1022"/>
    </row>
    <row r="746" spans="2:9" x14ac:dyDescent="0.2">
      <c r="B746" s="1059" t="s">
        <v>632</v>
      </c>
      <c r="C746" s="1021" t="s">
        <v>2570</v>
      </c>
      <c r="D746" s="1021" t="s">
        <v>2570</v>
      </c>
      <c r="E746" s="1021" t="s">
        <v>2257</v>
      </c>
      <c r="F746" s="1021" t="s">
        <v>2257</v>
      </c>
      <c r="G746" s="1021" t="s">
        <v>2563</v>
      </c>
      <c r="H746" s="1021" t="s">
        <v>2257</v>
      </c>
      <c r="I746" s="1022"/>
    </row>
    <row r="747" spans="2:9" x14ac:dyDescent="0.2">
      <c r="B747" s="1072" t="s">
        <v>633</v>
      </c>
      <c r="C747" s="2083" t="s">
        <v>2259</v>
      </c>
      <c r="D747" s="2083" t="s">
        <v>634</v>
      </c>
      <c r="E747" s="2083" t="s">
        <v>651</v>
      </c>
      <c r="F747" s="2083" t="s">
        <v>651</v>
      </c>
      <c r="G747" s="2083" t="s">
        <v>2563</v>
      </c>
      <c r="H747" s="2083" t="s">
        <v>2256</v>
      </c>
      <c r="I747" s="2099"/>
    </row>
    <row r="748" spans="2:9" ht="13.5" thickBot="1" x14ac:dyDescent="0.25">
      <c r="B748" s="1111"/>
      <c r="C748" s="2098"/>
      <c r="D748" s="2098" t="s">
        <v>635</v>
      </c>
      <c r="E748" s="2098"/>
      <c r="F748" s="2098"/>
      <c r="G748" s="2098"/>
      <c r="H748" s="2098"/>
      <c r="I748" s="2100"/>
    </row>
    <row r="749" spans="2:9" ht="15.75" thickBot="1" x14ac:dyDescent="0.25">
      <c r="B749" s="1031"/>
    </row>
    <row r="750" spans="2:9" ht="21" x14ac:dyDescent="0.2">
      <c r="B750" s="1005" t="s">
        <v>909</v>
      </c>
      <c r="C750" s="1006" t="s">
        <v>912</v>
      </c>
      <c r="D750" s="1006" t="s">
        <v>912</v>
      </c>
      <c r="E750" s="1006" t="s">
        <v>916</v>
      </c>
      <c r="F750" s="1006" t="s">
        <v>916</v>
      </c>
      <c r="G750" s="1006" t="s">
        <v>920</v>
      </c>
      <c r="H750" s="2065" t="s">
        <v>926</v>
      </c>
      <c r="I750" s="2046"/>
    </row>
    <row r="751" spans="2:9" x14ac:dyDescent="0.2">
      <c r="B751" s="1008" t="s">
        <v>910</v>
      </c>
      <c r="C751" s="1009" t="s">
        <v>913</v>
      </c>
      <c r="D751" s="1009" t="s">
        <v>915</v>
      </c>
      <c r="E751" s="1009" t="s">
        <v>917</v>
      </c>
      <c r="F751" s="1009" t="s">
        <v>918</v>
      </c>
      <c r="G751" s="1009" t="s">
        <v>921</v>
      </c>
      <c r="H751" s="2049" t="s">
        <v>927</v>
      </c>
      <c r="I751" s="2048"/>
    </row>
    <row r="752" spans="2:9" ht="21" x14ac:dyDescent="0.2">
      <c r="B752" s="1008" t="s">
        <v>911</v>
      </c>
      <c r="C752" s="1009" t="s">
        <v>914</v>
      </c>
      <c r="D752" s="1009" t="s">
        <v>914</v>
      </c>
      <c r="E752" s="1034" t="s">
        <v>2272</v>
      </c>
      <c r="F752" s="1009" t="s">
        <v>919</v>
      </c>
      <c r="G752" s="1009" t="s">
        <v>922</v>
      </c>
      <c r="H752" s="2049"/>
      <c r="I752" s="2048"/>
    </row>
    <row r="753" spans="2:9" x14ac:dyDescent="0.2">
      <c r="B753" s="1011"/>
      <c r="C753" s="1012"/>
      <c r="D753" s="1012"/>
      <c r="E753" s="1012"/>
      <c r="F753" s="1034" t="s">
        <v>2272</v>
      </c>
      <c r="G753" s="1009" t="s">
        <v>923</v>
      </c>
      <c r="H753" s="2049"/>
      <c r="I753" s="2048"/>
    </row>
    <row r="754" spans="2:9" x14ac:dyDescent="0.2">
      <c r="B754" s="1011"/>
      <c r="C754" s="1012"/>
      <c r="D754" s="1012"/>
      <c r="E754" s="1012"/>
      <c r="F754" s="1012"/>
      <c r="G754" s="1009" t="s">
        <v>924</v>
      </c>
      <c r="H754" s="2070"/>
      <c r="I754" s="2071"/>
    </row>
    <row r="755" spans="2:9" x14ac:dyDescent="0.2">
      <c r="B755" s="1043"/>
      <c r="C755" s="1013"/>
      <c r="D755" s="1013"/>
      <c r="E755" s="1013"/>
      <c r="F755" s="1013"/>
      <c r="G755" s="1014" t="s">
        <v>925</v>
      </c>
      <c r="H755" s="1070" t="s">
        <v>928</v>
      </c>
      <c r="I755" s="1071" t="s">
        <v>929</v>
      </c>
    </row>
    <row r="756" spans="2:9" ht="21" x14ac:dyDescent="0.2">
      <c r="B756" s="1059" t="s">
        <v>636</v>
      </c>
      <c r="C756" s="1021" t="s">
        <v>2259</v>
      </c>
      <c r="D756" s="1021" t="s">
        <v>2263</v>
      </c>
      <c r="E756" s="1021" t="s">
        <v>651</v>
      </c>
      <c r="F756" s="1021" t="s">
        <v>651</v>
      </c>
      <c r="G756" s="1021" t="s">
        <v>2257</v>
      </c>
      <c r="H756" s="1021" t="s">
        <v>2257</v>
      </c>
      <c r="I756" s="1022"/>
    </row>
    <row r="757" spans="2:9" x14ac:dyDescent="0.2">
      <c r="B757" s="1059" t="s">
        <v>2586</v>
      </c>
      <c r="C757" s="1021" t="s">
        <v>637</v>
      </c>
      <c r="D757" s="1021" t="s">
        <v>654</v>
      </c>
      <c r="E757" s="1021" t="s">
        <v>654</v>
      </c>
      <c r="F757" s="1021" t="s">
        <v>654</v>
      </c>
      <c r="G757" s="1021" t="s">
        <v>654</v>
      </c>
      <c r="H757" s="1021" t="s">
        <v>654</v>
      </c>
      <c r="I757" s="1022"/>
    </row>
    <row r="758" spans="2:9" x14ac:dyDescent="0.2">
      <c r="B758" s="1059" t="s">
        <v>1279</v>
      </c>
      <c r="C758" s="1021" t="s">
        <v>638</v>
      </c>
      <c r="D758" s="1021" t="s">
        <v>942</v>
      </c>
      <c r="E758" s="1021" t="s">
        <v>938</v>
      </c>
      <c r="F758" s="1021" t="s">
        <v>938</v>
      </c>
      <c r="G758" s="1021" t="s">
        <v>938</v>
      </c>
      <c r="H758" s="1021" t="s">
        <v>938</v>
      </c>
      <c r="I758" s="1022"/>
    </row>
    <row r="759" spans="2:9" x14ac:dyDescent="0.2">
      <c r="B759" s="1059" t="s">
        <v>1651</v>
      </c>
      <c r="C759" s="1021" t="s">
        <v>2578</v>
      </c>
      <c r="D759" s="1021" t="s">
        <v>2579</v>
      </c>
      <c r="E759" s="1021" t="s">
        <v>2579</v>
      </c>
      <c r="F759" s="1021" t="s">
        <v>2580</v>
      </c>
      <c r="G759" s="1021" t="s">
        <v>2581</v>
      </c>
      <c r="H759" s="1021" t="s">
        <v>2581</v>
      </c>
      <c r="I759" s="1022"/>
    </row>
    <row r="760" spans="2:9" x14ac:dyDescent="0.2">
      <c r="B760" s="1072" t="s">
        <v>645</v>
      </c>
      <c r="C760" s="2083" t="s">
        <v>639</v>
      </c>
      <c r="D760" s="2083" t="s">
        <v>648</v>
      </c>
      <c r="E760" s="2083" t="s">
        <v>648</v>
      </c>
      <c r="F760" s="2083" t="s">
        <v>648</v>
      </c>
      <c r="G760" s="2083" t="s">
        <v>950</v>
      </c>
      <c r="H760" s="2083" t="s">
        <v>950</v>
      </c>
      <c r="I760" s="2099"/>
    </row>
    <row r="761" spans="2:9" x14ac:dyDescent="0.2">
      <c r="B761" s="1076" t="s">
        <v>646</v>
      </c>
      <c r="C761" s="2085"/>
      <c r="D761" s="2085"/>
      <c r="E761" s="2085"/>
      <c r="F761" s="2085"/>
      <c r="G761" s="2085"/>
      <c r="H761" s="2085"/>
      <c r="I761" s="2101"/>
    </row>
    <row r="762" spans="2:9" x14ac:dyDescent="0.2">
      <c r="B762" s="1059" t="s">
        <v>653</v>
      </c>
      <c r="C762" s="1021" t="s">
        <v>2271</v>
      </c>
      <c r="D762" s="1021" t="s">
        <v>2271</v>
      </c>
      <c r="E762" s="1021" t="s">
        <v>2570</v>
      </c>
      <c r="F762" s="1021" t="s">
        <v>2570</v>
      </c>
      <c r="G762" s="1021" t="s">
        <v>2570</v>
      </c>
      <c r="H762" s="1021" t="s">
        <v>2570</v>
      </c>
      <c r="I762" s="1022"/>
    </row>
    <row r="763" spans="2:9" ht="13.5" thickBot="1" x14ac:dyDescent="0.25">
      <c r="B763" s="1028" t="s">
        <v>640</v>
      </c>
      <c r="C763" s="1029" t="s">
        <v>641</v>
      </c>
      <c r="D763" s="1029" t="s">
        <v>2574</v>
      </c>
      <c r="E763" s="1029" t="s">
        <v>2576</v>
      </c>
      <c r="F763" s="1029" t="s">
        <v>2576</v>
      </c>
      <c r="G763" s="1029" t="s">
        <v>642</v>
      </c>
      <c r="H763" s="1029" t="s">
        <v>642</v>
      </c>
      <c r="I763" s="1112"/>
    </row>
    <row r="764" spans="2:9" ht="15" x14ac:dyDescent="0.2">
      <c r="B764" s="1113" t="s">
        <v>2861</v>
      </c>
    </row>
    <row r="765" spans="2:9" ht="15" x14ac:dyDescent="0.2">
      <c r="B765" s="1113" t="s">
        <v>2862</v>
      </c>
    </row>
    <row r="766" spans="2:9" ht="15" x14ac:dyDescent="0.2">
      <c r="B766" s="1113" t="s">
        <v>2863</v>
      </c>
    </row>
    <row r="767" spans="2:9" ht="15" x14ac:dyDescent="0.2">
      <c r="B767" s="1113" t="s">
        <v>2864</v>
      </c>
    </row>
    <row r="768" spans="2:9" ht="15" x14ac:dyDescent="0.2">
      <c r="B768" s="1031" t="s">
        <v>643</v>
      </c>
    </row>
    <row r="769" spans="2:14" ht="13.5" x14ac:dyDescent="0.2">
      <c r="B769" s="1114" t="s">
        <v>2865</v>
      </c>
    </row>
    <row r="770" spans="2:14" ht="13.5" x14ac:dyDescent="0.2">
      <c r="B770" s="1114" t="s">
        <v>2866</v>
      </c>
    </row>
    <row r="771" spans="2:14" x14ac:dyDescent="0.2">
      <c r="B771" s="764" t="s">
        <v>0</v>
      </c>
    </row>
    <row r="772" spans="2:14" ht="13.5" x14ac:dyDescent="0.2">
      <c r="B772" s="1114" t="s">
        <v>2867</v>
      </c>
    </row>
    <row r="773" spans="2:14" x14ac:dyDescent="0.2">
      <c r="B773" s="764" t="s">
        <v>693</v>
      </c>
    </row>
    <row r="774" spans="2:14" ht="13.5" x14ac:dyDescent="0.2">
      <c r="B774" s="1114" t="s">
        <v>2868</v>
      </c>
    </row>
    <row r="775" spans="2:14" x14ac:dyDescent="0.2">
      <c r="B775" s="764" t="s">
        <v>694</v>
      </c>
    </row>
    <row r="776" spans="2:14" ht="13.5" x14ac:dyDescent="0.2">
      <c r="B776" s="1114" t="s">
        <v>2869</v>
      </c>
    </row>
    <row r="777" spans="2:14" x14ac:dyDescent="0.2">
      <c r="B777" s="764" t="s">
        <v>695</v>
      </c>
    </row>
    <row r="778" spans="2:14" x14ac:dyDescent="0.2">
      <c r="B778" s="764" t="s">
        <v>696</v>
      </c>
    </row>
    <row r="779" spans="2:14" ht="15" x14ac:dyDescent="0.2">
      <c r="B779" s="1113" t="s">
        <v>2870</v>
      </c>
    </row>
    <row r="781" spans="2:14" ht="14.25" x14ac:dyDescent="0.2">
      <c r="B781" s="1115" t="s">
        <v>697</v>
      </c>
    </row>
    <row r="782" spans="2:14" ht="24.95" customHeight="1" x14ac:dyDescent="0.2">
      <c r="B782" s="2170" t="s">
        <v>2871</v>
      </c>
      <c r="C782" s="2171"/>
      <c r="D782" s="2171"/>
      <c r="E782" s="2171"/>
      <c r="F782" s="2171"/>
      <c r="G782" s="2171"/>
      <c r="H782" s="2171"/>
      <c r="I782" s="1116"/>
      <c r="J782" s="1117"/>
    </row>
    <row r="783" spans="2:14" ht="24.95" customHeight="1" x14ac:dyDescent="0.2">
      <c r="B783" s="2172" t="s">
        <v>698</v>
      </c>
      <c r="C783" s="2173"/>
      <c r="D783" s="2173"/>
      <c r="E783" s="2173"/>
      <c r="F783" s="2173"/>
      <c r="G783" s="2173"/>
      <c r="H783" s="2174"/>
      <c r="I783" s="1118"/>
      <c r="J783" s="2215" t="s">
        <v>1886</v>
      </c>
      <c r="L783" s="2254" t="s">
        <v>2879</v>
      </c>
      <c r="M783" s="2254"/>
      <c r="N783" s="2254"/>
    </row>
    <row r="784" spans="2:14" ht="24.95" customHeight="1" x14ac:dyDescent="0.2">
      <c r="B784" s="2175" t="s">
        <v>699</v>
      </c>
      <c r="C784" s="2176"/>
      <c r="D784" s="2176"/>
      <c r="E784" s="2176"/>
      <c r="F784" s="2176"/>
      <c r="G784" s="2176"/>
      <c r="H784" s="2176"/>
      <c r="I784" s="1119"/>
      <c r="J784" s="2215"/>
    </row>
    <row r="785" spans="2:10" ht="25.5" x14ac:dyDescent="0.2">
      <c r="B785" s="2172" t="s">
        <v>700</v>
      </c>
      <c r="C785" s="2182" t="s">
        <v>1844</v>
      </c>
      <c r="D785" s="1120" t="s">
        <v>701</v>
      </c>
      <c r="E785" s="1120" t="s">
        <v>1845</v>
      </c>
      <c r="F785" s="1120" t="s">
        <v>1846</v>
      </c>
      <c r="G785" s="2182" t="s">
        <v>1847</v>
      </c>
      <c r="H785" s="1121" t="s">
        <v>1848</v>
      </c>
      <c r="I785" s="1121"/>
      <c r="J785" s="2215" t="s">
        <v>1885</v>
      </c>
    </row>
    <row r="786" spans="2:10" ht="25.5" x14ac:dyDescent="0.2">
      <c r="B786" s="2172"/>
      <c r="C786" s="2182"/>
      <c r="D786" s="1120" t="s">
        <v>1849</v>
      </c>
      <c r="E786" s="1120" t="s">
        <v>1850</v>
      </c>
      <c r="F786" s="1120" t="s">
        <v>702</v>
      </c>
      <c r="G786" s="2182"/>
      <c r="H786" s="1121" t="s">
        <v>1851</v>
      </c>
      <c r="I786" s="1121"/>
      <c r="J786" s="2216"/>
    </row>
    <row r="787" spans="2:10" x14ac:dyDescent="0.2">
      <c r="B787" s="1122" t="s">
        <v>1852</v>
      </c>
      <c r="C787" s="2178"/>
      <c r="D787" s="2217"/>
      <c r="E787" s="2217"/>
      <c r="F787" s="2217"/>
      <c r="G787" s="2217"/>
      <c r="H787" s="2168" t="s">
        <v>1853</v>
      </c>
      <c r="I787" s="2168"/>
      <c r="J787" s="1123" t="s">
        <v>189</v>
      </c>
    </row>
    <row r="788" spans="2:10" ht="51" x14ac:dyDescent="0.2">
      <c r="B788" s="1124" t="s">
        <v>1852</v>
      </c>
      <c r="C788" s="2179"/>
      <c r="D788" s="2218"/>
      <c r="E788" s="2218"/>
      <c r="F788" s="2218"/>
      <c r="G788" s="2218"/>
      <c r="H788" s="2169"/>
      <c r="I788" s="2169"/>
      <c r="J788" s="1127" t="s">
        <v>190</v>
      </c>
    </row>
    <row r="789" spans="2:10" ht="25.5" x14ac:dyDescent="0.2">
      <c r="B789" s="1128" t="s">
        <v>703</v>
      </c>
      <c r="C789" s="2178"/>
      <c r="D789" s="2180"/>
      <c r="E789" s="2178"/>
      <c r="F789" s="2180"/>
      <c r="G789" s="2180"/>
      <c r="H789" s="2168" t="s">
        <v>1855</v>
      </c>
      <c r="I789" s="2168"/>
      <c r="J789" s="1123" t="s">
        <v>193</v>
      </c>
    </row>
    <row r="790" spans="2:10" ht="38.25" x14ac:dyDescent="0.2">
      <c r="B790" s="1129" t="s">
        <v>704</v>
      </c>
      <c r="C790" s="2179"/>
      <c r="D790" s="2181"/>
      <c r="E790" s="2179"/>
      <c r="F790" s="2181"/>
      <c r="G790" s="2181"/>
      <c r="H790" s="2169"/>
      <c r="I790" s="2169"/>
      <c r="J790" s="1131" t="s">
        <v>140</v>
      </c>
    </row>
    <row r="791" spans="2:10" ht="25.5" x14ac:dyDescent="0.2">
      <c r="B791" s="1132" t="s">
        <v>705</v>
      </c>
      <c r="C791" s="1130"/>
      <c r="D791" s="1125"/>
      <c r="E791" s="1125"/>
      <c r="F791" s="1130"/>
      <c r="G791" s="1130"/>
      <c r="H791" s="1126" t="s">
        <v>1853</v>
      </c>
      <c r="I791" s="1126"/>
      <c r="J791" s="1133" t="s">
        <v>196</v>
      </c>
    </row>
    <row r="792" spans="2:10" ht="22.5" x14ac:dyDescent="0.2">
      <c r="B792" s="1134" t="s">
        <v>136</v>
      </c>
      <c r="C792" s="2177"/>
      <c r="D792" s="2122"/>
      <c r="E792" s="2122"/>
      <c r="F792" s="2177"/>
      <c r="G792" s="2177"/>
      <c r="H792" s="2156" t="s">
        <v>1858</v>
      </c>
      <c r="I792" s="2156"/>
      <c r="J792" s="1135" t="s">
        <v>199</v>
      </c>
    </row>
    <row r="793" spans="2:10" ht="51" x14ac:dyDescent="0.2">
      <c r="B793" s="1136" t="s">
        <v>137</v>
      </c>
      <c r="C793" s="2177"/>
      <c r="D793" s="2122"/>
      <c r="E793" s="2122"/>
      <c r="F793" s="2177"/>
      <c r="G793" s="2177"/>
      <c r="H793" s="2156"/>
      <c r="I793" s="2156"/>
      <c r="J793" s="1133" t="s">
        <v>195</v>
      </c>
    </row>
    <row r="794" spans="2:10" ht="25.5" x14ac:dyDescent="0.2">
      <c r="B794" s="1137" t="s">
        <v>1859</v>
      </c>
      <c r="C794" s="2110"/>
      <c r="D794" s="2112"/>
      <c r="E794" s="2110"/>
      <c r="F794" s="2110"/>
      <c r="G794" s="2110"/>
      <c r="H794" s="2154" t="s">
        <v>1860</v>
      </c>
      <c r="I794" s="2154"/>
      <c r="J794" s="1135" t="s">
        <v>201</v>
      </c>
    </row>
    <row r="795" spans="2:10" ht="25.5" x14ac:dyDescent="0.2">
      <c r="B795" s="1140" t="s">
        <v>138</v>
      </c>
      <c r="C795" s="2111"/>
      <c r="D795" s="2113"/>
      <c r="E795" s="2111"/>
      <c r="F795" s="2111"/>
      <c r="G795" s="2111"/>
      <c r="H795" s="2155"/>
      <c r="I795" s="2155"/>
      <c r="J795" s="1142" t="s">
        <v>207</v>
      </c>
    </row>
    <row r="796" spans="2:10" ht="38.25" x14ac:dyDescent="0.2">
      <c r="B796" s="1143" t="s">
        <v>706</v>
      </c>
      <c r="C796" s="2110"/>
      <c r="D796" s="2112"/>
      <c r="E796" s="2110"/>
      <c r="F796" s="2110"/>
      <c r="G796" s="2110"/>
      <c r="H796" s="2154" t="s">
        <v>1860</v>
      </c>
      <c r="I796" s="2154"/>
      <c r="J796" s="1135" t="s">
        <v>2305</v>
      </c>
    </row>
    <row r="797" spans="2:10" ht="38.25" x14ac:dyDescent="0.2">
      <c r="B797" s="1144" t="s">
        <v>707</v>
      </c>
      <c r="C797" s="2111"/>
      <c r="D797" s="2113"/>
      <c r="E797" s="2111"/>
      <c r="F797" s="2111"/>
      <c r="G797" s="2111"/>
      <c r="H797" s="2155"/>
      <c r="I797" s="2155"/>
      <c r="J797" s="1145" t="s">
        <v>2310</v>
      </c>
    </row>
    <row r="798" spans="2:10" ht="22.5" x14ac:dyDescent="0.2">
      <c r="B798" s="1146" t="s">
        <v>708</v>
      </c>
      <c r="C798" s="2110"/>
      <c r="D798" s="2112"/>
      <c r="E798" s="2110"/>
      <c r="F798" s="2110"/>
      <c r="G798" s="2110"/>
      <c r="H798" s="2154" t="s">
        <v>1853</v>
      </c>
      <c r="I798" s="2154"/>
      <c r="J798" s="2219" t="s">
        <v>2324</v>
      </c>
    </row>
    <row r="799" spans="2:10" ht="22.5" x14ac:dyDescent="0.2">
      <c r="B799" s="1147" t="s">
        <v>709</v>
      </c>
      <c r="C799" s="2115"/>
      <c r="D799" s="2122"/>
      <c r="E799" s="2115"/>
      <c r="F799" s="2115"/>
      <c r="G799" s="2115"/>
      <c r="H799" s="2156"/>
      <c r="I799" s="2156"/>
      <c r="J799" s="2220"/>
    </row>
    <row r="800" spans="2:10" ht="25.5" x14ac:dyDescent="0.2">
      <c r="B800" s="1148" t="s">
        <v>139</v>
      </c>
      <c r="C800" s="2111"/>
      <c r="D800" s="2113"/>
      <c r="E800" s="2111"/>
      <c r="F800" s="2111"/>
      <c r="G800" s="2111"/>
      <c r="H800" s="2155"/>
      <c r="I800" s="2155"/>
      <c r="J800" s="1149" t="s">
        <v>150</v>
      </c>
    </row>
    <row r="801" spans="2:10" ht="25.5" x14ac:dyDescent="0.2">
      <c r="B801" s="1150" t="s">
        <v>710</v>
      </c>
      <c r="C801" s="2110"/>
      <c r="D801" s="2110"/>
      <c r="E801" s="2112"/>
      <c r="F801" s="2110"/>
      <c r="G801" s="2110"/>
      <c r="H801" s="2154" t="s">
        <v>1868</v>
      </c>
      <c r="I801" s="2154"/>
      <c r="J801" s="1135" t="s">
        <v>193</v>
      </c>
    </row>
    <row r="802" spans="2:10" ht="38.25" x14ac:dyDescent="0.2">
      <c r="B802" s="1151" t="s">
        <v>711</v>
      </c>
      <c r="C802" s="2111"/>
      <c r="D802" s="2111"/>
      <c r="E802" s="2113"/>
      <c r="F802" s="2111"/>
      <c r="G802" s="2111"/>
      <c r="H802" s="2155"/>
      <c r="I802" s="2155"/>
      <c r="J802" s="1152" t="s">
        <v>140</v>
      </c>
    </row>
    <row r="803" spans="2:10" ht="25.5" x14ac:dyDescent="0.2">
      <c r="B803" s="1153" t="s">
        <v>712</v>
      </c>
      <c r="C803" s="2110"/>
      <c r="D803" s="2110"/>
      <c r="E803" s="2112"/>
      <c r="F803" s="2110"/>
      <c r="G803" s="2110"/>
      <c r="H803" s="2154" t="s">
        <v>1868</v>
      </c>
      <c r="I803" s="2154"/>
      <c r="J803" s="1135" t="s">
        <v>2346</v>
      </c>
    </row>
    <row r="804" spans="2:10" ht="25.5" x14ac:dyDescent="0.2">
      <c r="B804" s="1154" t="s">
        <v>141</v>
      </c>
      <c r="C804" s="2111"/>
      <c r="D804" s="2111"/>
      <c r="E804" s="2113"/>
      <c r="F804" s="2111"/>
      <c r="G804" s="2111"/>
      <c r="H804" s="2155"/>
      <c r="I804" s="2155"/>
      <c r="J804" s="1155" t="s">
        <v>2352</v>
      </c>
    </row>
    <row r="805" spans="2:10" ht="25.5" x14ac:dyDescent="0.2">
      <c r="B805" s="1156" t="s">
        <v>142</v>
      </c>
      <c r="C805" s="2112"/>
      <c r="D805" s="2223"/>
      <c r="E805" s="2223"/>
      <c r="F805" s="2112"/>
      <c r="G805" s="2223"/>
      <c r="H805" s="2221" t="s">
        <v>1872</v>
      </c>
      <c r="I805" s="1139"/>
      <c r="J805" s="1135" t="s">
        <v>2356</v>
      </c>
    </row>
    <row r="806" spans="2:10" ht="25.5" x14ac:dyDescent="0.2">
      <c r="B806" s="1157" t="s">
        <v>143</v>
      </c>
      <c r="C806" s="2113"/>
      <c r="D806" s="2224"/>
      <c r="E806" s="2224"/>
      <c r="F806" s="2113"/>
      <c r="G806" s="2224"/>
      <c r="H806" s="2222"/>
      <c r="I806" s="1141"/>
      <c r="J806" s="1158" t="s">
        <v>2361</v>
      </c>
    </row>
    <row r="807" spans="2:10" ht="25.5" x14ac:dyDescent="0.2">
      <c r="B807" s="1159" t="s">
        <v>713</v>
      </c>
      <c r="C807" s="2112"/>
      <c r="D807" s="2110"/>
      <c r="E807" s="2110"/>
      <c r="F807" s="2112"/>
      <c r="G807" s="2110"/>
      <c r="H807" s="2154" t="s">
        <v>1860</v>
      </c>
      <c r="I807" s="2154"/>
      <c r="J807" s="1135" t="s">
        <v>2365</v>
      </c>
    </row>
    <row r="808" spans="2:10" ht="25.5" x14ac:dyDescent="0.2">
      <c r="B808" s="1160" t="s">
        <v>2417</v>
      </c>
      <c r="C808" s="2113"/>
      <c r="D808" s="2111"/>
      <c r="E808" s="2111"/>
      <c r="F808" s="2113"/>
      <c r="G808" s="2111"/>
      <c r="H808" s="2155"/>
      <c r="I808" s="2155"/>
      <c r="J808" s="1161" t="s">
        <v>144</v>
      </c>
    </row>
    <row r="809" spans="2:10" ht="25.5" x14ac:dyDescent="0.2">
      <c r="B809" s="1162" t="s">
        <v>1876</v>
      </c>
      <c r="C809" s="2115"/>
      <c r="D809" s="2115"/>
      <c r="E809" s="2115"/>
      <c r="F809" s="2122"/>
      <c r="G809" s="2122"/>
      <c r="H809" s="2156" t="s">
        <v>1877</v>
      </c>
      <c r="I809" s="2156"/>
      <c r="J809" s="1133" t="s">
        <v>2375</v>
      </c>
    </row>
    <row r="810" spans="2:10" ht="25.5" x14ac:dyDescent="0.2">
      <c r="B810" s="1163" t="s">
        <v>145</v>
      </c>
      <c r="C810" s="2111"/>
      <c r="D810" s="2111"/>
      <c r="E810" s="2111"/>
      <c r="F810" s="2113"/>
      <c r="G810" s="2113"/>
      <c r="H810" s="2155"/>
      <c r="I810" s="2155"/>
      <c r="J810" s="1164" t="s">
        <v>153</v>
      </c>
    </row>
    <row r="811" spans="2:10" ht="22.5" x14ac:dyDescent="0.2">
      <c r="B811" s="1165" t="s">
        <v>1213</v>
      </c>
      <c r="C811" s="2108"/>
      <c r="D811" s="2108"/>
      <c r="E811" s="2108"/>
      <c r="F811" s="2108"/>
      <c r="G811" s="2112"/>
      <c r="H811" s="2157" t="s">
        <v>1214</v>
      </c>
      <c r="I811" s="2157"/>
      <c r="J811" s="1135" t="s">
        <v>189</v>
      </c>
    </row>
    <row r="812" spans="2:10" ht="51" x14ac:dyDescent="0.2">
      <c r="B812" s="1168" t="s">
        <v>1213</v>
      </c>
      <c r="C812" s="2114"/>
      <c r="D812" s="2114"/>
      <c r="E812" s="2114"/>
      <c r="F812" s="2114"/>
      <c r="G812" s="2113"/>
      <c r="H812" s="2158"/>
      <c r="I812" s="2158"/>
      <c r="J812" s="1169" t="s">
        <v>190</v>
      </c>
    </row>
    <row r="813" spans="2:10" ht="22.5" x14ac:dyDescent="0.2">
      <c r="B813" s="1170" t="s">
        <v>2418</v>
      </c>
      <c r="C813" s="2106"/>
      <c r="D813" s="2106"/>
      <c r="E813" s="2106"/>
      <c r="F813" s="2112"/>
      <c r="G813" s="2112"/>
      <c r="H813" s="2159" t="s">
        <v>1853</v>
      </c>
      <c r="I813" s="2159"/>
      <c r="J813" s="1135" t="s">
        <v>199</v>
      </c>
    </row>
    <row r="814" spans="2:10" ht="22.5" x14ac:dyDescent="0.2">
      <c r="B814" s="1172" t="s">
        <v>146</v>
      </c>
      <c r="C814" s="2107"/>
      <c r="D814" s="2107"/>
      <c r="E814" s="2107"/>
      <c r="F814" s="2113"/>
      <c r="G814" s="2113"/>
      <c r="H814" s="2160"/>
      <c r="I814" s="2160"/>
      <c r="J814" s="1169" t="s">
        <v>2383</v>
      </c>
    </row>
    <row r="815" spans="2:10" ht="25.5" x14ac:dyDescent="0.2">
      <c r="B815" s="1174" t="s">
        <v>2419</v>
      </c>
      <c r="C815" s="2108"/>
      <c r="D815" s="2108"/>
      <c r="E815" s="2108"/>
      <c r="F815" s="2108"/>
      <c r="G815" s="2112"/>
      <c r="H815" s="2157" t="s">
        <v>1872</v>
      </c>
      <c r="I815" s="2157"/>
      <c r="J815" s="1123" t="s">
        <v>738</v>
      </c>
    </row>
    <row r="816" spans="2:10" ht="25.5" x14ac:dyDescent="0.2">
      <c r="B816" s="1175" t="s">
        <v>2419</v>
      </c>
      <c r="C816" s="2109"/>
      <c r="D816" s="2109"/>
      <c r="E816" s="2109"/>
      <c r="F816" s="2109"/>
      <c r="G816" s="2122"/>
      <c r="H816" s="2161"/>
      <c r="I816" s="2161"/>
      <c r="J816" s="1176" t="s">
        <v>739</v>
      </c>
    </row>
    <row r="817" spans="2:14" ht="14.25" x14ac:dyDescent="0.2">
      <c r="B817" s="2227" t="s">
        <v>2872</v>
      </c>
      <c r="C817" s="2228"/>
      <c r="D817" s="2228"/>
      <c r="E817" s="2228"/>
      <c r="F817" s="2228"/>
      <c r="G817" s="2228"/>
      <c r="H817" s="2228"/>
      <c r="I817" s="2228"/>
      <c r="J817" s="1116"/>
    </row>
    <row r="818" spans="2:14" ht="15" x14ac:dyDescent="0.2">
      <c r="B818" s="2229" t="s">
        <v>2420</v>
      </c>
      <c r="C818" s="2190"/>
      <c r="D818" s="2190"/>
      <c r="E818" s="2190"/>
      <c r="F818" s="2190"/>
      <c r="G818" s="2190"/>
      <c r="H818" s="2190"/>
      <c r="I818" s="1177"/>
      <c r="J818" s="1118"/>
    </row>
    <row r="819" spans="2:14" ht="14.25" x14ac:dyDescent="0.2">
      <c r="B819" s="2162" t="s">
        <v>2421</v>
      </c>
      <c r="C819" s="2163"/>
      <c r="D819" s="2163"/>
      <c r="E819" s="2163"/>
      <c r="F819" s="2163"/>
      <c r="G819" s="2163"/>
      <c r="H819" s="2163"/>
      <c r="I819" s="1177"/>
      <c r="J819" s="1118"/>
    </row>
    <row r="820" spans="2:14" ht="14.25" x14ac:dyDescent="0.2">
      <c r="B820" s="2162" t="s">
        <v>2422</v>
      </c>
      <c r="C820" s="2163"/>
      <c r="D820" s="2163"/>
      <c r="E820" s="2163"/>
      <c r="F820" s="2163"/>
      <c r="G820" s="2163"/>
      <c r="H820" s="2163"/>
      <c r="I820" s="1177"/>
      <c r="J820" s="1118"/>
    </row>
    <row r="821" spans="2:14" ht="14.25" x14ac:dyDescent="0.2">
      <c r="B821" s="2162" t="s">
        <v>2423</v>
      </c>
      <c r="C821" s="2163"/>
      <c r="D821" s="2163"/>
      <c r="E821" s="2163"/>
      <c r="F821" s="2163"/>
      <c r="G821" s="2163"/>
      <c r="H821" s="2163"/>
      <c r="I821" s="1177"/>
      <c r="J821" s="1118"/>
    </row>
    <row r="822" spans="2:14" ht="14.25" x14ac:dyDescent="0.2">
      <c r="B822" s="2162" t="s">
        <v>1215</v>
      </c>
      <c r="C822" s="2163"/>
      <c r="D822" s="2163"/>
      <c r="E822" s="2163"/>
      <c r="F822" s="2163"/>
      <c r="G822" s="2163"/>
      <c r="H822" s="2163"/>
      <c r="I822" s="1177"/>
      <c r="J822" s="1118"/>
    </row>
    <row r="823" spans="2:14" ht="14.25" x14ac:dyDescent="0.2">
      <c r="B823" s="2230" t="s">
        <v>1216</v>
      </c>
      <c r="C823" s="2231"/>
      <c r="D823" s="2231"/>
      <c r="E823" s="2231"/>
      <c r="F823" s="2231"/>
      <c r="G823" s="2231"/>
      <c r="H823" s="2231"/>
      <c r="I823" s="1180"/>
      <c r="J823" s="1119"/>
    </row>
    <row r="825" spans="2:14" ht="14.25" x14ac:dyDescent="0.2">
      <c r="B825" s="1115" t="s">
        <v>2424</v>
      </c>
    </row>
    <row r="826" spans="2:14" ht="14.25" x14ac:dyDescent="0.2">
      <c r="B826" s="2225" t="s">
        <v>2873</v>
      </c>
      <c r="C826" s="2226"/>
      <c r="D826" s="2226"/>
      <c r="E826" s="2226"/>
      <c r="F826" s="2226"/>
      <c r="G826" s="2226"/>
      <c r="H826" s="2226"/>
      <c r="I826" s="2226"/>
      <c r="J826" s="1117"/>
    </row>
    <row r="827" spans="2:14" ht="14.25" x14ac:dyDescent="0.2">
      <c r="B827" s="2232" t="s">
        <v>2425</v>
      </c>
      <c r="C827" s="2133"/>
      <c r="D827" s="2133"/>
      <c r="E827" s="2133"/>
      <c r="F827" s="2133"/>
      <c r="G827" s="2133"/>
      <c r="H827" s="2133"/>
      <c r="I827" s="2133"/>
      <c r="J827" s="2215" t="s">
        <v>1886</v>
      </c>
    </row>
    <row r="828" spans="2:14" ht="14.25" x14ac:dyDescent="0.2">
      <c r="B828" s="2233" t="s">
        <v>2874</v>
      </c>
      <c r="C828" s="2234"/>
      <c r="D828" s="2234"/>
      <c r="E828" s="2234"/>
      <c r="F828" s="2234"/>
      <c r="G828" s="2234"/>
      <c r="H828" s="2234"/>
      <c r="I828" s="2234"/>
      <c r="J828" s="2215"/>
    </row>
    <row r="829" spans="2:14" ht="28.5" x14ac:dyDescent="0.2">
      <c r="B829" s="2235" t="s">
        <v>700</v>
      </c>
      <c r="C829" s="2140" t="s">
        <v>1844</v>
      </c>
      <c r="D829" s="1181" t="s">
        <v>701</v>
      </c>
      <c r="E829" s="1181" t="s">
        <v>1845</v>
      </c>
      <c r="F829" s="1181" t="s">
        <v>1846</v>
      </c>
      <c r="G829" s="2140" t="s">
        <v>1847</v>
      </c>
      <c r="H829" s="1182" t="s">
        <v>2446</v>
      </c>
      <c r="I829" s="1183" t="s">
        <v>2447</v>
      </c>
      <c r="J829" s="2215" t="s">
        <v>1885</v>
      </c>
      <c r="L829" s="2254" t="s">
        <v>2879</v>
      </c>
      <c r="M829" s="2254"/>
      <c r="N829" s="2254"/>
    </row>
    <row r="830" spans="2:14" ht="42.75" x14ac:dyDescent="0.2">
      <c r="B830" s="2235"/>
      <c r="C830" s="2140"/>
      <c r="D830" s="1181" t="s">
        <v>1849</v>
      </c>
      <c r="E830" s="1181" t="s">
        <v>1850</v>
      </c>
      <c r="F830" s="1181" t="s">
        <v>702</v>
      </c>
      <c r="G830" s="2140"/>
      <c r="H830" s="1182" t="s">
        <v>1851</v>
      </c>
      <c r="I830" s="1183" t="s">
        <v>1851</v>
      </c>
      <c r="J830" s="2215"/>
    </row>
    <row r="831" spans="2:14" x14ac:dyDescent="0.2">
      <c r="B831" s="1184" t="s">
        <v>1852</v>
      </c>
      <c r="C831" s="2112"/>
      <c r="D831" s="2223"/>
      <c r="E831" s="2223"/>
      <c r="F831" s="2223"/>
      <c r="G831" s="2223"/>
      <c r="H831" s="2123" t="s">
        <v>2426</v>
      </c>
      <c r="I831" s="2157" t="s">
        <v>2427</v>
      </c>
      <c r="J831" s="1135" t="s">
        <v>189</v>
      </c>
    </row>
    <row r="832" spans="2:14" ht="51" x14ac:dyDescent="0.2">
      <c r="B832" s="1186" t="s">
        <v>1852</v>
      </c>
      <c r="C832" s="2113"/>
      <c r="D832" s="2224"/>
      <c r="E832" s="2224"/>
      <c r="F832" s="2224"/>
      <c r="G832" s="2224"/>
      <c r="H832" s="2125"/>
      <c r="I832" s="2158"/>
      <c r="J832" s="1169" t="s">
        <v>190</v>
      </c>
    </row>
    <row r="833" spans="2:10" ht="25.5" x14ac:dyDescent="0.2">
      <c r="B833" s="1150" t="s">
        <v>2428</v>
      </c>
      <c r="C833" s="2104"/>
      <c r="D833" s="2106"/>
      <c r="E833" s="2104"/>
      <c r="F833" s="2106"/>
      <c r="G833" s="2106"/>
      <c r="H833" s="2123" t="s">
        <v>1872</v>
      </c>
      <c r="I833" s="2157" t="s">
        <v>1872</v>
      </c>
      <c r="J833" s="1135" t="s">
        <v>193</v>
      </c>
    </row>
    <row r="834" spans="2:10" ht="38.25" x14ac:dyDescent="0.2">
      <c r="B834" s="1151" t="s">
        <v>2429</v>
      </c>
      <c r="C834" s="2105"/>
      <c r="D834" s="2107"/>
      <c r="E834" s="2105"/>
      <c r="F834" s="2107"/>
      <c r="G834" s="2107"/>
      <c r="H834" s="2125"/>
      <c r="I834" s="2158"/>
      <c r="J834" s="1152" t="s">
        <v>140</v>
      </c>
    </row>
    <row r="835" spans="2:10" ht="28.5" x14ac:dyDescent="0.2">
      <c r="B835" s="1187" t="s">
        <v>705</v>
      </c>
      <c r="C835" s="1166"/>
      <c r="D835" s="1138"/>
      <c r="E835" s="1138"/>
      <c r="F835" s="1166"/>
      <c r="G835" s="1166"/>
      <c r="H835" s="1185" t="s">
        <v>2426</v>
      </c>
      <c r="I835" s="1167" t="s">
        <v>1858</v>
      </c>
      <c r="J835" s="1135" t="s">
        <v>196</v>
      </c>
    </row>
    <row r="836" spans="2:10" ht="22.5" x14ac:dyDescent="0.2">
      <c r="B836" s="1188" t="s">
        <v>136</v>
      </c>
      <c r="C836" s="2108"/>
      <c r="D836" s="2112"/>
      <c r="E836" s="2112"/>
      <c r="F836" s="2108"/>
      <c r="G836" s="2108"/>
      <c r="H836" s="2123" t="s">
        <v>2426</v>
      </c>
      <c r="I836" s="2123" t="s">
        <v>2426</v>
      </c>
      <c r="J836" s="1189" t="s">
        <v>199</v>
      </c>
    </row>
    <row r="837" spans="2:10" ht="51" x14ac:dyDescent="0.2">
      <c r="B837" s="1190" t="s">
        <v>1893</v>
      </c>
      <c r="C837" s="2103"/>
      <c r="D837" s="2179"/>
      <c r="E837" s="2179"/>
      <c r="F837" s="2103"/>
      <c r="G837" s="2103"/>
      <c r="H837" s="2236"/>
      <c r="I837" s="2236"/>
      <c r="J837" s="1191" t="s">
        <v>195</v>
      </c>
    </row>
    <row r="838" spans="2:10" ht="25.5" x14ac:dyDescent="0.2">
      <c r="B838" s="1192" t="s">
        <v>2430</v>
      </c>
      <c r="C838" s="2102"/>
      <c r="D838" s="2178"/>
      <c r="E838" s="2102"/>
      <c r="F838" s="2102"/>
      <c r="G838" s="2102"/>
      <c r="H838" s="2237" t="s">
        <v>1860</v>
      </c>
      <c r="I838" s="2238" t="s">
        <v>1860</v>
      </c>
      <c r="J838" s="1123" t="s">
        <v>2315</v>
      </c>
    </row>
    <row r="839" spans="2:10" ht="25.5" x14ac:dyDescent="0.2">
      <c r="B839" s="1193" t="s">
        <v>2430</v>
      </c>
      <c r="C839" s="2103"/>
      <c r="D839" s="2179"/>
      <c r="E839" s="2103"/>
      <c r="F839" s="2103"/>
      <c r="G839" s="2103"/>
      <c r="H839" s="2236"/>
      <c r="I839" s="2239"/>
      <c r="J839" s="1194" t="s">
        <v>147</v>
      </c>
    </row>
    <row r="840" spans="2:10" ht="38.25" x14ac:dyDescent="0.2">
      <c r="B840" s="1195" t="s">
        <v>2431</v>
      </c>
      <c r="C840" s="2102"/>
      <c r="D840" s="2178"/>
      <c r="E840" s="2102"/>
      <c r="F840" s="2102"/>
      <c r="G840" s="2102"/>
      <c r="H840" s="2237" t="s">
        <v>1860</v>
      </c>
      <c r="I840" s="2238" t="s">
        <v>1860</v>
      </c>
      <c r="J840" s="1123" t="s">
        <v>2305</v>
      </c>
    </row>
    <row r="841" spans="2:10" ht="38.25" x14ac:dyDescent="0.2">
      <c r="B841" s="1144" t="s">
        <v>2431</v>
      </c>
      <c r="C841" s="2114"/>
      <c r="D841" s="2113"/>
      <c r="E841" s="2114"/>
      <c r="F841" s="2114"/>
      <c r="G841" s="2114"/>
      <c r="H841" s="2125"/>
      <c r="I841" s="2158"/>
      <c r="J841" s="1145" t="s">
        <v>2310</v>
      </c>
    </row>
    <row r="842" spans="2:10" ht="28.5" x14ac:dyDescent="0.2">
      <c r="B842" s="1196" t="s">
        <v>2432</v>
      </c>
      <c r="C842" s="1197"/>
      <c r="D842" s="1198"/>
      <c r="E842" s="1197"/>
      <c r="F842" s="1197"/>
      <c r="G842" s="1197"/>
      <c r="H842" s="1199" t="s">
        <v>2426</v>
      </c>
      <c r="I842" s="1200" t="s">
        <v>1858</v>
      </c>
      <c r="J842" s="1201" t="s">
        <v>148</v>
      </c>
    </row>
    <row r="843" spans="2:10" ht="22.5" x14ac:dyDescent="0.2">
      <c r="B843" s="1146" t="s">
        <v>2433</v>
      </c>
      <c r="C843" s="2106"/>
      <c r="D843" s="2104"/>
      <c r="E843" s="2106"/>
      <c r="F843" s="2106"/>
      <c r="G843" s="2106"/>
      <c r="H843" s="2123" t="s">
        <v>2426</v>
      </c>
      <c r="I843" s="2157" t="s">
        <v>2426</v>
      </c>
      <c r="J843" s="2219" t="s">
        <v>2324</v>
      </c>
    </row>
    <row r="844" spans="2:10" ht="22.5" x14ac:dyDescent="0.2">
      <c r="B844" s="1147" t="s">
        <v>2434</v>
      </c>
      <c r="C844" s="2118"/>
      <c r="D844" s="2119"/>
      <c r="E844" s="2118"/>
      <c r="F844" s="2118"/>
      <c r="G844" s="2118"/>
      <c r="H844" s="2124"/>
      <c r="I844" s="2161"/>
      <c r="J844" s="2220"/>
    </row>
    <row r="845" spans="2:10" ht="33.75" x14ac:dyDescent="0.2">
      <c r="B845" s="1148" t="s">
        <v>149</v>
      </c>
      <c r="C845" s="2107"/>
      <c r="D845" s="2105"/>
      <c r="E845" s="2107"/>
      <c r="F845" s="2107"/>
      <c r="G845" s="2107"/>
      <c r="H845" s="2125"/>
      <c r="I845" s="2158"/>
      <c r="J845" s="1149" t="s">
        <v>150</v>
      </c>
    </row>
    <row r="846" spans="2:10" ht="25.5" x14ac:dyDescent="0.2">
      <c r="B846" s="1202" t="s">
        <v>2435</v>
      </c>
      <c r="C846" s="2106"/>
      <c r="D846" s="2106"/>
      <c r="E846" s="2104"/>
      <c r="F846" s="2106"/>
      <c r="G846" s="2106"/>
      <c r="H846" s="2123" t="s">
        <v>2436</v>
      </c>
      <c r="I846" s="2157" t="s">
        <v>2437</v>
      </c>
      <c r="J846" s="1135" t="s">
        <v>194</v>
      </c>
    </row>
    <row r="847" spans="2:10" ht="25.5" x14ac:dyDescent="0.2">
      <c r="B847" s="1203" t="s">
        <v>711</v>
      </c>
      <c r="C847" s="2107"/>
      <c r="D847" s="2107"/>
      <c r="E847" s="2105"/>
      <c r="F847" s="2107"/>
      <c r="G847" s="2107"/>
      <c r="H847" s="2125"/>
      <c r="I847" s="2158"/>
      <c r="J847" s="1204" t="s">
        <v>151</v>
      </c>
    </row>
    <row r="848" spans="2:10" ht="25.5" x14ac:dyDescent="0.2">
      <c r="B848" s="1153" t="s">
        <v>2438</v>
      </c>
      <c r="C848" s="2106"/>
      <c r="D848" s="2106"/>
      <c r="E848" s="2104"/>
      <c r="F848" s="2106"/>
      <c r="G848" s="2106"/>
      <c r="H848" s="2123" t="s">
        <v>2436</v>
      </c>
      <c r="I848" s="2157" t="s">
        <v>2440</v>
      </c>
      <c r="J848" s="1135" t="s">
        <v>2346</v>
      </c>
    </row>
    <row r="849" spans="2:10" ht="25.5" x14ac:dyDescent="0.2">
      <c r="B849" s="1154" t="s">
        <v>2439</v>
      </c>
      <c r="C849" s="2107"/>
      <c r="D849" s="2107"/>
      <c r="E849" s="2105"/>
      <c r="F849" s="2107"/>
      <c r="G849" s="2107"/>
      <c r="H849" s="2125"/>
      <c r="I849" s="2158"/>
      <c r="J849" s="1155" t="s">
        <v>2352</v>
      </c>
    </row>
    <row r="850" spans="2:10" ht="25.5" x14ac:dyDescent="0.2">
      <c r="B850" s="1156" t="s">
        <v>2441</v>
      </c>
      <c r="C850" s="2104"/>
      <c r="D850" s="2106"/>
      <c r="E850" s="2106"/>
      <c r="F850" s="2104"/>
      <c r="G850" s="2106"/>
      <c r="H850" s="2123" t="s">
        <v>1855</v>
      </c>
      <c r="I850" s="2157" t="s">
        <v>1855</v>
      </c>
      <c r="J850" s="1135" t="s">
        <v>2356</v>
      </c>
    </row>
    <row r="851" spans="2:10" ht="25.5" x14ac:dyDescent="0.2">
      <c r="B851" s="1157" t="s">
        <v>2442</v>
      </c>
      <c r="C851" s="2105"/>
      <c r="D851" s="2107"/>
      <c r="E851" s="2107"/>
      <c r="F851" s="2105"/>
      <c r="G851" s="2107"/>
      <c r="H851" s="2125"/>
      <c r="I851" s="2158"/>
      <c r="J851" s="1158" t="s">
        <v>2361</v>
      </c>
    </row>
    <row r="852" spans="2:10" ht="25.5" x14ac:dyDescent="0.2">
      <c r="B852" s="1159" t="s">
        <v>2443</v>
      </c>
      <c r="C852" s="2112"/>
      <c r="D852" s="2108"/>
      <c r="E852" s="2108"/>
      <c r="F852" s="2112"/>
      <c r="G852" s="2108"/>
      <c r="H852" s="2123" t="s">
        <v>1872</v>
      </c>
      <c r="I852" s="2157" t="s">
        <v>1872</v>
      </c>
      <c r="J852" s="1135" t="s">
        <v>2365</v>
      </c>
    </row>
    <row r="853" spans="2:10" ht="25.5" x14ac:dyDescent="0.2">
      <c r="B853" s="1160" t="s">
        <v>2444</v>
      </c>
      <c r="C853" s="2113"/>
      <c r="D853" s="2114"/>
      <c r="E853" s="2114"/>
      <c r="F853" s="2113"/>
      <c r="G853" s="2114"/>
      <c r="H853" s="2125"/>
      <c r="I853" s="2158"/>
      <c r="J853" s="1161" t="s">
        <v>144</v>
      </c>
    </row>
    <row r="854" spans="2:10" ht="25.5" x14ac:dyDescent="0.2">
      <c r="B854" s="1205" t="s">
        <v>1876</v>
      </c>
      <c r="C854" s="2106"/>
      <c r="D854" s="2106"/>
      <c r="E854" s="2106"/>
      <c r="F854" s="2104"/>
      <c r="G854" s="2104"/>
      <c r="H854" s="2123" t="s">
        <v>2445</v>
      </c>
      <c r="I854" s="2157" t="s">
        <v>2445</v>
      </c>
      <c r="J854" s="1135" t="s">
        <v>2375</v>
      </c>
    </row>
    <row r="855" spans="2:10" ht="25.5" x14ac:dyDescent="0.2">
      <c r="B855" s="1163" t="s">
        <v>152</v>
      </c>
      <c r="C855" s="2107"/>
      <c r="D855" s="2107"/>
      <c r="E855" s="2107"/>
      <c r="F855" s="2105"/>
      <c r="G855" s="2105"/>
      <c r="H855" s="2125"/>
      <c r="I855" s="2158"/>
      <c r="J855" s="1164" t="s">
        <v>153</v>
      </c>
    </row>
    <row r="856" spans="2:10" ht="22.5" x14ac:dyDescent="0.2">
      <c r="B856" s="1165" t="s">
        <v>1213</v>
      </c>
      <c r="C856" s="2108"/>
      <c r="D856" s="2108"/>
      <c r="E856" s="2108"/>
      <c r="F856" s="2108"/>
      <c r="G856" s="2112"/>
      <c r="H856" s="2123" t="s">
        <v>2427</v>
      </c>
      <c r="I856" s="2157" t="s">
        <v>2427</v>
      </c>
      <c r="J856" s="1135" t="s">
        <v>189</v>
      </c>
    </row>
    <row r="857" spans="2:10" ht="51" x14ac:dyDescent="0.2">
      <c r="B857" s="1206" t="s">
        <v>1213</v>
      </c>
      <c r="C857" s="2109"/>
      <c r="D857" s="2109"/>
      <c r="E857" s="2109"/>
      <c r="F857" s="2109"/>
      <c r="G857" s="2122"/>
      <c r="H857" s="2124"/>
      <c r="I857" s="2161"/>
      <c r="J857" s="1169" t="s">
        <v>190</v>
      </c>
    </row>
    <row r="858" spans="2:10" ht="25.5" x14ac:dyDescent="0.2">
      <c r="B858" s="1150" t="s">
        <v>154</v>
      </c>
      <c r="C858" s="2106"/>
      <c r="D858" s="2106"/>
      <c r="E858" s="2106"/>
      <c r="F858" s="2106"/>
      <c r="G858" s="2104"/>
      <c r="H858" s="2123" t="s">
        <v>2448</v>
      </c>
      <c r="I858" s="2157" t="s">
        <v>2448</v>
      </c>
      <c r="J858" s="1135" t="s">
        <v>193</v>
      </c>
    </row>
    <row r="859" spans="2:10" ht="38.25" x14ac:dyDescent="0.2">
      <c r="B859" s="1207" t="s">
        <v>154</v>
      </c>
      <c r="C859" s="2118"/>
      <c r="D859" s="2118"/>
      <c r="E859" s="2118"/>
      <c r="F859" s="2118"/>
      <c r="G859" s="2119"/>
      <c r="H859" s="2124"/>
      <c r="I859" s="2161"/>
      <c r="J859" s="1208" t="s">
        <v>140</v>
      </c>
    </row>
    <row r="860" spans="2:10" ht="25.5" x14ac:dyDescent="0.2">
      <c r="B860" s="1209" t="s">
        <v>155</v>
      </c>
      <c r="C860" s="2118"/>
      <c r="D860" s="2118"/>
      <c r="E860" s="2118"/>
      <c r="F860" s="2118"/>
      <c r="G860" s="2119"/>
      <c r="H860" s="2124"/>
      <c r="I860" s="2161"/>
      <c r="J860" s="1210" t="s">
        <v>738</v>
      </c>
    </row>
    <row r="861" spans="2:10" ht="25.5" x14ac:dyDescent="0.2">
      <c r="B861" s="1211" t="s">
        <v>155</v>
      </c>
      <c r="C861" s="2107"/>
      <c r="D861" s="2107"/>
      <c r="E861" s="2107"/>
      <c r="F861" s="2107"/>
      <c r="G861" s="2105"/>
      <c r="H861" s="2125"/>
      <c r="I861" s="2158"/>
      <c r="J861" s="1212" t="s">
        <v>739</v>
      </c>
    </row>
    <row r="862" spans="2:10" ht="22.5" x14ac:dyDescent="0.2">
      <c r="B862" s="1170" t="s">
        <v>2418</v>
      </c>
      <c r="C862" s="2108"/>
      <c r="D862" s="2108"/>
      <c r="E862" s="2108"/>
      <c r="F862" s="2112"/>
      <c r="G862" s="2112"/>
      <c r="H862" s="2123" t="s">
        <v>2427</v>
      </c>
      <c r="I862" s="2157" t="s">
        <v>2427</v>
      </c>
      <c r="J862" s="1135" t="s">
        <v>199</v>
      </c>
    </row>
    <row r="863" spans="2:10" ht="22.5" x14ac:dyDescent="0.2">
      <c r="B863" s="1172" t="s">
        <v>146</v>
      </c>
      <c r="C863" s="2114"/>
      <c r="D863" s="2114"/>
      <c r="E863" s="2114"/>
      <c r="F863" s="2113"/>
      <c r="G863" s="2113"/>
      <c r="H863" s="2125"/>
      <c r="I863" s="2158"/>
      <c r="J863" s="1169" t="s">
        <v>2383</v>
      </c>
    </row>
    <row r="864" spans="2:10" ht="14.25" x14ac:dyDescent="0.2">
      <c r="B864" s="2116" t="s">
        <v>2449</v>
      </c>
      <c r="C864" s="2117"/>
      <c r="D864" s="2117"/>
      <c r="E864" s="2117"/>
      <c r="F864" s="2117"/>
      <c r="G864" s="2117"/>
      <c r="H864" s="2117"/>
      <c r="I864" s="2117"/>
      <c r="J864" s="1116"/>
    </row>
    <row r="865" spans="2:14" ht="14.25" x14ac:dyDescent="0.2">
      <c r="B865" s="2162" t="s">
        <v>2450</v>
      </c>
      <c r="C865" s="2163"/>
      <c r="D865" s="2163"/>
      <c r="E865" s="2163"/>
      <c r="F865" s="2163"/>
      <c r="G865" s="2163"/>
      <c r="H865" s="2163"/>
      <c r="I865" s="2163"/>
      <c r="J865" s="1118"/>
    </row>
    <row r="866" spans="2:14" ht="14.25" x14ac:dyDescent="0.2">
      <c r="B866" s="2230" t="s">
        <v>2451</v>
      </c>
      <c r="C866" s="2231"/>
      <c r="D866" s="2231"/>
      <c r="E866" s="2231"/>
      <c r="F866" s="2231"/>
      <c r="G866" s="2231"/>
      <c r="H866" s="2231"/>
      <c r="I866" s="2231"/>
      <c r="J866" s="1119"/>
    </row>
    <row r="868" spans="2:14" ht="15" thickBot="1" x14ac:dyDescent="0.25">
      <c r="B868" s="1115" t="s">
        <v>2452</v>
      </c>
    </row>
    <row r="869" spans="2:14" ht="14.25" x14ac:dyDescent="0.2">
      <c r="B869" s="2129" t="s">
        <v>2875</v>
      </c>
      <c r="C869" s="2130"/>
      <c r="D869" s="2130"/>
      <c r="E869" s="2130"/>
      <c r="F869" s="2130"/>
      <c r="G869" s="2130"/>
      <c r="H869" s="2130"/>
      <c r="I869" s="2131"/>
      <c r="J869" s="1117"/>
    </row>
    <row r="870" spans="2:14" ht="14.25" x14ac:dyDescent="0.2">
      <c r="B870" s="2132" t="s">
        <v>2453</v>
      </c>
      <c r="C870" s="2133"/>
      <c r="D870" s="2133"/>
      <c r="E870" s="2133"/>
      <c r="F870" s="2133"/>
      <c r="G870" s="2133"/>
      <c r="H870" s="2133"/>
      <c r="I870" s="2134"/>
      <c r="J870" s="2215" t="s">
        <v>1886</v>
      </c>
    </row>
    <row r="871" spans="2:14" ht="14.25" x14ac:dyDescent="0.2">
      <c r="B871" s="2240" t="s">
        <v>2876</v>
      </c>
      <c r="C871" s="2241"/>
      <c r="D871" s="2241"/>
      <c r="E871" s="2241"/>
      <c r="F871" s="2241"/>
      <c r="G871" s="2241"/>
      <c r="H871" s="2241"/>
      <c r="I871" s="2242"/>
      <c r="J871" s="2215"/>
    </row>
    <row r="872" spans="2:14" ht="51" x14ac:dyDescent="0.2">
      <c r="B872" s="2135" t="s">
        <v>2454</v>
      </c>
      <c r="C872" s="2137" t="s">
        <v>1844</v>
      </c>
      <c r="D872" s="1214" t="s">
        <v>701</v>
      </c>
      <c r="E872" s="1214" t="s">
        <v>1845</v>
      </c>
      <c r="F872" s="1214" t="s">
        <v>1846</v>
      </c>
      <c r="G872" s="2137" t="s">
        <v>1847</v>
      </c>
      <c r="H872" s="1215" t="s">
        <v>162</v>
      </c>
      <c r="I872" s="1215" t="s">
        <v>163</v>
      </c>
      <c r="J872" s="2215" t="s">
        <v>1885</v>
      </c>
    </row>
    <row r="873" spans="2:14" ht="42.75" x14ac:dyDescent="0.2">
      <c r="B873" s="2136"/>
      <c r="C873" s="2138"/>
      <c r="D873" s="1216" t="s">
        <v>1849</v>
      </c>
      <c r="E873" s="1216" t="s">
        <v>1850</v>
      </c>
      <c r="F873" s="1216" t="s">
        <v>2455</v>
      </c>
      <c r="G873" s="2138"/>
      <c r="H873" s="1217" t="s">
        <v>1851</v>
      </c>
      <c r="I873" s="1217" t="s">
        <v>1851</v>
      </c>
      <c r="J873" s="2215"/>
      <c r="L873" s="2255" t="s">
        <v>2879</v>
      </c>
      <c r="M873" s="2255"/>
      <c r="N873" s="2255"/>
    </row>
    <row r="874" spans="2:14" ht="14.25" x14ac:dyDescent="0.2">
      <c r="B874" s="1218" t="s">
        <v>1852</v>
      </c>
      <c r="C874" s="2147"/>
      <c r="D874" s="2106"/>
      <c r="E874" s="1171"/>
      <c r="F874" s="2106"/>
      <c r="G874" s="2106"/>
      <c r="H874" s="2123" t="s">
        <v>2456</v>
      </c>
      <c r="I874" s="2126" t="s">
        <v>1858</v>
      </c>
      <c r="J874" s="1219" t="s">
        <v>189</v>
      </c>
    </row>
    <row r="875" spans="2:14" ht="51" x14ac:dyDescent="0.2">
      <c r="B875" s="1220" t="s">
        <v>1852</v>
      </c>
      <c r="C875" s="2148"/>
      <c r="D875" s="2107"/>
      <c r="E875" s="1173"/>
      <c r="F875" s="2107"/>
      <c r="G875" s="2107"/>
      <c r="H875" s="2125"/>
      <c r="I875" s="2128"/>
      <c r="J875" s="1221" t="s">
        <v>190</v>
      </c>
    </row>
    <row r="876" spans="2:14" ht="25.5" x14ac:dyDescent="0.2">
      <c r="B876" s="1222" t="s">
        <v>156</v>
      </c>
      <c r="C876" s="2149"/>
      <c r="D876" s="2108"/>
      <c r="E876" s="2112"/>
      <c r="F876" s="2108"/>
      <c r="G876" s="2108"/>
      <c r="H876" s="2123" t="s">
        <v>1855</v>
      </c>
      <c r="I876" s="2126" t="s">
        <v>2457</v>
      </c>
      <c r="J876" s="1219" t="s">
        <v>193</v>
      </c>
    </row>
    <row r="877" spans="2:14" ht="38.25" x14ac:dyDescent="0.2">
      <c r="B877" s="1223" t="s">
        <v>158</v>
      </c>
      <c r="C877" s="2150"/>
      <c r="D877" s="2109"/>
      <c r="E877" s="2122"/>
      <c r="F877" s="2109"/>
      <c r="G877" s="2109"/>
      <c r="H877" s="2124"/>
      <c r="I877" s="2127"/>
      <c r="J877" s="1224" t="s">
        <v>140</v>
      </c>
    </row>
    <row r="878" spans="2:14" ht="33.75" x14ac:dyDescent="0.2">
      <c r="B878" s="1225" t="s">
        <v>157</v>
      </c>
      <c r="C878" s="2150"/>
      <c r="D878" s="2109"/>
      <c r="E878" s="2122"/>
      <c r="F878" s="2109"/>
      <c r="G878" s="2109"/>
      <c r="H878" s="2124"/>
      <c r="I878" s="2127"/>
      <c r="J878" s="1226" t="s">
        <v>738</v>
      </c>
    </row>
    <row r="879" spans="2:14" ht="33.75" x14ac:dyDescent="0.2">
      <c r="B879" s="1227" t="s">
        <v>157</v>
      </c>
      <c r="C879" s="2151"/>
      <c r="D879" s="2114"/>
      <c r="E879" s="2113"/>
      <c r="F879" s="2114"/>
      <c r="G879" s="2114"/>
      <c r="H879" s="2125"/>
      <c r="I879" s="2128"/>
      <c r="J879" s="1228" t="s">
        <v>739</v>
      </c>
    </row>
    <row r="880" spans="2:14" ht="28.5" x14ac:dyDescent="0.2">
      <c r="B880" s="1229" t="s">
        <v>705</v>
      </c>
      <c r="C880" s="1230"/>
      <c r="D880" s="1198"/>
      <c r="E880" s="1198"/>
      <c r="F880" s="1197"/>
      <c r="G880" s="1197"/>
      <c r="H880" s="1199" t="s">
        <v>1853</v>
      </c>
      <c r="I880" s="1231" t="s">
        <v>1858</v>
      </c>
      <c r="J880" s="1219" t="s">
        <v>196</v>
      </c>
    </row>
    <row r="881" spans="2:10" ht="25.5" x14ac:dyDescent="0.2">
      <c r="B881" s="1232" t="s">
        <v>2877</v>
      </c>
      <c r="C881" s="2120"/>
      <c r="D881" s="2112"/>
      <c r="E881" s="2108"/>
      <c r="F881" s="2108"/>
      <c r="G881" s="2108"/>
      <c r="H881" s="2123" t="s">
        <v>1858</v>
      </c>
      <c r="I881" s="2126" t="s">
        <v>1853</v>
      </c>
      <c r="J881" s="1219" t="s">
        <v>199</v>
      </c>
    </row>
    <row r="882" spans="2:10" ht="51" x14ac:dyDescent="0.2">
      <c r="B882" s="1233" t="s">
        <v>1893</v>
      </c>
      <c r="C882" s="2121"/>
      <c r="D882" s="2122"/>
      <c r="E882" s="2109"/>
      <c r="F882" s="2109"/>
      <c r="G882" s="2109"/>
      <c r="H882" s="2124"/>
      <c r="I882" s="2127"/>
      <c r="J882" s="1234" t="s">
        <v>195</v>
      </c>
    </row>
    <row r="883" spans="2:10" ht="25.5" x14ac:dyDescent="0.2">
      <c r="B883" s="1235" t="s">
        <v>2458</v>
      </c>
      <c r="C883" s="2145"/>
      <c r="D883" s="2104"/>
      <c r="E883" s="2106"/>
      <c r="F883" s="2106"/>
      <c r="G883" s="2106"/>
      <c r="H883" s="2123" t="s">
        <v>1860</v>
      </c>
      <c r="I883" s="2126" t="s">
        <v>2445</v>
      </c>
      <c r="J883" s="1219" t="s">
        <v>201</v>
      </c>
    </row>
    <row r="884" spans="2:10" ht="25.5" x14ac:dyDescent="0.2">
      <c r="B884" s="1237" t="s">
        <v>2878</v>
      </c>
      <c r="C884" s="2146"/>
      <c r="D884" s="2105"/>
      <c r="E884" s="2107"/>
      <c r="F884" s="2107"/>
      <c r="G884" s="2107"/>
      <c r="H884" s="2125"/>
      <c r="I884" s="2128"/>
      <c r="J884" s="1239" t="s">
        <v>207</v>
      </c>
    </row>
    <row r="885" spans="2:10" ht="38.25" x14ac:dyDescent="0.2">
      <c r="B885" s="1240" t="s">
        <v>2459</v>
      </c>
      <c r="C885" s="2145"/>
      <c r="D885" s="2104"/>
      <c r="E885" s="2106"/>
      <c r="F885" s="2106"/>
      <c r="G885" s="2106"/>
      <c r="H885" s="2123" t="s">
        <v>1860</v>
      </c>
      <c r="I885" s="2126" t="s">
        <v>2445</v>
      </c>
      <c r="J885" s="1241" t="s">
        <v>2305</v>
      </c>
    </row>
    <row r="886" spans="2:10" ht="38.25" x14ac:dyDescent="0.2">
      <c r="B886" s="1242" t="s">
        <v>2460</v>
      </c>
      <c r="C886" s="2146"/>
      <c r="D886" s="2105"/>
      <c r="E886" s="2107"/>
      <c r="F886" s="2107"/>
      <c r="G886" s="2107"/>
      <c r="H886" s="2125"/>
      <c r="I886" s="2128"/>
      <c r="J886" s="1243" t="s">
        <v>2310</v>
      </c>
    </row>
    <row r="887" spans="2:10" ht="22.5" x14ac:dyDescent="0.2">
      <c r="B887" s="1244" t="s">
        <v>708</v>
      </c>
      <c r="C887" s="2145"/>
      <c r="D887" s="2104"/>
      <c r="E887" s="2106"/>
      <c r="F887" s="2106"/>
      <c r="G887" s="2106"/>
      <c r="H887" s="2123" t="s">
        <v>1858</v>
      </c>
      <c r="I887" s="2126" t="s">
        <v>2462</v>
      </c>
      <c r="J887" s="2244" t="s">
        <v>2324</v>
      </c>
    </row>
    <row r="888" spans="2:10" ht="22.5" x14ac:dyDescent="0.2">
      <c r="B888" s="1245" t="s">
        <v>2461</v>
      </c>
      <c r="C888" s="2243"/>
      <c r="D888" s="2119"/>
      <c r="E888" s="2118"/>
      <c r="F888" s="2118"/>
      <c r="G888" s="2118"/>
      <c r="H888" s="2124"/>
      <c r="I888" s="2127"/>
      <c r="J888" s="2245"/>
    </row>
    <row r="889" spans="2:10" ht="25.5" x14ac:dyDescent="0.2">
      <c r="B889" s="1246" t="s">
        <v>159</v>
      </c>
      <c r="C889" s="2146"/>
      <c r="D889" s="2105"/>
      <c r="E889" s="2107"/>
      <c r="F889" s="2107"/>
      <c r="G889" s="2107"/>
      <c r="H889" s="2125"/>
      <c r="I889" s="2128"/>
      <c r="J889" s="1247" t="s">
        <v>150</v>
      </c>
    </row>
    <row r="890" spans="2:10" ht="25.5" x14ac:dyDescent="0.2">
      <c r="B890" s="1248" t="s">
        <v>710</v>
      </c>
      <c r="C890" s="2145"/>
      <c r="D890" s="2106"/>
      <c r="E890" s="2104"/>
      <c r="F890" s="2106"/>
      <c r="G890" s="2106"/>
      <c r="H890" s="2123" t="s">
        <v>1868</v>
      </c>
      <c r="I890" s="2126" t="s">
        <v>2463</v>
      </c>
      <c r="J890" s="1219" t="s">
        <v>194</v>
      </c>
    </row>
    <row r="891" spans="2:10" ht="25.5" x14ac:dyDescent="0.2">
      <c r="B891" s="1249" t="s">
        <v>711</v>
      </c>
      <c r="C891" s="2146"/>
      <c r="D891" s="2107"/>
      <c r="E891" s="2105"/>
      <c r="F891" s="2107"/>
      <c r="G891" s="2107"/>
      <c r="H891" s="2125"/>
      <c r="I891" s="2128"/>
      <c r="J891" s="1250" t="s">
        <v>151</v>
      </c>
    </row>
    <row r="892" spans="2:10" ht="25.5" x14ac:dyDescent="0.2">
      <c r="B892" s="1251" t="s">
        <v>1870</v>
      </c>
      <c r="C892" s="1236"/>
      <c r="D892" s="1171"/>
      <c r="E892" s="2112"/>
      <c r="F892" s="1171"/>
      <c r="G892" s="1171"/>
      <c r="H892" s="2123" t="s">
        <v>1868</v>
      </c>
      <c r="I892" s="2126" t="s">
        <v>2463</v>
      </c>
      <c r="J892" s="1219" t="s">
        <v>2346</v>
      </c>
    </row>
    <row r="893" spans="2:10" ht="25.5" x14ac:dyDescent="0.2">
      <c r="B893" s="1252" t="s">
        <v>1870</v>
      </c>
      <c r="C893" s="1238"/>
      <c r="D893" s="1173"/>
      <c r="E893" s="2113"/>
      <c r="F893" s="1173"/>
      <c r="G893" s="1173"/>
      <c r="H893" s="2125"/>
      <c r="I893" s="2128"/>
      <c r="J893" s="1253" t="s">
        <v>2352</v>
      </c>
    </row>
    <row r="894" spans="2:10" ht="25.5" x14ac:dyDescent="0.2">
      <c r="B894" s="1254" t="s">
        <v>2228</v>
      </c>
      <c r="C894" s="2147"/>
      <c r="D894" s="2106"/>
      <c r="E894" s="2106"/>
      <c r="F894" s="2104"/>
      <c r="G894" s="2106"/>
      <c r="H894" s="2123" t="s">
        <v>1872</v>
      </c>
      <c r="I894" s="2126" t="s">
        <v>1872</v>
      </c>
      <c r="J894" s="1219" t="s">
        <v>2356</v>
      </c>
    </row>
    <row r="895" spans="2:10" ht="25.5" x14ac:dyDescent="0.2">
      <c r="B895" s="1255" t="s">
        <v>2229</v>
      </c>
      <c r="C895" s="2148"/>
      <c r="D895" s="2107"/>
      <c r="E895" s="2107"/>
      <c r="F895" s="2105"/>
      <c r="G895" s="2107"/>
      <c r="H895" s="2125"/>
      <c r="I895" s="2128"/>
      <c r="J895" s="1256" t="s">
        <v>2361</v>
      </c>
    </row>
    <row r="896" spans="2:10" ht="25.5" x14ac:dyDescent="0.2">
      <c r="B896" s="1257" t="s">
        <v>713</v>
      </c>
      <c r="C896" s="2147"/>
      <c r="D896" s="2106"/>
      <c r="E896" s="2106"/>
      <c r="F896" s="2104"/>
      <c r="G896" s="2106"/>
      <c r="H896" s="2123" t="s">
        <v>1860</v>
      </c>
      <c r="I896" s="2126" t="s">
        <v>1860</v>
      </c>
      <c r="J896" s="1219" t="s">
        <v>2365</v>
      </c>
    </row>
    <row r="897" spans="2:10" ht="25.5" x14ac:dyDescent="0.2">
      <c r="B897" s="1258" t="s">
        <v>2230</v>
      </c>
      <c r="C897" s="2148"/>
      <c r="D897" s="2107"/>
      <c r="E897" s="2107"/>
      <c r="F897" s="2105"/>
      <c r="G897" s="2107"/>
      <c r="H897" s="2125"/>
      <c r="I897" s="2128"/>
      <c r="J897" s="1259" t="s">
        <v>144</v>
      </c>
    </row>
    <row r="898" spans="2:10" ht="25.5" x14ac:dyDescent="0.2">
      <c r="B898" s="1260" t="s">
        <v>167</v>
      </c>
      <c r="C898" s="2145"/>
      <c r="D898" s="2106"/>
      <c r="E898" s="2106"/>
      <c r="F898" s="2104"/>
      <c r="G898" s="2104"/>
      <c r="H898" s="2123" t="s">
        <v>1877</v>
      </c>
      <c r="I898" s="2126" t="s">
        <v>1877</v>
      </c>
      <c r="J898" s="1219" t="s">
        <v>2375</v>
      </c>
    </row>
    <row r="899" spans="2:10" ht="25.5" x14ac:dyDescent="0.2">
      <c r="B899" s="1261" t="s">
        <v>2231</v>
      </c>
      <c r="C899" s="2146"/>
      <c r="D899" s="2107"/>
      <c r="E899" s="2107"/>
      <c r="F899" s="2105"/>
      <c r="G899" s="2105"/>
      <c r="H899" s="2125"/>
      <c r="I899" s="2128"/>
      <c r="J899" s="1262" t="s">
        <v>153</v>
      </c>
    </row>
    <row r="900" spans="2:10" ht="22.5" x14ac:dyDescent="0.2">
      <c r="B900" s="1263" t="s">
        <v>1213</v>
      </c>
      <c r="C900" s="2120"/>
      <c r="D900" s="2108"/>
      <c r="E900" s="2108"/>
      <c r="F900" s="2108"/>
      <c r="G900" s="2112"/>
      <c r="H900" s="2123" t="s">
        <v>1853</v>
      </c>
      <c r="I900" s="2126" t="s">
        <v>1858</v>
      </c>
      <c r="J900" s="1219" t="s">
        <v>189</v>
      </c>
    </row>
    <row r="901" spans="2:10" ht="51" x14ac:dyDescent="0.2">
      <c r="B901" s="1264" t="s">
        <v>1213</v>
      </c>
      <c r="C901" s="2246"/>
      <c r="D901" s="2114"/>
      <c r="E901" s="2114"/>
      <c r="F901" s="2114"/>
      <c r="G901" s="2113"/>
      <c r="H901" s="2125"/>
      <c r="I901" s="2128"/>
      <c r="J901" s="1221" t="s">
        <v>190</v>
      </c>
    </row>
    <row r="902" spans="2:10" ht="15" x14ac:dyDescent="0.2">
      <c r="B902" s="1031"/>
    </row>
    <row r="903" spans="2:10" ht="25.5" x14ac:dyDescent="0.2">
      <c r="B903" s="2139" t="s">
        <v>2454</v>
      </c>
      <c r="C903" s="2142" t="s">
        <v>1844</v>
      </c>
      <c r="D903" s="2142" t="s">
        <v>1646</v>
      </c>
      <c r="E903" s="1265" t="s">
        <v>1845</v>
      </c>
      <c r="F903" s="1265" t="s">
        <v>1846</v>
      </c>
      <c r="G903" s="2142" t="s">
        <v>1847</v>
      </c>
      <c r="H903" s="1265" t="s">
        <v>1899</v>
      </c>
      <c r="I903" s="1265" t="s">
        <v>1900</v>
      </c>
      <c r="J903" s="1266"/>
    </row>
    <row r="904" spans="2:10" ht="25.5" x14ac:dyDescent="0.2">
      <c r="B904" s="2140"/>
      <c r="C904" s="2143"/>
      <c r="D904" s="2143"/>
      <c r="E904" s="2143" t="s">
        <v>1850</v>
      </c>
      <c r="F904" s="1182" t="s">
        <v>2455</v>
      </c>
      <c r="G904" s="2143"/>
      <c r="H904" s="1182" t="s">
        <v>1848</v>
      </c>
      <c r="I904" s="1182" t="s">
        <v>1848</v>
      </c>
      <c r="J904" s="1267" t="s">
        <v>1886</v>
      </c>
    </row>
    <row r="905" spans="2:10" ht="25.5" x14ac:dyDescent="0.2">
      <c r="B905" s="2141"/>
      <c r="C905" s="2144"/>
      <c r="D905" s="2144"/>
      <c r="E905" s="2144"/>
      <c r="F905" s="1269"/>
      <c r="G905" s="2144"/>
      <c r="H905" s="1268" t="s">
        <v>1851</v>
      </c>
      <c r="I905" s="1268" t="s">
        <v>1851</v>
      </c>
      <c r="J905" s="1270" t="s">
        <v>1885</v>
      </c>
    </row>
    <row r="906" spans="2:10" ht="25.5" x14ac:dyDescent="0.2">
      <c r="B906" s="1225" t="s">
        <v>1901</v>
      </c>
      <c r="C906" s="2108"/>
      <c r="D906" s="2108"/>
      <c r="E906" s="2108"/>
      <c r="F906" s="2108"/>
      <c r="G906" s="2112"/>
      <c r="H906" s="2123" t="s">
        <v>1872</v>
      </c>
      <c r="I906" s="2126" t="s">
        <v>1860</v>
      </c>
      <c r="J906" s="1226" t="s">
        <v>738</v>
      </c>
    </row>
    <row r="907" spans="2:10" ht="25.5" x14ac:dyDescent="0.2">
      <c r="B907" s="1227" t="s">
        <v>1901</v>
      </c>
      <c r="C907" s="2109"/>
      <c r="D907" s="2109"/>
      <c r="E907" s="2109"/>
      <c r="F907" s="2109"/>
      <c r="G907" s="2122"/>
      <c r="H907" s="2124"/>
      <c r="I907" s="2127"/>
      <c r="J907" s="1228" t="s">
        <v>739</v>
      </c>
    </row>
    <row r="908" spans="2:10" ht="25.5" x14ac:dyDescent="0.2">
      <c r="B908" s="1225" t="s">
        <v>1902</v>
      </c>
      <c r="C908" s="2145"/>
      <c r="D908" s="2106"/>
      <c r="E908" s="2106"/>
      <c r="F908" s="2106"/>
      <c r="G908" s="2104"/>
      <c r="H908" s="2164" t="s">
        <v>1904</v>
      </c>
      <c r="I908" s="2165"/>
      <c r="J908" s="1226" t="s">
        <v>738</v>
      </c>
    </row>
    <row r="909" spans="2:10" ht="25.5" x14ac:dyDescent="0.2">
      <c r="B909" s="1227" t="s">
        <v>1903</v>
      </c>
      <c r="C909" s="2146"/>
      <c r="D909" s="2107"/>
      <c r="E909" s="2107"/>
      <c r="F909" s="2107"/>
      <c r="G909" s="2105"/>
      <c r="H909" s="2166"/>
      <c r="I909" s="2167"/>
      <c r="J909" s="1228" t="s">
        <v>739</v>
      </c>
    </row>
    <row r="910" spans="2:10" ht="19.5" x14ac:dyDescent="0.2">
      <c r="B910" s="1271" t="s">
        <v>1905</v>
      </c>
      <c r="C910" s="1197"/>
      <c r="D910" s="1197"/>
      <c r="E910" s="1197"/>
      <c r="F910" s="1197"/>
      <c r="G910" s="1198"/>
      <c r="H910" s="2152" t="s">
        <v>1906</v>
      </c>
      <c r="I910" s="2153"/>
      <c r="J910" s="1272"/>
    </row>
    <row r="911" spans="2:10" ht="14.25" x14ac:dyDescent="0.2">
      <c r="B911" s="1273" t="s">
        <v>2449</v>
      </c>
      <c r="C911" s="1213"/>
      <c r="D911" s="1213"/>
      <c r="E911" s="1213"/>
      <c r="F911" s="1213"/>
      <c r="G911" s="1213"/>
      <c r="H911" s="1178"/>
      <c r="I911" s="1213"/>
      <c r="J911" s="1118"/>
    </row>
    <row r="912" spans="2:10" ht="14.25" x14ac:dyDescent="0.2">
      <c r="B912" s="1274" t="s">
        <v>1907</v>
      </c>
      <c r="C912" s="1178"/>
      <c r="D912" s="1178"/>
      <c r="E912" s="1178"/>
      <c r="F912" s="1178"/>
      <c r="G912" s="1178"/>
      <c r="H912" s="1178"/>
      <c r="I912" s="1178"/>
      <c r="J912" s="1118"/>
    </row>
    <row r="913" spans="2:10" ht="14.25" x14ac:dyDescent="0.2">
      <c r="B913" s="1274" t="s">
        <v>1908</v>
      </c>
      <c r="C913" s="1178"/>
      <c r="D913" s="1178"/>
      <c r="E913" s="1178"/>
      <c r="F913" s="1178"/>
      <c r="G913" s="1178"/>
      <c r="H913" s="1069"/>
      <c r="I913" s="1069"/>
      <c r="J913" s="1118"/>
    </row>
    <row r="914" spans="2:10" ht="14.25" x14ac:dyDescent="0.2">
      <c r="B914" s="1274" t="s">
        <v>160</v>
      </c>
      <c r="C914" s="1178"/>
      <c r="D914" s="1178"/>
      <c r="E914" s="1178"/>
      <c r="F914" s="1178"/>
      <c r="G914" s="1178"/>
      <c r="H914" s="1069"/>
      <c r="I914" s="1069"/>
      <c r="J914" s="1118"/>
    </row>
    <row r="915" spans="2:10" ht="14.25" x14ac:dyDescent="0.2">
      <c r="B915" s="1274" t="s">
        <v>161</v>
      </c>
      <c r="C915" s="1178"/>
      <c r="D915" s="1178"/>
      <c r="E915" s="1178"/>
      <c r="F915" s="1178"/>
      <c r="G915" s="1178"/>
      <c r="H915" s="1069"/>
      <c r="I915" s="1069"/>
      <c r="J915" s="1118"/>
    </row>
    <row r="916" spans="2:10" ht="14.25" x14ac:dyDescent="0.2">
      <c r="B916" s="1274" t="s">
        <v>1909</v>
      </c>
      <c r="C916" s="1178"/>
      <c r="D916" s="1178"/>
      <c r="E916" s="1178"/>
      <c r="F916" s="1178"/>
      <c r="G916" s="1178"/>
      <c r="H916" s="1069"/>
      <c r="I916" s="1069"/>
      <c r="J916" s="1118"/>
    </row>
    <row r="917" spans="2:10" ht="14.25" x14ac:dyDescent="0.2">
      <c r="B917" s="1274" t="s">
        <v>1910</v>
      </c>
      <c r="C917" s="1178"/>
      <c r="D917" s="1178"/>
      <c r="E917" s="1178"/>
      <c r="F917" s="1178"/>
      <c r="G917" s="1178"/>
      <c r="H917" s="1069"/>
      <c r="I917" s="1069"/>
      <c r="J917" s="1118"/>
    </row>
    <row r="918" spans="2:10" ht="14.25" x14ac:dyDescent="0.2">
      <c r="B918" s="1275" t="s">
        <v>130</v>
      </c>
      <c r="C918" s="1179"/>
      <c r="D918" s="1179"/>
      <c r="E918" s="1179"/>
      <c r="F918" s="1179"/>
      <c r="G918" s="1179"/>
      <c r="H918" s="1179"/>
      <c r="I918" s="1179"/>
      <c r="J918" s="1119"/>
    </row>
    <row r="919" spans="2:10" x14ac:dyDescent="0.2">
      <c r="B919" s="1276"/>
      <c r="C919" s="1276"/>
      <c r="D919" s="1276"/>
      <c r="E919" s="1276"/>
      <c r="F919" s="1276"/>
      <c r="G919" s="1276"/>
      <c r="H919" s="1276"/>
      <c r="I919" s="1276"/>
      <c r="J919" s="1276"/>
    </row>
    <row r="920" spans="2:10" x14ac:dyDescent="0.2">
      <c r="B920" s="1276"/>
      <c r="C920" s="1276"/>
      <c r="D920" s="1276"/>
      <c r="E920" s="1276"/>
      <c r="F920" s="1276"/>
      <c r="G920" s="1276"/>
      <c r="H920" s="1276"/>
      <c r="I920" s="1276"/>
      <c r="J920" s="1276"/>
    </row>
    <row r="921" spans="2:10" x14ac:dyDescent="0.2">
      <c r="B921" s="1276"/>
      <c r="C921" s="1276"/>
      <c r="D921" s="1276"/>
      <c r="E921" s="1276"/>
      <c r="F921" s="1276"/>
      <c r="G921" s="1276"/>
      <c r="H921" s="1276"/>
      <c r="I921" s="1276"/>
      <c r="J921" s="1276"/>
    </row>
    <row r="922" spans="2:10" x14ac:dyDescent="0.2">
      <c r="B922" s="1276"/>
      <c r="C922" s="1276"/>
      <c r="D922" s="1276"/>
      <c r="E922" s="1276"/>
      <c r="F922" s="1276"/>
      <c r="G922" s="1276"/>
      <c r="H922" s="1276"/>
      <c r="I922" s="1276"/>
      <c r="J922" s="1276"/>
    </row>
    <row r="923" spans="2:10" x14ac:dyDescent="0.2">
      <c r="B923" s="1276"/>
      <c r="C923" s="1276"/>
      <c r="D923" s="1276"/>
      <c r="E923" s="1276"/>
      <c r="F923" s="1276"/>
      <c r="G923" s="1276"/>
      <c r="H923" s="1276"/>
      <c r="I923" s="1276"/>
      <c r="J923" s="1276"/>
    </row>
    <row r="924" spans="2:10" x14ac:dyDescent="0.2">
      <c r="B924" s="1276"/>
      <c r="C924" s="1276"/>
      <c r="D924" s="1276"/>
      <c r="E924" s="1276"/>
      <c r="F924" s="1276"/>
      <c r="G924" s="1276"/>
      <c r="H924" s="1276"/>
      <c r="I924" s="1276"/>
      <c r="J924" s="1276"/>
    </row>
    <row r="925" spans="2:10" x14ac:dyDescent="0.2">
      <c r="B925" s="1276"/>
      <c r="C925" s="1276"/>
      <c r="D925" s="1276"/>
      <c r="E925" s="1276"/>
      <c r="F925" s="1276"/>
      <c r="G925" s="1276"/>
      <c r="H925" s="1276"/>
      <c r="I925" s="1276"/>
      <c r="J925" s="1276"/>
    </row>
    <row r="926" spans="2:10" x14ac:dyDescent="0.2">
      <c r="B926" s="1276"/>
      <c r="C926" s="1276"/>
      <c r="D926" s="1276"/>
      <c r="E926" s="1276"/>
      <c r="F926" s="1276"/>
      <c r="G926" s="1276"/>
      <c r="H926" s="1276"/>
      <c r="I926" s="1276"/>
      <c r="J926" s="1276"/>
    </row>
    <row r="927" spans="2:10" x14ac:dyDescent="0.2">
      <c r="B927" s="1276"/>
      <c r="C927" s="1276"/>
      <c r="D927" s="1276"/>
      <c r="E927" s="1276"/>
      <c r="F927" s="1276"/>
      <c r="G927" s="1276"/>
      <c r="H927" s="1276"/>
      <c r="I927" s="1276"/>
      <c r="J927" s="1276"/>
    </row>
    <row r="928" spans="2:10" x14ac:dyDescent="0.2">
      <c r="B928" s="1276"/>
      <c r="C928" s="1276"/>
      <c r="D928" s="1276"/>
      <c r="E928" s="1276"/>
      <c r="F928" s="1276"/>
      <c r="G928" s="1276"/>
      <c r="H928" s="1276"/>
      <c r="I928" s="1276"/>
      <c r="J928" s="1276"/>
    </row>
    <row r="929" spans="2:10" x14ac:dyDescent="0.2">
      <c r="B929" s="1276"/>
      <c r="C929" s="1276"/>
      <c r="D929" s="1276"/>
      <c r="E929" s="1276"/>
      <c r="F929" s="1276"/>
      <c r="G929" s="1276"/>
      <c r="H929" s="1276"/>
      <c r="I929" s="1276"/>
      <c r="J929" s="1276"/>
    </row>
  </sheetData>
  <mergeCells count="858">
    <mergeCell ref="L12:O15"/>
    <mergeCell ref="L9:N9"/>
    <mergeCell ref="B306:J306"/>
    <mergeCell ref="L783:N783"/>
    <mergeCell ref="L829:N829"/>
    <mergeCell ref="L873:N873"/>
    <mergeCell ref="B495:J495"/>
    <mergeCell ref="B229:J229"/>
    <mergeCell ref="B494:J494"/>
    <mergeCell ref="B331:J331"/>
    <mergeCell ref="B338:J338"/>
    <mergeCell ref="B314:J314"/>
    <mergeCell ref="B288:J288"/>
    <mergeCell ref="B493:J493"/>
    <mergeCell ref="B402:J402"/>
    <mergeCell ref="B420:J420"/>
    <mergeCell ref="B473:J473"/>
    <mergeCell ref="B491:J491"/>
    <mergeCell ref="B300:J300"/>
    <mergeCell ref="B305:J305"/>
    <mergeCell ref="B289:J289"/>
    <mergeCell ref="B252:J252"/>
    <mergeCell ref="B261:J261"/>
    <mergeCell ref="B266:J266"/>
    <mergeCell ref="B197:J197"/>
    <mergeCell ref="B227:J227"/>
    <mergeCell ref="B230:J230"/>
    <mergeCell ref="B232:J232"/>
    <mergeCell ref="B206:J206"/>
    <mergeCell ref="B221:J221"/>
    <mergeCell ref="B268:J268"/>
    <mergeCell ref="B282:J282"/>
    <mergeCell ref="B274:J274"/>
    <mergeCell ref="B276:J276"/>
    <mergeCell ref="B278:J278"/>
    <mergeCell ref="B279:J279"/>
    <mergeCell ref="B236:J236"/>
    <mergeCell ref="B237:J237"/>
    <mergeCell ref="B243:J243"/>
    <mergeCell ref="B280:J280"/>
    <mergeCell ref="I900:I901"/>
    <mergeCell ref="D903:D905"/>
    <mergeCell ref="E904:E905"/>
    <mergeCell ref="B31:J31"/>
    <mergeCell ref="B37:J37"/>
    <mergeCell ref="I896:I897"/>
    <mergeCell ref="G898:G899"/>
    <mergeCell ref="H898:H899"/>
    <mergeCell ref="I898:I899"/>
    <mergeCell ref="C900:C901"/>
    <mergeCell ref="D900:D901"/>
    <mergeCell ref="E900:E901"/>
    <mergeCell ref="F900:F901"/>
    <mergeCell ref="G900:G901"/>
    <mergeCell ref="H900:H901"/>
    <mergeCell ref="C896:C897"/>
    <mergeCell ref="D896:D897"/>
    <mergeCell ref="E896:E897"/>
    <mergeCell ref="B129:J129"/>
    <mergeCell ref="B122:J122"/>
    <mergeCell ref="B126:J126"/>
    <mergeCell ref="B128:J128"/>
    <mergeCell ref="B175:J175"/>
    <mergeCell ref="B179:J179"/>
    <mergeCell ref="I892:I893"/>
    <mergeCell ref="H894:H895"/>
    <mergeCell ref="I894:I895"/>
    <mergeCell ref="B23:J23"/>
    <mergeCell ref="B24:J24"/>
    <mergeCell ref="B29:J29"/>
    <mergeCell ref="B30:J30"/>
    <mergeCell ref="B25:J25"/>
    <mergeCell ref="B26:J26"/>
    <mergeCell ref="B42:B44"/>
    <mergeCell ref="B39:J39"/>
    <mergeCell ref="C46:I46"/>
    <mergeCell ref="C47:I47"/>
    <mergeCell ref="B159:J159"/>
    <mergeCell ref="B162:J162"/>
    <mergeCell ref="B164:J164"/>
    <mergeCell ref="B166:J166"/>
    <mergeCell ref="B160:J160"/>
    <mergeCell ref="B165:J165"/>
    <mergeCell ref="B156:J156"/>
    <mergeCell ref="B158:J158"/>
    <mergeCell ref="B142:J142"/>
    <mergeCell ref="B145:J145"/>
    <mergeCell ref="B146:J146"/>
    <mergeCell ref="I887:I889"/>
    <mergeCell ref="J887:J888"/>
    <mergeCell ref="C890:C891"/>
    <mergeCell ref="D890:D891"/>
    <mergeCell ref="E890:E891"/>
    <mergeCell ref="F890:F891"/>
    <mergeCell ref="G890:G891"/>
    <mergeCell ref="H890:H891"/>
    <mergeCell ref="I890:I891"/>
    <mergeCell ref="C887:C889"/>
    <mergeCell ref="D887:D889"/>
    <mergeCell ref="E887:E889"/>
    <mergeCell ref="F887:F889"/>
    <mergeCell ref="G887:G889"/>
    <mergeCell ref="H887:H889"/>
    <mergeCell ref="F896:F897"/>
    <mergeCell ref="G896:G897"/>
    <mergeCell ref="H896:H897"/>
    <mergeCell ref="H892:H893"/>
    <mergeCell ref="C883:C884"/>
    <mergeCell ref="D883:D884"/>
    <mergeCell ref="E883:E884"/>
    <mergeCell ref="F883:F884"/>
    <mergeCell ref="G883:G884"/>
    <mergeCell ref="H883:H884"/>
    <mergeCell ref="I883:I884"/>
    <mergeCell ref="G885:G886"/>
    <mergeCell ref="H885:H886"/>
    <mergeCell ref="I885:I886"/>
    <mergeCell ref="B865:I865"/>
    <mergeCell ref="B866:I866"/>
    <mergeCell ref="J870:J871"/>
    <mergeCell ref="B871:I871"/>
    <mergeCell ref="J872:J873"/>
    <mergeCell ref="C874:C875"/>
    <mergeCell ref="D874:D875"/>
    <mergeCell ref="F874:F875"/>
    <mergeCell ref="G874:G875"/>
    <mergeCell ref="H874:H875"/>
    <mergeCell ref="D862:D863"/>
    <mergeCell ref="E862:E863"/>
    <mergeCell ref="F862:F863"/>
    <mergeCell ref="G862:G863"/>
    <mergeCell ref="H862:H863"/>
    <mergeCell ref="I862:I863"/>
    <mergeCell ref="D854:D855"/>
    <mergeCell ref="G858:G861"/>
    <mergeCell ref="H858:H861"/>
    <mergeCell ref="G854:G855"/>
    <mergeCell ref="H854:H855"/>
    <mergeCell ref="I858:I861"/>
    <mergeCell ref="E858:E861"/>
    <mergeCell ref="F858:F861"/>
    <mergeCell ref="I854:I855"/>
    <mergeCell ref="C856:C857"/>
    <mergeCell ref="D856:D857"/>
    <mergeCell ref="E856:E857"/>
    <mergeCell ref="F856:F857"/>
    <mergeCell ref="G856:G857"/>
    <mergeCell ref="H856:H857"/>
    <mergeCell ref="I856:I857"/>
    <mergeCell ref="C854:C855"/>
    <mergeCell ref="F850:F851"/>
    <mergeCell ref="E850:E851"/>
    <mergeCell ref="C848:C849"/>
    <mergeCell ref="D848:D849"/>
    <mergeCell ref="E848:E849"/>
    <mergeCell ref="F848:F849"/>
    <mergeCell ref="G848:G849"/>
    <mergeCell ref="H848:H849"/>
    <mergeCell ref="I852:I853"/>
    <mergeCell ref="C852:C853"/>
    <mergeCell ref="D852:D853"/>
    <mergeCell ref="E852:E853"/>
    <mergeCell ref="F852:F853"/>
    <mergeCell ref="G852:G853"/>
    <mergeCell ref="H852:H853"/>
    <mergeCell ref="I836:I837"/>
    <mergeCell ref="E833:E834"/>
    <mergeCell ref="F833:F834"/>
    <mergeCell ref="G840:G841"/>
    <mergeCell ref="H840:H841"/>
    <mergeCell ref="I840:I841"/>
    <mergeCell ref="I843:I845"/>
    <mergeCell ref="J843:J844"/>
    <mergeCell ref="H838:H839"/>
    <mergeCell ref="I838:I839"/>
    <mergeCell ref="G843:G845"/>
    <mergeCell ref="H843:H845"/>
    <mergeCell ref="C836:C837"/>
    <mergeCell ref="D836:D837"/>
    <mergeCell ref="E836:E837"/>
    <mergeCell ref="F836:F837"/>
    <mergeCell ref="G836:G837"/>
    <mergeCell ref="H836:H837"/>
    <mergeCell ref="D838:D839"/>
    <mergeCell ref="E838:E839"/>
    <mergeCell ref="F838:F839"/>
    <mergeCell ref="G838:G839"/>
    <mergeCell ref="B827:I827"/>
    <mergeCell ref="J827:J828"/>
    <mergeCell ref="B828:I828"/>
    <mergeCell ref="G833:G834"/>
    <mergeCell ref="H833:H834"/>
    <mergeCell ref="J829:J830"/>
    <mergeCell ref="C831:C832"/>
    <mergeCell ref="D831:D832"/>
    <mergeCell ref="E831:E832"/>
    <mergeCell ref="F831:F832"/>
    <mergeCell ref="B829:B830"/>
    <mergeCell ref="C829:C830"/>
    <mergeCell ref="G829:G830"/>
    <mergeCell ref="G831:G832"/>
    <mergeCell ref="H831:H832"/>
    <mergeCell ref="I831:I832"/>
    <mergeCell ref="I833:I834"/>
    <mergeCell ref="H813:H814"/>
    <mergeCell ref="B819:H819"/>
    <mergeCell ref="B826:I826"/>
    <mergeCell ref="G815:G816"/>
    <mergeCell ref="H815:H816"/>
    <mergeCell ref="B817:I817"/>
    <mergeCell ref="B818:H818"/>
    <mergeCell ref="B822:H822"/>
    <mergeCell ref="B823:H823"/>
    <mergeCell ref="H809:H810"/>
    <mergeCell ref="C803:C804"/>
    <mergeCell ref="D803:D804"/>
    <mergeCell ref="H805:H806"/>
    <mergeCell ref="C807:C808"/>
    <mergeCell ref="D807:D808"/>
    <mergeCell ref="E807:E808"/>
    <mergeCell ref="H807:H808"/>
    <mergeCell ref="C805:C806"/>
    <mergeCell ref="D805:D806"/>
    <mergeCell ref="E805:E806"/>
    <mergeCell ref="F805:F806"/>
    <mergeCell ref="G805:G806"/>
    <mergeCell ref="I794:I795"/>
    <mergeCell ref="E803:E804"/>
    <mergeCell ref="F803:F804"/>
    <mergeCell ref="J798:J799"/>
    <mergeCell ref="C801:C802"/>
    <mergeCell ref="D801:D802"/>
    <mergeCell ref="E801:E802"/>
    <mergeCell ref="F801:F802"/>
    <mergeCell ref="G801:G802"/>
    <mergeCell ref="H801:H802"/>
    <mergeCell ref="I796:I797"/>
    <mergeCell ref="I801:I802"/>
    <mergeCell ref="I798:I800"/>
    <mergeCell ref="G798:G800"/>
    <mergeCell ref="H798:H800"/>
    <mergeCell ref="C798:C800"/>
    <mergeCell ref="D798:D800"/>
    <mergeCell ref="E798:E800"/>
    <mergeCell ref="F798:F800"/>
    <mergeCell ref="G789:G790"/>
    <mergeCell ref="H789:H790"/>
    <mergeCell ref="C796:C797"/>
    <mergeCell ref="D796:D797"/>
    <mergeCell ref="E796:E797"/>
    <mergeCell ref="F796:F797"/>
    <mergeCell ref="G796:G797"/>
    <mergeCell ref="H796:H797"/>
    <mergeCell ref="C794:C795"/>
    <mergeCell ref="D794:D795"/>
    <mergeCell ref="E794:E795"/>
    <mergeCell ref="F794:F795"/>
    <mergeCell ref="G794:G795"/>
    <mergeCell ref="H794:H795"/>
    <mergeCell ref="J783:J784"/>
    <mergeCell ref="J785:J786"/>
    <mergeCell ref="C787:C788"/>
    <mergeCell ref="D787:D788"/>
    <mergeCell ref="E787:E788"/>
    <mergeCell ref="F787:F788"/>
    <mergeCell ref="G787:G788"/>
    <mergeCell ref="H787:H788"/>
    <mergeCell ref="I787:I788"/>
    <mergeCell ref="B490:J490"/>
    <mergeCell ref="B497:J497"/>
    <mergeCell ref="D7:F7"/>
    <mergeCell ref="B481:J481"/>
    <mergeCell ref="B482:J482"/>
    <mergeCell ref="B483:J483"/>
    <mergeCell ref="B488:J488"/>
    <mergeCell ref="B484:J484"/>
    <mergeCell ref="B463:J463"/>
    <mergeCell ref="B464:J464"/>
    <mergeCell ref="B454:J454"/>
    <mergeCell ref="B449:J449"/>
    <mergeCell ref="B472:J472"/>
    <mergeCell ref="B479:J479"/>
    <mergeCell ref="B455:J455"/>
    <mergeCell ref="B456:J456"/>
    <mergeCell ref="B457:J457"/>
    <mergeCell ref="B460:J460"/>
    <mergeCell ref="B458:J458"/>
    <mergeCell ref="B461:J461"/>
    <mergeCell ref="B442:J442"/>
    <mergeCell ref="B444:J444"/>
    <mergeCell ref="B445:J445"/>
    <mergeCell ref="B448:J448"/>
    <mergeCell ref="B452:J452"/>
    <mergeCell ref="B453:J453"/>
    <mergeCell ref="B424:J424"/>
    <mergeCell ref="B429:J429"/>
    <mergeCell ref="B434:J434"/>
    <mergeCell ref="B436:J436"/>
    <mergeCell ref="B435:J435"/>
    <mergeCell ref="B440:J440"/>
    <mergeCell ref="B407:J407"/>
    <mergeCell ref="B409:J409"/>
    <mergeCell ref="B411:J411"/>
    <mergeCell ref="B422:J422"/>
    <mergeCell ref="B419:J419"/>
    <mergeCell ref="B423:J423"/>
    <mergeCell ref="B413:J413"/>
    <mergeCell ref="B412:J412"/>
    <mergeCell ref="B397:J397"/>
    <mergeCell ref="B398:J398"/>
    <mergeCell ref="B401:J401"/>
    <mergeCell ref="B400:J400"/>
    <mergeCell ref="B399:J399"/>
    <mergeCell ref="B406:J406"/>
    <mergeCell ref="B383:J383"/>
    <mergeCell ref="B382:J382"/>
    <mergeCell ref="B385:J385"/>
    <mergeCell ref="B386:J386"/>
    <mergeCell ref="B391:J391"/>
    <mergeCell ref="B392:J392"/>
    <mergeCell ref="B387:J387"/>
    <mergeCell ref="B378:J378"/>
    <mergeCell ref="B374:J374"/>
    <mergeCell ref="B376:J376"/>
    <mergeCell ref="B379:J379"/>
    <mergeCell ref="B380:J380"/>
    <mergeCell ref="B381:J381"/>
    <mergeCell ref="B371:J371"/>
    <mergeCell ref="B375:J375"/>
    <mergeCell ref="B372:J372"/>
    <mergeCell ref="B377:J377"/>
    <mergeCell ref="B339:J339"/>
    <mergeCell ref="B340:J340"/>
    <mergeCell ref="B341:J341"/>
    <mergeCell ref="B347:J347"/>
    <mergeCell ref="B370:J370"/>
    <mergeCell ref="B373:J373"/>
    <mergeCell ref="B360:J360"/>
    <mergeCell ref="B362:J362"/>
    <mergeCell ref="B363:J363"/>
    <mergeCell ref="B364:J364"/>
    <mergeCell ref="B369:J369"/>
    <mergeCell ref="B365:J365"/>
    <mergeCell ref="B367:J367"/>
    <mergeCell ref="B348:J348"/>
    <mergeCell ref="B350:J350"/>
    <mergeCell ref="B353:J353"/>
    <mergeCell ref="B352:J352"/>
    <mergeCell ref="B361:J361"/>
    <mergeCell ref="B368:J368"/>
    <mergeCell ref="B326:J326"/>
    <mergeCell ref="B329:J329"/>
    <mergeCell ref="B336:J336"/>
    <mergeCell ref="B332:J332"/>
    <mergeCell ref="B335:J335"/>
    <mergeCell ref="B337:J337"/>
    <mergeCell ref="B330:J330"/>
    <mergeCell ref="B316:J316"/>
    <mergeCell ref="B317:J317"/>
    <mergeCell ref="B323:J323"/>
    <mergeCell ref="B321:J321"/>
    <mergeCell ref="B324:J324"/>
    <mergeCell ref="B325:J325"/>
    <mergeCell ref="B322:J322"/>
    <mergeCell ref="B304:J304"/>
    <mergeCell ref="B307:J307"/>
    <mergeCell ref="B308:J308"/>
    <mergeCell ref="B313:J313"/>
    <mergeCell ref="B309:J309"/>
    <mergeCell ref="B310:J310"/>
    <mergeCell ref="B311:J311"/>
    <mergeCell ref="B298:J298"/>
    <mergeCell ref="B292:J292"/>
    <mergeCell ref="B299:J299"/>
    <mergeCell ref="B287:J287"/>
    <mergeCell ref="B286:J286"/>
    <mergeCell ref="B290:J290"/>
    <mergeCell ref="B281:J281"/>
    <mergeCell ref="B277:J277"/>
    <mergeCell ref="B275:J275"/>
    <mergeCell ref="B241:J241"/>
    <mergeCell ref="B273:J273"/>
    <mergeCell ref="B253:J253"/>
    <mergeCell ref="B257:J257"/>
    <mergeCell ref="B260:J260"/>
    <mergeCell ref="B264:J264"/>
    <mergeCell ref="B263:J263"/>
    <mergeCell ref="B265:J265"/>
    <mergeCell ref="B272:J272"/>
    <mergeCell ref="B271:J271"/>
    <mergeCell ref="B244:J244"/>
    <mergeCell ref="B247:J247"/>
    <mergeCell ref="B251:J251"/>
    <mergeCell ref="B242:J242"/>
    <mergeCell ref="B181:J181"/>
    <mergeCell ref="B182:J182"/>
    <mergeCell ref="B184:J184"/>
    <mergeCell ref="B188:J188"/>
    <mergeCell ref="B192:J192"/>
    <mergeCell ref="B193:J193"/>
    <mergeCell ref="B191:J191"/>
    <mergeCell ref="B283:J283"/>
    <mergeCell ref="B285:J285"/>
    <mergeCell ref="B196:J196"/>
    <mergeCell ref="B205:J205"/>
    <mergeCell ref="B203:J203"/>
    <mergeCell ref="B240:J240"/>
    <mergeCell ref="B204:J204"/>
    <mergeCell ref="B219:J219"/>
    <mergeCell ref="B189:J189"/>
    <mergeCell ref="B190:J190"/>
    <mergeCell ref="B233:J233"/>
    <mergeCell ref="B235:J235"/>
    <mergeCell ref="B231:J231"/>
    <mergeCell ref="B238:J238"/>
    <mergeCell ref="B239:J239"/>
    <mergeCell ref="B195:J195"/>
    <mergeCell ref="B202:J202"/>
    <mergeCell ref="B144:J144"/>
    <mergeCell ref="B151:J151"/>
    <mergeCell ref="B133:J133"/>
    <mergeCell ref="B121:J121"/>
    <mergeCell ref="B124:J124"/>
    <mergeCell ref="B125:J125"/>
    <mergeCell ref="B127:J127"/>
    <mergeCell ref="B153:J153"/>
    <mergeCell ref="B134:J134"/>
    <mergeCell ref="B136:J136"/>
    <mergeCell ref="B135:J135"/>
    <mergeCell ref="B137:J137"/>
    <mergeCell ref="B147:J147"/>
    <mergeCell ref="B148:J148"/>
    <mergeCell ref="B152:J152"/>
    <mergeCell ref="B138:J138"/>
    <mergeCell ref="B141:J141"/>
    <mergeCell ref="B119:J119"/>
    <mergeCell ref="B120:J120"/>
    <mergeCell ref="B117:J117"/>
    <mergeCell ref="B115:J115"/>
    <mergeCell ref="D131:J131"/>
    <mergeCell ref="B132:J132"/>
    <mergeCell ref="B110:J110"/>
    <mergeCell ref="B112:J112"/>
    <mergeCell ref="B113:J113"/>
    <mergeCell ref="B111:J111"/>
    <mergeCell ref="B114:J114"/>
    <mergeCell ref="B116:J116"/>
    <mergeCell ref="B101:J101"/>
    <mergeCell ref="B102:J102"/>
    <mergeCell ref="B103:J103"/>
    <mergeCell ref="B105:J105"/>
    <mergeCell ref="B104:J104"/>
    <mergeCell ref="B108:J108"/>
    <mergeCell ref="B81:J81"/>
    <mergeCell ref="B88:J88"/>
    <mergeCell ref="B96:J96"/>
    <mergeCell ref="B97:J97"/>
    <mergeCell ref="B82:J82"/>
    <mergeCell ref="B83:J83"/>
    <mergeCell ref="B84:J84"/>
    <mergeCell ref="B73:J73"/>
    <mergeCell ref="B74:J74"/>
    <mergeCell ref="B76:J76"/>
    <mergeCell ref="B80:J80"/>
    <mergeCell ref="B75:J75"/>
    <mergeCell ref="B77:J77"/>
    <mergeCell ref="C41:I41"/>
    <mergeCell ref="C51:I51"/>
    <mergeCell ref="C50:I50"/>
    <mergeCell ref="C42:I42"/>
    <mergeCell ref="C43:I43"/>
    <mergeCell ref="C44:I44"/>
    <mergeCell ref="C45:I45"/>
    <mergeCell ref="B47:B48"/>
    <mergeCell ref="C49:I49"/>
    <mergeCell ref="B63:J63"/>
    <mergeCell ref="B54:J54"/>
    <mergeCell ref="B65:J65"/>
    <mergeCell ref="B72:J72"/>
    <mergeCell ref="B61:J61"/>
    <mergeCell ref="B208:J208"/>
    <mergeCell ref="B209:J209"/>
    <mergeCell ref="B211:J211"/>
    <mergeCell ref="B212:J212"/>
    <mergeCell ref="B223:J223"/>
    <mergeCell ref="B225:J225"/>
    <mergeCell ref="B228:J228"/>
    <mergeCell ref="B226:J226"/>
    <mergeCell ref="B224:J224"/>
    <mergeCell ref="B220:J220"/>
    <mergeCell ref="B214:J214"/>
    <mergeCell ref="I789:I790"/>
    <mergeCell ref="I792:I793"/>
    <mergeCell ref="H600:I602"/>
    <mergeCell ref="H633:I635"/>
    <mergeCell ref="H671:I673"/>
    <mergeCell ref="H709:I711"/>
    <mergeCell ref="H750:I752"/>
    <mergeCell ref="B782:H782"/>
    <mergeCell ref="B783:H783"/>
    <mergeCell ref="B784:H784"/>
    <mergeCell ref="G792:G793"/>
    <mergeCell ref="H792:H793"/>
    <mergeCell ref="C789:C790"/>
    <mergeCell ref="D789:D790"/>
    <mergeCell ref="E789:E790"/>
    <mergeCell ref="F789:F790"/>
    <mergeCell ref="C792:C793"/>
    <mergeCell ref="D792:D793"/>
    <mergeCell ref="E792:E793"/>
    <mergeCell ref="F792:F793"/>
    <mergeCell ref="B785:B786"/>
    <mergeCell ref="C785:C786"/>
    <mergeCell ref="G785:G786"/>
    <mergeCell ref="H754:I754"/>
    <mergeCell ref="H910:I910"/>
    <mergeCell ref="I803:I804"/>
    <mergeCell ref="I807:I808"/>
    <mergeCell ref="I809:I810"/>
    <mergeCell ref="I811:I812"/>
    <mergeCell ref="I813:I814"/>
    <mergeCell ref="I815:I816"/>
    <mergeCell ref="B820:H820"/>
    <mergeCell ref="B821:H821"/>
    <mergeCell ref="G803:G804"/>
    <mergeCell ref="G906:G907"/>
    <mergeCell ref="H906:H907"/>
    <mergeCell ref="I906:I907"/>
    <mergeCell ref="G908:G909"/>
    <mergeCell ref="H908:I909"/>
    <mergeCell ref="H803:H804"/>
    <mergeCell ref="H811:H812"/>
    <mergeCell ref="F906:F907"/>
    <mergeCell ref="C908:C909"/>
    <mergeCell ref="D908:D909"/>
    <mergeCell ref="E908:E909"/>
    <mergeCell ref="F908:F909"/>
    <mergeCell ref="C906:C907"/>
    <mergeCell ref="D906:D907"/>
    <mergeCell ref="E906:E907"/>
    <mergeCell ref="C858:C861"/>
    <mergeCell ref="D858:D861"/>
    <mergeCell ref="B903:B905"/>
    <mergeCell ref="C903:C905"/>
    <mergeCell ref="G903:G905"/>
    <mergeCell ref="C898:C899"/>
    <mergeCell ref="D898:D899"/>
    <mergeCell ref="E898:E899"/>
    <mergeCell ref="F898:F899"/>
    <mergeCell ref="C862:C863"/>
    <mergeCell ref="C894:C895"/>
    <mergeCell ref="D894:D895"/>
    <mergeCell ref="E894:E895"/>
    <mergeCell ref="C885:C886"/>
    <mergeCell ref="D885:D886"/>
    <mergeCell ref="E885:E886"/>
    <mergeCell ref="F894:F895"/>
    <mergeCell ref="E892:E893"/>
    <mergeCell ref="G894:G895"/>
    <mergeCell ref="F885:F886"/>
    <mergeCell ref="C876:C879"/>
    <mergeCell ref="D876:D879"/>
    <mergeCell ref="E876:E879"/>
    <mergeCell ref="F876:F879"/>
    <mergeCell ref="C881:C882"/>
    <mergeCell ref="D881:D882"/>
    <mergeCell ref="E881:E882"/>
    <mergeCell ref="F881:F882"/>
    <mergeCell ref="G876:G879"/>
    <mergeCell ref="H876:H879"/>
    <mergeCell ref="I876:I879"/>
    <mergeCell ref="B869:I869"/>
    <mergeCell ref="B870:I870"/>
    <mergeCell ref="B872:B873"/>
    <mergeCell ref="C872:C873"/>
    <mergeCell ref="G872:G873"/>
    <mergeCell ref="I874:I875"/>
    <mergeCell ref="G881:G882"/>
    <mergeCell ref="H881:H882"/>
    <mergeCell ref="I881:I882"/>
    <mergeCell ref="B864:I864"/>
    <mergeCell ref="C843:C845"/>
    <mergeCell ref="D843:D845"/>
    <mergeCell ref="C840:C841"/>
    <mergeCell ref="E843:E845"/>
    <mergeCell ref="F843:F845"/>
    <mergeCell ref="E854:E855"/>
    <mergeCell ref="F854:F855"/>
    <mergeCell ref="C850:C851"/>
    <mergeCell ref="D850:D851"/>
    <mergeCell ref="C846:C847"/>
    <mergeCell ref="D846:D847"/>
    <mergeCell ref="D840:D841"/>
    <mergeCell ref="E840:E841"/>
    <mergeCell ref="F840:F841"/>
    <mergeCell ref="G846:G847"/>
    <mergeCell ref="H846:H847"/>
    <mergeCell ref="I846:I847"/>
    <mergeCell ref="I848:I849"/>
    <mergeCell ref="E846:E847"/>
    <mergeCell ref="F846:F847"/>
    <mergeCell ref="G850:G851"/>
    <mergeCell ref="H850:H851"/>
    <mergeCell ref="I850:I851"/>
    <mergeCell ref="C838:C839"/>
    <mergeCell ref="C833:C834"/>
    <mergeCell ref="D833:D834"/>
    <mergeCell ref="C815:C816"/>
    <mergeCell ref="D815:D816"/>
    <mergeCell ref="E815:E816"/>
    <mergeCell ref="F815:F816"/>
    <mergeCell ref="G807:G808"/>
    <mergeCell ref="C813:C814"/>
    <mergeCell ref="G813:G814"/>
    <mergeCell ref="C811:C812"/>
    <mergeCell ref="D811:D812"/>
    <mergeCell ref="E811:E812"/>
    <mergeCell ref="F811:F812"/>
    <mergeCell ref="G811:G812"/>
    <mergeCell ref="C809:C810"/>
    <mergeCell ref="D809:D810"/>
    <mergeCell ref="F807:F808"/>
    <mergeCell ref="E809:E810"/>
    <mergeCell ref="F809:F810"/>
    <mergeCell ref="G809:G810"/>
    <mergeCell ref="D813:D814"/>
    <mergeCell ref="E813:E814"/>
    <mergeCell ref="F813:F814"/>
    <mergeCell ref="C760:C761"/>
    <mergeCell ref="D760:D761"/>
    <mergeCell ref="E760:E761"/>
    <mergeCell ref="F760:F761"/>
    <mergeCell ref="G760:G761"/>
    <mergeCell ref="H760:H761"/>
    <mergeCell ref="G747:G748"/>
    <mergeCell ref="D747:D748"/>
    <mergeCell ref="I760:I761"/>
    <mergeCell ref="H753:I753"/>
    <mergeCell ref="G741:G742"/>
    <mergeCell ref="H741:H742"/>
    <mergeCell ref="I741:I742"/>
    <mergeCell ref="H747:H748"/>
    <mergeCell ref="I747:I748"/>
    <mergeCell ref="C741:C742"/>
    <mergeCell ref="D741:D742"/>
    <mergeCell ref="E741:E742"/>
    <mergeCell ref="F741:F742"/>
    <mergeCell ref="C747:C748"/>
    <mergeCell ref="E747:E748"/>
    <mergeCell ref="F747:F748"/>
    <mergeCell ref="I729:I734"/>
    <mergeCell ref="C738:C739"/>
    <mergeCell ref="D738:D739"/>
    <mergeCell ref="E738:E739"/>
    <mergeCell ref="F738:F739"/>
    <mergeCell ref="G738:G739"/>
    <mergeCell ref="H738:H739"/>
    <mergeCell ref="I738:I739"/>
    <mergeCell ref="I716:I718"/>
    <mergeCell ref="B720:B726"/>
    <mergeCell ref="C720:C726"/>
    <mergeCell ref="D720:D726"/>
    <mergeCell ref="E720:E726"/>
    <mergeCell ref="F720:F726"/>
    <mergeCell ref="H720:H726"/>
    <mergeCell ref="I720:I726"/>
    <mergeCell ref="C716:C718"/>
    <mergeCell ref="D716:D718"/>
    <mergeCell ref="E716:E718"/>
    <mergeCell ref="F716:F718"/>
    <mergeCell ref="G716:G718"/>
    <mergeCell ref="H716:H718"/>
    <mergeCell ref="C706:C707"/>
    <mergeCell ref="D706:D707"/>
    <mergeCell ref="E706:E707"/>
    <mergeCell ref="F706:F707"/>
    <mergeCell ref="H712:I712"/>
    <mergeCell ref="H713:I713"/>
    <mergeCell ref="G706:G707"/>
    <mergeCell ref="H706:H707"/>
    <mergeCell ref="I706:I707"/>
    <mergeCell ref="I695:I696"/>
    <mergeCell ref="C704:C705"/>
    <mergeCell ref="D704:D705"/>
    <mergeCell ref="E704:E705"/>
    <mergeCell ref="F704:F705"/>
    <mergeCell ref="G704:G705"/>
    <mergeCell ref="H704:H705"/>
    <mergeCell ref="I704:I705"/>
    <mergeCell ref="C695:C696"/>
    <mergeCell ref="D695:D696"/>
    <mergeCell ref="E695:E696"/>
    <mergeCell ref="F695:F696"/>
    <mergeCell ref="G695:G696"/>
    <mergeCell ref="H695:H696"/>
    <mergeCell ref="C693:C694"/>
    <mergeCell ref="D693:D694"/>
    <mergeCell ref="E693:E694"/>
    <mergeCell ref="F693:F694"/>
    <mergeCell ref="G693:G694"/>
    <mergeCell ref="H693:H694"/>
    <mergeCell ref="I693:I694"/>
    <mergeCell ref="D691:D692"/>
    <mergeCell ref="E691:E692"/>
    <mergeCell ref="F691:F692"/>
    <mergeCell ref="G691:G692"/>
    <mergeCell ref="C691:C692"/>
    <mergeCell ref="H691:H692"/>
    <mergeCell ref="I691:I692"/>
    <mergeCell ref="I689:I690"/>
    <mergeCell ref="C683:C686"/>
    <mergeCell ref="H675:I675"/>
    <mergeCell ref="C681:C682"/>
    <mergeCell ref="D681:D682"/>
    <mergeCell ref="E681:E682"/>
    <mergeCell ref="F681:F682"/>
    <mergeCell ref="G681:G682"/>
    <mergeCell ref="H681:H682"/>
    <mergeCell ref="I681:I682"/>
    <mergeCell ref="G683:G686"/>
    <mergeCell ref="D683:D686"/>
    <mergeCell ref="E683:E686"/>
    <mergeCell ref="F683:F686"/>
    <mergeCell ref="H683:H686"/>
    <mergeCell ref="I683:I686"/>
    <mergeCell ref="C689:C690"/>
    <mergeCell ref="D689:D690"/>
    <mergeCell ref="E689:E690"/>
    <mergeCell ref="F689:F690"/>
    <mergeCell ref="G689:G690"/>
    <mergeCell ref="H689:H690"/>
    <mergeCell ref="B663:B666"/>
    <mergeCell ref="C663:C666"/>
    <mergeCell ref="E663:E666"/>
    <mergeCell ref="F663:F666"/>
    <mergeCell ref="G663:G666"/>
    <mergeCell ref="H663:H666"/>
    <mergeCell ref="C659:C662"/>
    <mergeCell ref="E659:E662"/>
    <mergeCell ref="F659:F662"/>
    <mergeCell ref="G659:G662"/>
    <mergeCell ref="H674:I674"/>
    <mergeCell ref="H659:H662"/>
    <mergeCell ref="I659:I662"/>
    <mergeCell ref="I663:I666"/>
    <mergeCell ref="I650:I653"/>
    <mergeCell ref="D654:D658"/>
    <mergeCell ref="E654:E658"/>
    <mergeCell ref="F654:F658"/>
    <mergeCell ref="G654:G658"/>
    <mergeCell ref="H654:H658"/>
    <mergeCell ref="I654:I658"/>
    <mergeCell ref="C650:C653"/>
    <mergeCell ref="D650:D653"/>
    <mergeCell ref="E650:E653"/>
    <mergeCell ref="F650:F653"/>
    <mergeCell ref="G650:G653"/>
    <mergeCell ref="H650:H653"/>
    <mergeCell ref="I642:I643"/>
    <mergeCell ref="C646:C647"/>
    <mergeCell ref="D646:D647"/>
    <mergeCell ref="E646:E647"/>
    <mergeCell ref="F646:F647"/>
    <mergeCell ref="G646:G647"/>
    <mergeCell ref="H646:H647"/>
    <mergeCell ref="I646:I647"/>
    <mergeCell ref="C642:C643"/>
    <mergeCell ref="D642:D643"/>
    <mergeCell ref="E642:E643"/>
    <mergeCell ref="F642:F643"/>
    <mergeCell ref="G642:G643"/>
    <mergeCell ref="H642:H643"/>
    <mergeCell ref="C614:C615"/>
    <mergeCell ref="D614:D615"/>
    <mergeCell ref="E614:E615"/>
    <mergeCell ref="F614:F615"/>
    <mergeCell ref="H636:I636"/>
    <mergeCell ref="H637:I637"/>
    <mergeCell ref="G614:G615"/>
    <mergeCell ref="H614:H615"/>
    <mergeCell ref="I614:I615"/>
    <mergeCell ref="C596:C597"/>
    <mergeCell ref="D596:D597"/>
    <mergeCell ref="E596:E597"/>
    <mergeCell ref="F596:F597"/>
    <mergeCell ref="H603:I603"/>
    <mergeCell ref="H604:I604"/>
    <mergeCell ref="G596:G597"/>
    <mergeCell ref="H596:H597"/>
    <mergeCell ref="I596:I597"/>
    <mergeCell ref="I583:I584"/>
    <mergeCell ref="C589:C590"/>
    <mergeCell ref="D589:D590"/>
    <mergeCell ref="E589:E590"/>
    <mergeCell ref="F589:F590"/>
    <mergeCell ref="G589:G590"/>
    <mergeCell ref="H589:H590"/>
    <mergeCell ref="I589:I590"/>
    <mergeCell ref="C583:C584"/>
    <mergeCell ref="D583:D584"/>
    <mergeCell ref="E583:E584"/>
    <mergeCell ref="F583:F584"/>
    <mergeCell ref="G583:G584"/>
    <mergeCell ref="H583:H584"/>
    <mergeCell ref="H574:H575"/>
    <mergeCell ref="I574:I575"/>
    <mergeCell ref="C581:C582"/>
    <mergeCell ref="D581:D582"/>
    <mergeCell ref="E581:E582"/>
    <mergeCell ref="F581:F582"/>
    <mergeCell ref="G581:G582"/>
    <mergeCell ref="H581:H582"/>
    <mergeCell ref="I581:I582"/>
    <mergeCell ref="C574:C575"/>
    <mergeCell ref="D574:D575"/>
    <mergeCell ref="E574:E575"/>
    <mergeCell ref="F574:F575"/>
    <mergeCell ref="G574:G575"/>
    <mergeCell ref="C560:C561"/>
    <mergeCell ref="D560:D561"/>
    <mergeCell ref="E560:E561"/>
    <mergeCell ref="F560:F561"/>
    <mergeCell ref="F546:F547"/>
    <mergeCell ref="G546:G547"/>
    <mergeCell ref="H546:H547"/>
    <mergeCell ref="H505:I505"/>
    <mergeCell ref="H530:I532"/>
    <mergeCell ref="H504:I504"/>
    <mergeCell ref="H568:I568"/>
    <mergeCell ref="G560:G561"/>
    <mergeCell ref="H560:H561"/>
    <mergeCell ref="I560:I561"/>
    <mergeCell ref="H564:I566"/>
    <mergeCell ref="H567:I567"/>
    <mergeCell ref="H501:I503"/>
    <mergeCell ref="H533:I533"/>
    <mergeCell ref="H534:I534"/>
    <mergeCell ref="I546:I547"/>
    <mergeCell ref="B15:J15"/>
    <mergeCell ref="B17:J17"/>
    <mergeCell ref="B21:J21"/>
    <mergeCell ref="B22:J22"/>
    <mergeCell ref="B16:J16"/>
    <mergeCell ref="B18:J18"/>
    <mergeCell ref="B19:J19"/>
    <mergeCell ref="B222:J222"/>
    <mergeCell ref="B32:J32"/>
    <mergeCell ref="B36:J36"/>
    <mergeCell ref="B38:J38"/>
    <mergeCell ref="B53:J53"/>
    <mergeCell ref="B217:J217"/>
    <mergeCell ref="B218:J218"/>
    <mergeCell ref="C48:I48"/>
    <mergeCell ref="B50:B51"/>
    <mergeCell ref="B45:B46"/>
    <mergeCell ref="C546:C547"/>
    <mergeCell ref="D546:D547"/>
    <mergeCell ref="E546:E547"/>
  </mergeCells>
  <phoneticPr fontId="163" type="noConversion"/>
  <hyperlinks>
    <hyperlink ref="B8" r:id="rId1" xr:uid="{00000000-0004-0000-0900-000000000000}"/>
    <hyperlink ref="B12" r:id="rId2" display="http://www.google.fr/url?sa=t&amp;rct=j&amp;q=&amp;esrc=s&amp;source=web&amp;cd=1&amp;cad=rja&amp;ved=0CDIQFjAA&amp;url=http%3A%2F%2Fwww.economie.gouv.fr%2Ffiles%2Ffiles%2Fdirections_services%2Fdaj%2Fmarches_publics%2Foeap%2Fgem%2Fnutrition%2Fnutrition.pdf&amp;ei=rP4xUbaSB4qX1AXhloAY&amp;usg=AFQjCNGkvjbdh3h-ZINEydIRRz5vVgvkDA&amp;bvm=bv.43148975,d.d2k" xr:uid="{00000000-0004-0000-0900-000001000000}"/>
    <hyperlink ref="L9" r:id="rId3" xr:uid="{00000000-0004-0000-0900-000002000000}"/>
    <hyperlink ref="B306" r:id="rId4" xr:uid="{00000000-0004-0000-0900-000003000000}"/>
    <hyperlink ref="B771" r:id="rId5" xr:uid="{00000000-0004-0000-0900-000004000000}"/>
    <hyperlink ref="B773" r:id="rId6" xr:uid="{00000000-0004-0000-0900-000005000000}"/>
    <hyperlink ref="B775" r:id="rId7" xr:uid="{00000000-0004-0000-0900-000006000000}"/>
    <hyperlink ref="B777" r:id="rId8" xr:uid="{00000000-0004-0000-0900-000007000000}"/>
    <hyperlink ref="B778" r:id="rId9" xr:uid="{00000000-0004-0000-0900-000008000000}"/>
    <hyperlink ref="L783" r:id="rId10" xr:uid="{00000000-0004-0000-0900-000009000000}"/>
    <hyperlink ref="L829:N829" r:id="rId11" display="Nouvelle recherche Google en cliquant ICI" xr:uid="{00000000-0004-0000-0900-00000A000000}"/>
    <hyperlink ref="L873:N873" r:id="rId12" display="Nouvelle recherche Google en cliquant ICI" xr:uid="{00000000-0004-0000-0900-00000B000000}"/>
  </hyperlinks>
  <printOptions horizontalCentered="1"/>
  <pageMargins left="0.59055118110236227" right="0.19685039370078741" top="0.19685039370078741" bottom="0.19685039370078741" header="0.11811023622047245" footer="0.11811023622047245"/>
  <pageSetup paperSize="9" scale="65" orientation="portrait" r:id="rId13"/>
  <headerFooter alignWithMargins="0">
    <oddFooter>&amp;CPage &amp;P de &amp;N&amp;R&amp;D &amp;T</oddFooter>
  </headerFooter>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6"/>
  <dimension ref="B1:T42"/>
  <sheetViews>
    <sheetView showZeros="0" zoomScaleNormal="100" zoomScaleSheetLayoutView="75" workbookViewId="0">
      <selection activeCell="G3" sqref="G3:G4"/>
    </sheetView>
  </sheetViews>
  <sheetFormatPr baseColWidth="10" defaultRowHeight="12.75" x14ac:dyDescent="0.2"/>
  <cols>
    <col min="1" max="1" width="3.8554687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s>
  <sheetData>
    <row r="1" spans="2:20" ht="29.25" customHeight="1" x14ac:dyDescent="0.2">
      <c r="B1" s="2289" t="s">
        <v>1241</v>
      </c>
      <c r="C1" s="2289"/>
      <c r="D1" s="2289"/>
      <c r="E1" s="2289"/>
      <c r="F1" s="31">
        <f>'1 MENUS Plan'!$B$2</f>
        <v>43</v>
      </c>
      <c r="H1" s="4"/>
      <c r="J1" s="2288" t="s">
        <v>584</v>
      </c>
      <c r="K1" s="2288"/>
      <c r="L1" s="2288"/>
      <c r="M1" s="2288"/>
    </row>
    <row r="2" spans="2:20" s="1" customFormat="1" ht="18" customHeight="1" x14ac:dyDescent="0.25">
      <c r="B2" s="2290" t="s">
        <v>1242</v>
      </c>
      <c r="C2" s="2290"/>
      <c r="D2" s="2290"/>
      <c r="E2" s="2290"/>
      <c r="F2" s="2290"/>
      <c r="G2" s="2290"/>
      <c r="H2" s="21"/>
      <c r="J2" s="2288"/>
      <c r="K2" s="2288"/>
      <c r="L2" s="2288"/>
      <c r="M2" s="2288"/>
      <c r="R2" s="3"/>
    </row>
    <row r="3" spans="2:20" s="1" customFormat="1" ht="20.100000000000001" customHeight="1" x14ac:dyDescent="0.25">
      <c r="B3" s="2258">
        <f>'1 MENUS Plan'!C1</f>
        <v>44135</v>
      </c>
      <c r="C3" s="1589" t="s">
        <v>3096</v>
      </c>
      <c r="D3" s="2258">
        <f>'1 MENUS Plan'!D1</f>
        <v>44136</v>
      </c>
      <c r="E3" s="1589" t="s">
        <v>3096</v>
      </c>
      <c r="F3" s="2261">
        <f>'1 MENUS Plan'!E1</f>
        <v>44137</v>
      </c>
      <c r="G3" s="1592" t="s">
        <v>3096</v>
      </c>
      <c r="H3" s="2291">
        <f>D22</f>
        <v>44139</v>
      </c>
      <c r="J3" s="2263" t="s">
        <v>997</v>
      </c>
      <c r="K3" s="2264"/>
      <c r="M3" s="2263" t="s">
        <v>1000</v>
      </c>
      <c r="N3" s="2264"/>
      <c r="P3" s="2272" t="s">
        <v>569</v>
      </c>
      <c r="Q3" s="2272"/>
      <c r="R3" s="2272"/>
      <c r="S3" s="2272"/>
    </row>
    <row r="4" spans="2:20" s="1" customFormat="1" ht="20.100000000000001" customHeight="1" x14ac:dyDescent="0.25">
      <c r="B4" s="2259"/>
      <c r="C4" s="1590" t="s">
        <v>3097</v>
      </c>
      <c r="D4" s="2259"/>
      <c r="E4" s="1590" t="s">
        <v>3097</v>
      </c>
      <c r="F4" s="2262"/>
      <c r="G4" s="1593" t="s">
        <v>3097</v>
      </c>
      <c r="H4" s="2276"/>
      <c r="J4" s="2264"/>
      <c r="K4" s="2264"/>
      <c r="M4" s="2264"/>
      <c r="N4" s="2264"/>
      <c r="P4" s="2273" t="s">
        <v>570</v>
      </c>
      <c r="Q4" s="2273"/>
      <c r="R4" s="2273"/>
      <c r="S4" s="2273"/>
    </row>
    <row r="5" spans="2:20" s="1" customFormat="1" ht="24.95" customHeight="1" x14ac:dyDescent="0.25">
      <c r="B5" s="18">
        <f>'1 MENUS Plan'!C2</f>
        <v>0</v>
      </c>
      <c r="C5" s="19">
        <v>110</v>
      </c>
      <c r="D5" s="18">
        <f>'1 MENUS Plan'!D2</f>
        <v>0</v>
      </c>
      <c r="E5" s="19">
        <v>110</v>
      </c>
      <c r="F5" s="18">
        <f>'1 MENUS Plan'!E2</f>
        <v>0</v>
      </c>
      <c r="G5" s="19">
        <v>110</v>
      </c>
      <c r="H5" s="2276"/>
      <c r="J5" s="2265" t="s">
        <v>995</v>
      </c>
      <c r="K5" s="2266"/>
      <c r="M5" s="18">
        <v>0</v>
      </c>
      <c r="N5" s="19">
        <v>110</v>
      </c>
      <c r="P5" s="2271"/>
      <c r="Q5" s="19">
        <v>0</v>
      </c>
      <c r="R5" s="2274"/>
      <c r="S5" s="875" t="s">
        <v>2194</v>
      </c>
    </row>
    <row r="6" spans="2:20" s="1" customFormat="1" ht="24.95" customHeight="1" x14ac:dyDescent="0.25">
      <c r="B6" s="18">
        <f>'1 MENUS Plan'!C3</f>
        <v>0</v>
      </c>
      <c r="C6" s="19">
        <v>80</v>
      </c>
      <c r="D6" s="18">
        <f>'1 MENUS Plan'!D3</f>
        <v>0</v>
      </c>
      <c r="E6" s="19">
        <v>80</v>
      </c>
      <c r="F6" s="18">
        <f>'1 MENUS Plan'!E3</f>
        <v>0</v>
      </c>
      <c r="G6" s="19">
        <v>80</v>
      </c>
      <c r="H6" s="2276"/>
      <c r="J6" s="2265"/>
      <c r="K6" s="2266"/>
      <c r="M6" s="18">
        <v>0</v>
      </c>
      <c r="N6" s="19">
        <v>80</v>
      </c>
      <c r="P6" s="2271"/>
      <c r="Q6" s="19">
        <v>0</v>
      </c>
      <c r="R6" s="2274"/>
      <c r="S6" s="3"/>
      <c r="T6" s="3"/>
    </row>
    <row r="7" spans="2:20" s="1" customFormat="1" ht="24.95" customHeight="1" x14ac:dyDescent="0.25">
      <c r="B7" s="18">
        <f>'1 MENUS Plan'!C4</f>
        <v>0</v>
      </c>
      <c r="C7" s="19">
        <v>51</v>
      </c>
      <c r="D7" s="18">
        <f>'1 MENUS Plan'!D4</f>
        <v>0</v>
      </c>
      <c r="E7" s="19">
        <v>51</v>
      </c>
      <c r="F7" s="18">
        <f>'1 MENUS Plan'!E4</f>
        <v>0</v>
      </c>
      <c r="G7" s="19">
        <v>51</v>
      </c>
      <c r="H7" s="2276"/>
      <c r="J7" s="2265"/>
      <c r="K7" s="2266"/>
      <c r="M7" s="18">
        <v>0</v>
      </c>
      <c r="N7" s="19">
        <v>51</v>
      </c>
      <c r="P7" s="2271"/>
      <c r="Q7" s="19">
        <v>0</v>
      </c>
      <c r="R7" s="2274"/>
      <c r="S7" s="3"/>
      <c r="T7" s="3"/>
    </row>
    <row r="8" spans="2:20"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0" s="1" customFormat="1" ht="24.95" customHeight="1" x14ac:dyDescent="0.25">
      <c r="B9" s="18">
        <f>'1 MENUS Plan'!C5</f>
        <v>0</v>
      </c>
      <c r="C9" s="19">
        <v>110</v>
      </c>
      <c r="D9" s="18">
        <f>'1 MENUS Plan'!D5</f>
        <v>0</v>
      </c>
      <c r="E9" s="19">
        <v>110</v>
      </c>
      <c r="F9" s="18">
        <f>'1 MENUS Plan'!E5</f>
        <v>0</v>
      </c>
      <c r="G9" s="19">
        <v>110</v>
      </c>
      <c r="H9" s="2276"/>
      <c r="J9" s="2265"/>
      <c r="K9" s="2266"/>
      <c r="M9" s="18">
        <v>0</v>
      </c>
      <c r="N9" s="19">
        <v>110</v>
      </c>
      <c r="P9" s="2271"/>
      <c r="Q9" s="19"/>
      <c r="R9" s="2274"/>
      <c r="S9" s="631"/>
      <c r="T9" s="3"/>
    </row>
    <row r="10" spans="2:20" s="1" customFormat="1" ht="24.95" customHeight="1" x14ac:dyDescent="0.25">
      <c r="B10" s="18">
        <f>'1 MENUS Plan'!C6</f>
        <v>0</v>
      </c>
      <c r="C10" s="19">
        <v>80</v>
      </c>
      <c r="D10" s="18">
        <f>'1 MENUS Plan'!D6</f>
        <v>0</v>
      </c>
      <c r="E10" s="19">
        <v>80</v>
      </c>
      <c r="F10" s="18">
        <f>'1 MENUS Plan'!E6</f>
        <v>0</v>
      </c>
      <c r="G10" s="19">
        <v>80</v>
      </c>
      <c r="H10" s="2276"/>
      <c r="J10" s="2265"/>
      <c r="K10" s="2266"/>
      <c r="M10" s="18">
        <v>0</v>
      </c>
      <c r="N10" s="19">
        <v>80</v>
      </c>
      <c r="P10" s="2271"/>
      <c r="Q10" s="19"/>
      <c r="R10" s="2274"/>
      <c r="S10" s="3"/>
      <c r="T10" s="3"/>
    </row>
    <row r="11" spans="2:20"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0" s="1" customFormat="1" ht="24.95" customHeight="1" x14ac:dyDescent="0.25">
      <c r="B12" s="18">
        <f>'1 MENUS Plan'!C7</f>
        <v>0</v>
      </c>
      <c r="C12" s="19">
        <v>110</v>
      </c>
      <c r="D12" s="18">
        <f>'1 MENUS Plan'!D7</f>
        <v>0</v>
      </c>
      <c r="E12" s="19">
        <v>110</v>
      </c>
      <c r="F12" s="18">
        <f>'1 MENUS Plan'!E7</f>
        <v>0</v>
      </c>
      <c r="G12" s="19">
        <v>110</v>
      </c>
      <c r="H12" s="2276"/>
      <c r="J12" s="2265"/>
      <c r="K12" s="2266"/>
      <c r="M12" s="18">
        <v>0</v>
      </c>
      <c r="N12" s="19">
        <v>110</v>
      </c>
      <c r="P12" s="2271"/>
      <c r="Q12" s="19"/>
      <c r="R12" s="2274"/>
      <c r="S12" s="631"/>
      <c r="T12" s="3"/>
    </row>
    <row r="13" spans="2:20" s="1" customFormat="1" ht="24.95" customHeight="1" x14ac:dyDescent="0.25">
      <c r="B13" s="18">
        <f>'1 MENUS Plan'!C8</f>
        <v>0</v>
      </c>
      <c r="C13" s="19">
        <v>80</v>
      </c>
      <c r="D13" s="18">
        <f>'1 MENUS Plan'!D8</f>
        <v>0</v>
      </c>
      <c r="E13" s="19">
        <v>80</v>
      </c>
      <c r="F13" s="18">
        <f>'1 MENUS Plan'!E8</f>
        <v>0</v>
      </c>
      <c r="G13" s="19">
        <v>80</v>
      </c>
      <c r="H13" s="2276"/>
      <c r="J13" s="2265"/>
      <c r="K13" s="2266"/>
      <c r="M13" s="18">
        <v>0</v>
      </c>
      <c r="N13" s="19">
        <v>80</v>
      </c>
      <c r="P13" s="2271"/>
      <c r="Q13" s="19"/>
      <c r="R13" s="2274"/>
      <c r="S13" s="3"/>
      <c r="T13" s="3"/>
    </row>
    <row r="14" spans="2:20"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0" s="1" customFormat="1" ht="24.95" customHeight="1" x14ac:dyDescent="0.25">
      <c r="B15" s="18">
        <f>'1 MENUS Plan'!C9</f>
        <v>0</v>
      </c>
      <c r="C15" s="19">
        <v>110</v>
      </c>
      <c r="D15" s="18">
        <f>'1 MENUS Plan'!D9</f>
        <v>0</v>
      </c>
      <c r="E15" s="19">
        <v>110</v>
      </c>
      <c r="F15" s="18">
        <f>'1 MENUS Plan'!E9</f>
        <v>0</v>
      </c>
      <c r="G15" s="19">
        <v>110</v>
      </c>
      <c r="H15" s="2276"/>
      <c r="J15" s="2267"/>
      <c r="K15" s="2268"/>
      <c r="M15" s="18">
        <v>0</v>
      </c>
      <c r="N15" s="19">
        <v>110</v>
      </c>
      <c r="P15" s="2271"/>
      <c r="Q15" s="19"/>
      <c r="R15" s="2274"/>
      <c r="S15" s="631"/>
      <c r="T15" s="3"/>
    </row>
    <row r="16" spans="2:20" s="1" customFormat="1" ht="24.95" customHeight="1" x14ac:dyDescent="0.25">
      <c r="B16" s="18">
        <f>'1 MENUS Plan'!C10</f>
        <v>0</v>
      </c>
      <c r="C16" s="19">
        <v>80</v>
      </c>
      <c r="D16" s="18">
        <f>'1 MENUS Plan'!D10</f>
        <v>0</v>
      </c>
      <c r="E16" s="19">
        <v>80</v>
      </c>
      <c r="F16" s="18">
        <f>'1 MENUS Plan'!E10</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Plan'!C11</f>
        <v>0</v>
      </c>
      <c r="C18" s="19">
        <v>110</v>
      </c>
      <c r="D18" s="18">
        <f>'1 MENUS Plan'!D11</f>
        <v>0</v>
      </c>
      <c r="E18" s="19">
        <v>110</v>
      </c>
      <c r="F18" s="18">
        <f>'1 MENUS Plan'!E11</f>
        <v>0</v>
      </c>
      <c r="G18" s="19">
        <v>110</v>
      </c>
      <c r="H18" s="2257"/>
      <c r="J18" s="2267"/>
      <c r="K18" s="2268"/>
      <c r="M18" s="18">
        <v>0</v>
      </c>
      <c r="N18" s="19">
        <v>110</v>
      </c>
      <c r="P18" s="2271"/>
      <c r="Q18" s="19"/>
      <c r="R18" s="2274"/>
      <c r="S18" s="631"/>
      <c r="T18" s="3"/>
    </row>
    <row r="19" spans="2:20" s="1" customFormat="1" ht="24.95" customHeight="1" x14ac:dyDescent="0.25">
      <c r="B19" s="18">
        <f>'1 MENUS Plan'!C12</f>
        <v>0</v>
      </c>
      <c r="C19" s="19">
        <v>80</v>
      </c>
      <c r="D19" s="18">
        <f>'1 MENUS Plan'!D12</f>
        <v>0</v>
      </c>
      <c r="E19" s="19">
        <v>80</v>
      </c>
      <c r="F19" s="18">
        <f>'1 MENUS Plan'!E12</f>
        <v>0</v>
      </c>
      <c r="G19" s="19">
        <v>80</v>
      </c>
      <c r="H19" s="2276">
        <f>B3</f>
        <v>44135</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Plan'!F1</f>
        <v>44138</v>
      </c>
      <c r="C22" s="1591" t="s">
        <v>3096</v>
      </c>
      <c r="D22" s="2260">
        <f>'1 MENUS Plan'!G1</f>
        <v>44139</v>
      </c>
      <c r="E22" s="1591" t="s">
        <v>3096</v>
      </c>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1590" t="s">
        <v>3097</v>
      </c>
      <c r="D23" s="2260"/>
      <c r="E23" s="1590" t="s">
        <v>3097</v>
      </c>
      <c r="F23" s="2262"/>
      <c r="G23" s="2285"/>
      <c r="H23" s="2276"/>
      <c r="J23" s="2264"/>
      <c r="K23" s="2264"/>
      <c r="M23" s="2264"/>
      <c r="N23" s="2264"/>
      <c r="P23" s="2275"/>
      <c r="Q23" s="2275"/>
      <c r="R23" s="2275"/>
      <c r="S23" s="3"/>
    </row>
    <row r="24" spans="2:20" s="1" customFormat="1" ht="24.95" customHeight="1" x14ac:dyDescent="0.25">
      <c r="B24" s="18">
        <f>'1 MENUS Plan'!F2</f>
        <v>0</v>
      </c>
      <c r="C24" s="19">
        <v>110</v>
      </c>
      <c r="D24" s="18">
        <f>'1 MENUS Plan'!G2</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Plan'!F3</f>
        <v>0</v>
      </c>
      <c r="C25" s="19">
        <v>80</v>
      </c>
      <c r="D25" s="18">
        <f>'1 MENUS Plan'!G3</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Plan'!F4</f>
        <v>0</v>
      </c>
      <c r="C26" s="19">
        <v>51</v>
      </c>
      <c r="D26" s="18">
        <f>'1 MENUS Plan'!G4</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Plan'!F5</f>
        <v>0</v>
      </c>
      <c r="C28" s="19">
        <v>110</v>
      </c>
      <c r="D28" s="18">
        <f>'1 MENUS Plan'!G5</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Plan'!F6</f>
        <v>0</v>
      </c>
      <c r="C29" s="19">
        <v>80</v>
      </c>
      <c r="D29" s="18">
        <f>'1 MENUS Plan'!G6</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Plan'!F7</f>
        <v>0</v>
      </c>
      <c r="C31" s="19">
        <v>110</v>
      </c>
      <c r="D31" s="18">
        <f>'1 MENUS Plan'!G7</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Plan'!F8</f>
        <v>0</v>
      </c>
      <c r="C32" s="19">
        <v>80</v>
      </c>
      <c r="D32" s="18">
        <f>'1 MENUS Plan'!G8</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Plan'!F9</f>
        <v>0</v>
      </c>
      <c r="C34" s="19">
        <v>110</v>
      </c>
      <c r="D34" s="18">
        <f>'1 MENUS Plan'!G9</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Plan'!F10</f>
        <v>0</v>
      </c>
      <c r="C35" s="19">
        <v>80</v>
      </c>
      <c r="D35" s="18">
        <f>'1 MENUS Plan'!G10</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Plan'!F11</f>
        <v>0</v>
      </c>
      <c r="C37" s="19">
        <v>110</v>
      </c>
      <c r="D37" s="18">
        <f>'1 MENUS Plan'!G11</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Plan'!F12</f>
        <v>0</v>
      </c>
      <c r="C38" s="19">
        <v>80</v>
      </c>
      <c r="D38" s="18">
        <f>'1 MENUS Plan'!G12</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J1:M2"/>
    <mergeCell ref="M3:N4"/>
    <mergeCell ref="B1:E1"/>
    <mergeCell ref="B2:G2"/>
    <mergeCell ref="H3:H16"/>
    <mergeCell ref="H33:H40"/>
    <mergeCell ref="F28:G29"/>
    <mergeCell ref="F31:G32"/>
    <mergeCell ref="F33:G33"/>
    <mergeCell ref="F25:G26"/>
    <mergeCell ref="F35:G38"/>
    <mergeCell ref="F40:G40"/>
    <mergeCell ref="P41:R41"/>
    <mergeCell ref="P3:S3"/>
    <mergeCell ref="P4:S4"/>
    <mergeCell ref="P5:P21"/>
    <mergeCell ref="R5:R21"/>
    <mergeCell ref="P22:R23"/>
    <mergeCell ref="P24:P40"/>
    <mergeCell ref="R24:R40"/>
    <mergeCell ref="M22:N23"/>
    <mergeCell ref="J3:K4"/>
    <mergeCell ref="J22:K23"/>
    <mergeCell ref="J5:K13"/>
    <mergeCell ref="J14:K18"/>
    <mergeCell ref="J19:K21"/>
    <mergeCell ref="H17:H18"/>
    <mergeCell ref="B3:B4"/>
    <mergeCell ref="B22:B23"/>
    <mergeCell ref="D3:D4"/>
    <mergeCell ref="D22:D23"/>
    <mergeCell ref="F3:F4"/>
    <mergeCell ref="H19:H32"/>
    <mergeCell ref="F22:G23"/>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8"/>
  <dimension ref="B1:T42"/>
  <sheetViews>
    <sheetView showZeros="0" zoomScaleNormal="100" zoomScaleSheetLayoutView="75" workbookViewId="0">
      <selection activeCell="G3" sqref="G3:G4"/>
    </sheetView>
  </sheetViews>
  <sheetFormatPr baseColWidth="10" defaultRowHeight="12.75" x14ac:dyDescent="0.2"/>
  <cols>
    <col min="1" max="1" width="3.570312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s>
  <sheetData>
    <row r="1" spans="2:20" ht="29.25" customHeight="1" x14ac:dyDescent="0.2">
      <c r="B1" s="2289" t="s">
        <v>1241</v>
      </c>
      <c r="C1" s="2289"/>
      <c r="D1" s="2289"/>
      <c r="E1" s="2289"/>
      <c r="F1" s="27">
        <f>'1 MENUS Plan'!$B$14</f>
        <v>44</v>
      </c>
      <c r="H1" s="4"/>
      <c r="J1" s="2288" t="s">
        <v>584</v>
      </c>
      <c r="K1" s="2288"/>
      <c r="L1" s="2288"/>
      <c r="M1" s="2288"/>
    </row>
    <row r="2" spans="2:20" s="1" customFormat="1" ht="18" customHeight="1" x14ac:dyDescent="0.25">
      <c r="B2" s="2290" t="s">
        <v>1242</v>
      </c>
      <c r="C2" s="2290"/>
      <c r="D2" s="2290"/>
      <c r="E2" s="2290"/>
      <c r="F2" s="2290"/>
      <c r="G2" s="2290"/>
      <c r="H2" s="21"/>
      <c r="J2" s="2288"/>
      <c r="K2" s="2288"/>
      <c r="L2" s="2288"/>
      <c r="M2" s="2288"/>
      <c r="R2" s="3"/>
    </row>
    <row r="3" spans="2:20" s="1" customFormat="1" ht="20.100000000000001" customHeight="1" x14ac:dyDescent="0.25">
      <c r="B3" s="2258">
        <f>'1 MENUS Plan'!C13</f>
        <v>44142</v>
      </c>
      <c r="C3" s="1589" t="s">
        <v>3096</v>
      </c>
      <c r="D3" s="2258">
        <f>'1 MENUS Plan'!D13</f>
        <v>44143</v>
      </c>
      <c r="E3" s="1589" t="s">
        <v>3096</v>
      </c>
      <c r="F3" s="2261">
        <f>'1 MENUS Plan'!E13</f>
        <v>44144</v>
      </c>
      <c r="G3" s="1592" t="s">
        <v>3096</v>
      </c>
      <c r="H3" s="2291">
        <f>D22</f>
        <v>44146</v>
      </c>
      <c r="J3" s="2263" t="s">
        <v>997</v>
      </c>
      <c r="K3" s="2264"/>
      <c r="M3" s="2263" t="s">
        <v>1000</v>
      </c>
      <c r="N3" s="2264"/>
      <c r="P3" s="2272" t="s">
        <v>569</v>
      </c>
      <c r="Q3" s="2272"/>
      <c r="R3" s="2272"/>
      <c r="S3" s="2272"/>
    </row>
    <row r="4" spans="2:20" s="1" customFormat="1" ht="20.100000000000001" customHeight="1" x14ac:dyDescent="0.25">
      <c r="B4" s="2259"/>
      <c r="C4" s="1590" t="s">
        <v>3097</v>
      </c>
      <c r="D4" s="2259"/>
      <c r="E4" s="1590" t="s">
        <v>3097</v>
      </c>
      <c r="F4" s="2262"/>
      <c r="G4" s="1593" t="s">
        <v>3097</v>
      </c>
      <c r="H4" s="2276"/>
      <c r="J4" s="2264"/>
      <c r="K4" s="2264"/>
      <c r="M4" s="2264"/>
      <c r="N4" s="2264"/>
      <c r="P4" s="2273" t="s">
        <v>570</v>
      </c>
      <c r="Q4" s="2273"/>
      <c r="R4" s="2273"/>
      <c r="S4" s="2273"/>
    </row>
    <row r="5" spans="2:20" s="1" customFormat="1" ht="24.95" customHeight="1" x14ac:dyDescent="0.25">
      <c r="B5" s="18">
        <f>'1 MENUS Plan'!C14</f>
        <v>0</v>
      </c>
      <c r="C5" s="19">
        <v>110</v>
      </c>
      <c r="D5" s="18">
        <f>'1 MENUS Plan'!D14</f>
        <v>0</v>
      </c>
      <c r="E5" s="19">
        <v>110</v>
      </c>
      <c r="F5" s="18">
        <f>'1 MENUS Plan'!E14</f>
        <v>0</v>
      </c>
      <c r="G5" s="19">
        <v>110</v>
      </c>
      <c r="H5" s="2276"/>
      <c r="J5" s="2265" t="s">
        <v>995</v>
      </c>
      <c r="K5" s="2266"/>
      <c r="M5" s="18">
        <v>0</v>
      </c>
      <c r="N5" s="19">
        <v>110</v>
      </c>
      <c r="P5" s="2271"/>
      <c r="Q5" s="19">
        <v>0</v>
      </c>
      <c r="R5" s="2274"/>
      <c r="S5" s="875" t="s">
        <v>2194</v>
      </c>
    </row>
    <row r="6" spans="2:20" s="1" customFormat="1" ht="24.95" customHeight="1" x14ac:dyDescent="0.25">
      <c r="B6" s="18">
        <f>'1 MENUS Plan'!C15</f>
        <v>0</v>
      </c>
      <c r="C6" s="19">
        <v>80</v>
      </c>
      <c r="D6" s="18">
        <f>'1 MENUS Plan'!D15</f>
        <v>0</v>
      </c>
      <c r="E6" s="19">
        <v>80</v>
      </c>
      <c r="F6" s="18">
        <f>'1 MENUS Plan'!E15</f>
        <v>0</v>
      </c>
      <c r="G6" s="19">
        <v>80</v>
      </c>
      <c r="H6" s="2276"/>
      <c r="J6" s="2265"/>
      <c r="K6" s="2266"/>
      <c r="M6" s="18">
        <v>0</v>
      </c>
      <c r="N6" s="19">
        <v>80</v>
      </c>
      <c r="P6" s="2271"/>
      <c r="Q6" s="19">
        <v>0</v>
      </c>
      <c r="R6" s="2274"/>
      <c r="S6" s="3"/>
      <c r="T6" s="3"/>
    </row>
    <row r="7" spans="2:20" s="1" customFormat="1" ht="24.95" customHeight="1" x14ac:dyDescent="0.25">
      <c r="B7" s="18">
        <f>'1 MENUS Plan'!C16</f>
        <v>0</v>
      </c>
      <c r="C7" s="19">
        <v>51</v>
      </c>
      <c r="D7" s="18">
        <f>'1 MENUS Plan'!D16</f>
        <v>0</v>
      </c>
      <c r="E7" s="19">
        <v>51</v>
      </c>
      <c r="F7" s="18">
        <f>'1 MENUS Plan'!E16</f>
        <v>0</v>
      </c>
      <c r="G7" s="19">
        <v>51</v>
      </c>
      <c r="H7" s="2276"/>
      <c r="J7" s="2265"/>
      <c r="K7" s="2266"/>
      <c r="M7" s="18">
        <v>0</v>
      </c>
      <c r="N7" s="19">
        <v>51</v>
      </c>
      <c r="P7" s="2271"/>
      <c r="Q7" s="19">
        <v>0</v>
      </c>
      <c r="R7" s="2274"/>
      <c r="S7" s="3"/>
      <c r="T7" s="3"/>
    </row>
    <row r="8" spans="2:20"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0" s="1" customFormat="1" ht="24.95" customHeight="1" x14ac:dyDescent="0.25">
      <c r="B9" s="18">
        <f>'1 MENUS Plan'!C17</f>
        <v>0</v>
      </c>
      <c r="C9" s="19">
        <v>110</v>
      </c>
      <c r="D9" s="18">
        <f>'1 MENUS Plan'!D17</f>
        <v>0</v>
      </c>
      <c r="E9" s="19">
        <v>110</v>
      </c>
      <c r="F9" s="18">
        <f>'1 MENUS Plan'!E17</f>
        <v>0</v>
      </c>
      <c r="G9" s="19">
        <v>110</v>
      </c>
      <c r="H9" s="2276"/>
      <c r="J9" s="2265"/>
      <c r="K9" s="2266"/>
      <c r="M9" s="18">
        <v>0</v>
      </c>
      <c r="N9" s="19">
        <v>110</v>
      </c>
      <c r="P9" s="2271"/>
      <c r="Q9" s="19"/>
      <c r="R9" s="2274"/>
      <c r="S9" s="631"/>
      <c r="T9" s="3"/>
    </row>
    <row r="10" spans="2:20" s="1" customFormat="1" ht="24.95" customHeight="1" x14ac:dyDescent="0.25">
      <c r="B10" s="18">
        <f>'1 MENUS Plan'!C18</f>
        <v>0</v>
      </c>
      <c r="C10" s="19">
        <v>80</v>
      </c>
      <c r="D10" s="18">
        <f>'1 MENUS Plan'!D18</f>
        <v>0</v>
      </c>
      <c r="E10" s="19">
        <v>80</v>
      </c>
      <c r="F10" s="18">
        <f>'1 MENUS Plan'!E18</f>
        <v>0</v>
      </c>
      <c r="G10" s="19">
        <v>80</v>
      </c>
      <c r="H10" s="2276"/>
      <c r="J10" s="2265"/>
      <c r="K10" s="2266"/>
      <c r="M10" s="18">
        <v>0</v>
      </c>
      <c r="N10" s="19">
        <v>80</v>
      </c>
      <c r="P10" s="2271"/>
      <c r="Q10" s="19"/>
      <c r="R10" s="2274"/>
      <c r="S10" s="3"/>
      <c r="T10" s="3"/>
    </row>
    <row r="11" spans="2:20"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0" s="1" customFormat="1" ht="24.95" customHeight="1" x14ac:dyDescent="0.25">
      <c r="B12" s="18">
        <f>'1 MENUS Plan'!C19</f>
        <v>0</v>
      </c>
      <c r="C12" s="19">
        <v>110</v>
      </c>
      <c r="D12" s="18">
        <f>'1 MENUS Plan'!D19</f>
        <v>0</v>
      </c>
      <c r="E12" s="19">
        <v>110</v>
      </c>
      <c r="F12" s="18">
        <f>'1 MENUS Plan'!E19</f>
        <v>0</v>
      </c>
      <c r="G12" s="19">
        <v>110</v>
      </c>
      <c r="H12" s="2276"/>
      <c r="J12" s="2265"/>
      <c r="K12" s="2266"/>
      <c r="M12" s="18">
        <v>0</v>
      </c>
      <c r="N12" s="19">
        <v>110</v>
      </c>
      <c r="P12" s="2271"/>
      <c r="Q12" s="19"/>
      <c r="R12" s="2274"/>
      <c r="S12" s="631"/>
      <c r="T12" s="3"/>
    </row>
    <row r="13" spans="2:20" s="1" customFormat="1" ht="24.95" customHeight="1" x14ac:dyDescent="0.25">
      <c r="B13" s="18">
        <f>'1 MENUS Plan'!C20</f>
        <v>0</v>
      </c>
      <c r="C13" s="19">
        <v>80</v>
      </c>
      <c r="D13" s="18">
        <f>'1 MENUS Plan'!D20</f>
        <v>0</v>
      </c>
      <c r="E13" s="19">
        <v>80</v>
      </c>
      <c r="F13" s="18">
        <f>'1 MENUS Plan'!E20</f>
        <v>0</v>
      </c>
      <c r="G13" s="19">
        <v>80</v>
      </c>
      <c r="H13" s="2276"/>
      <c r="J13" s="2265"/>
      <c r="K13" s="2266"/>
      <c r="M13" s="18">
        <v>0</v>
      </c>
      <c r="N13" s="19">
        <v>80</v>
      </c>
      <c r="P13" s="2271"/>
      <c r="Q13" s="19"/>
      <c r="R13" s="2274"/>
      <c r="S13" s="3"/>
      <c r="T13" s="3"/>
    </row>
    <row r="14" spans="2:20"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0" s="1" customFormat="1" ht="24.95" customHeight="1" x14ac:dyDescent="0.25">
      <c r="B15" s="18">
        <f>'1 MENUS Plan'!C21</f>
        <v>0</v>
      </c>
      <c r="C15" s="19">
        <v>110</v>
      </c>
      <c r="D15" s="18">
        <f>'1 MENUS Plan'!D21</f>
        <v>0</v>
      </c>
      <c r="E15" s="19">
        <v>110</v>
      </c>
      <c r="F15" s="18">
        <f>'1 MENUS Plan'!E21</f>
        <v>0</v>
      </c>
      <c r="G15" s="19">
        <v>110</v>
      </c>
      <c r="H15" s="2276"/>
      <c r="J15" s="2267"/>
      <c r="K15" s="2268"/>
      <c r="M15" s="18">
        <v>0</v>
      </c>
      <c r="N15" s="19">
        <v>110</v>
      </c>
      <c r="P15" s="2271"/>
      <c r="Q15" s="19"/>
      <c r="R15" s="2274"/>
      <c r="S15" s="631"/>
      <c r="T15" s="3"/>
    </row>
    <row r="16" spans="2:20" s="1" customFormat="1" ht="24.95" customHeight="1" x14ac:dyDescent="0.25">
      <c r="B16" s="18">
        <f>'1 MENUS Plan'!C22</f>
        <v>0</v>
      </c>
      <c r="C16" s="19">
        <v>80</v>
      </c>
      <c r="D16" s="18">
        <f>'1 MENUS Plan'!D22</f>
        <v>0</v>
      </c>
      <c r="E16" s="19">
        <v>80</v>
      </c>
      <c r="F16" s="18">
        <f>'1 MENUS Plan'!E22</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Plan'!C23</f>
        <v>0</v>
      </c>
      <c r="C18" s="19">
        <v>110</v>
      </c>
      <c r="D18" s="18">
        <f>'1 MENUS Plan'!D23</f>
        <v>0</v>
      </c>
      <c r="E18" s="19">
        <v>110</v>
      </c>
      <c r="F18" s="18">
        <f>'1 MENUS Plan'!E23</f>
        <v>0</v>
      </c>
      <c r="G18" s="19">
        <v>110</v>
      </c>
      <c r="H18" s="2257"/>
      <c r="J18" s="2267"/>
      <c r="K18" s="2268"/>
      <c r="M18" s="18">
        <v>0</v>
      </c>
      <c r="N18" s="19">
        <v>110</v>
      </c>
      <c r="P18" s="2271"/>
      <c r="Q18" s="19"/>
      <c r="R18" s="2274"/>
      <c r="S18" s="631"/>
      <c r="T18" s="3"/>
    </row>
    <row r="19" spans="2:20" s="1" customFormat="1" ht="24.95" customHeight="1" x14ac:dyDescent="0.25">
      <c r="B19" s="18">
        <f>'1 MENUS Plan'!C24</f>
        <v>0</v>
      </c>
      <c r="C19" s="19">
        <v>80</v>
      </c>
      <c r="D19" s="18">
        <f>'1 MENUS Plan'!D24</f>
        <v>0</v>
      </c>
      <c r="E19" s="19">
        <v>80</v>
      </c>
      <c r="F19" s="18">
        <f>'1 MENUS Plan'!E24</f>
        <v>0</v>
      </c>
      <c r="G19" s="19">
        <v>80</v>
      </c>
      <c r="H19" s="2276">
        <f>B3</f>
        <v>44142</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Plan'!F13</f>
        <v>44145</v>
      </c>
      <c r="C22" s="1589" t="s">
        <v>3096</v>
      </c>
      <c r="D22" s="2260">
        <f>'1 MENUS Plan'!G13</f>
        <v>44146</v>
      </c>
      <c r="E22" s="1589" t="s">
        <v>3096</v>
      </c>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1590" t="s">
        <v>3097</v>
      </c>
      <c r="D23" s="2260"/>
      <c r="E23" s="1590" t="s">
        <v>3097</v>
      </c>
      <c r="F23" s="2262"/>
      <c r="G23" s="2285"/>
      <c r="H23" s="2276"/>
      <c r="J23" s="2264"/>
      <c r="K23" s="2264"/>
      <c r="M23" s="2264"/>
      <c r="N23" s="2264"/>
      <c r="P23" s="2275"/>
      <c r="Q23" s="2275"/>
      <c r="R23" s="2275"/>
      <c r="S23" s="3"/>
    </row>
    <row r="24" spans="2:20" s="1" customFormat="1" ht="24.95" customHeight="1" x14ac:dyDescent="0.25">
      <c r="B24" s="18">
        <f>'1 MENUS Plan'!F14</f>
        <v>0</v>
      </c>
      <c r="C24" s="19">
        <v>110</v>
      </c>
      <c r="D24" s="18">
        <f>'1 MENUS Plan'!G14</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Plan'!F15</f>
        <v>0</v>
      </c>
      <c r="C25" s="19">
        <v>80</v>
      </c>
      <c r="D25" s="18">
        <f>'1 MENUS Plan'!G15</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Plan'!F16</f>
        <v>0</v>
      </c>
      <c r="C26" s="19">
        <v>51</v>
      </c>
      <c r="D26" s="18">
        <f>'1 MENUS Plan'!G16</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Plan'!F17</f>
        <v>0</v>
      </c>
      <c r="C28" s="19">
        <v>110</v>
      </c>
      <c r="D28" s="18">
        <f>'1 MENUS Plan'!G17</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Plan'!F18</f>
        <v>0</v>
      </c>
      <c r="C29" s="19">
        <v>80</v>
      </c>
      <c r="D29" s="18">
        <f>'1 MENUS Plan'!G18</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Plan'!F19</f>
        <v>0</v>
      </c>
      <c r="C31" s="19">
        <v>110</v>
      </c>
      <c r="D31" s="18">
        <f>'1 MENUS Plan'!G19</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Plan'!F20</f>
        <v>0</v>
      </c>
      <c r="C32" s="19">
        <v>80</v>
      </c>
      <c r="D32" s="18">
        <f>'1 MENUS Plan'!G20</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Plan'!F21</f>
        <v>0</v>
      </c>
      <c r="C34" s="19">
        <v>110</v>
      </c>
      <c r="D34" s="18">
        <f>'1 MENUS Plan'!G21</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Plan'!F22</f>
        <v>0</v>
      </c>
      <c r="C35" s="19">
        <v>80</v>
      </c>
      <c r="D35" s="18">
        <f>'1 MENUS Plan'!G22</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Plan'!F23</f>
        <v>0</v>
      </c>
      <c r="C37" s="19">
        <v>110</v>
      </c>
      <c r="D37" s="18">
        <f>'1 MENUS Plan'!G23</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Plan'!F24</f>
        <v>0</v>
      </c>
      <c r="C38" s="19">
        <v>80</v>
      </c>
      <c r="D38" s="18">
        <f>'1 MENUS Plan'!G24</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H17:H18"/>
    <mergeCell ref="H3:H16"/>
    <mergeCell ref="F28:G29"/>
    <mergeCell ref="F22:G23"/>
    <mergeCell ref="F25:G26"/>
    <mergeCell ref="H19:H32"/>
    <mergeCell ref="B22:B23"/>
    <mergeCell ref="D22:D23"/>
    <mergeCell ref="F35:G38"/>
    <mergeCell ref="F40:G40"/>
    <mergeCell ref="J19:K21"/>
    <mergeCell ref="F31:G32"/>
    <mergeCell ref="H33:H40"/>
    <mergeCell ref="F33:G33"/>
    <mergeCell ref="B2:G2"/>
    <mergeCell ref="B1:E1"/>
    <mergeCell ref="B3:B4"/>
    <mergeCell ref="D3:D4"/>
    <mergeCell ref="F3:F4"/>
    <mergeCell ref="P41:R41"/>
    <mergeCell ref="P3:S3"/>
    <mergeCell ref="P4:S4"/>
    <mergeCell ref="P5:P21"/>
    <mergeCell ref="R5:R21"/>
    <mergeCell ref="J1:M2"/>
    <mergeCell ref="P22:R23"/>
    <mergeCell ref="P24:P40"/>
    <mergeCell ref="R24:R40"/>
    <mergeCell ref="J22:K23"/>
    <mergeCell ref="M22:N23"/>
    <mergeCell ref="J3:K4"/>
    <mergeCell ref="M3:N4"/>
    <mergeCell ref="J5:K13"/>
    <mergeCell ref="J14:K18"/>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B1:T42"/>
  <sheetViews>
    <sheetView showZeros="0" zoomScaleNormal="100" zoomScaleSheetLayoutView="75" workbookViewId="0">
      <selection activeCell="F1" sqref="F1"/>
    </sheetView>
  </sheetViews>
  <sheetFormatPr baseColWidth="10" defaultRowHeight="12.75" x14ac:dyDescent="0.2"/>
  <cols>
    <col min="1" max="1" width="3.570312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s>
  <sheetData>
    <row r="1" spans="2:20" ht="29.25" customHeight="1" x14ac:dyDescent="0.2">
      <c r="B1" s="2289" t="s">
        <v>1241</v>
      </c>
      <c r="C1" s="2289"/>
      <c r="D1" s="2289"/>
      <c r="E1" s="2289"/>
      <c r="F1" s="31">
        <f>'1 MENUS Plan'!$B$26</f>
        <v>45</v>
      </c>
      <c r="H1" s="4"/>
      <c r="J1" s="2288" t="s">
        <v>584</v>
      </c>
      <c r="K1" s="2288"/>
      <c r="L1" s="2288"/>
      <c r="M1" s="2288"/>
    </row>
    <row r="2" spans="2:20" s="1" customFormat="1" ht="18" customHeight="1" x14ac:dyDescent="0.25">
      <c r="B2" s="2290" t="s">
        <v>1242</v>
      </c>
      <c r="C2" s="2290"/>
      <c r="D2" s="2290"/>
      <c r="E2" s="2290"/>
      <c r="F2" s="2290"/>
      <c r="G2" s="2290"/>
      <c r="H2" s="21"/>
      <c r="J2" s="2288"/>
      <c r="K2" s="2288"/>
      <c r="L2" s="2288"/>
      <c r="M2" s="2288"/>
      <c r="R2" s="3"/>
    </row>
    <row r="3" spans="2:20" s="1" customFormat="1" ht="20.100000000000001" customHeight="1" x14ac:dyDescent="0.25">
      <c r="B3" s="2258">
        <f>'1 MENUS Plan'!C25</f>
        <v>44149</v>
      </c>
      <c r="C3" s="1589" t="s">
        <v>3096</v>
      </c>
      <c r="D3" s="2258">
        <f>'1 MENUS Plan'!D25</f>
        <v>44150</v>
      </c>
      <c r="E3" s="1589" t="s">
        <v>3096</v>
      </c>
      <c r="F3" s="2261">
        <f>'1 MENUS Plan'!E25</f>
        <v>44151</v>
      </c>
      <c r="G3" s="1592" t="s">
        <v>3096</v>
      </c>
      <c r="H3" s="2291">
        <f>D22</f>
        <v>44153</v>
      </c>
      <c r="J3" s="2263" t="s">
        <v>997</v>
      </c>
      <c r="K3" s="2264"/>
      <c r="M3" s="2263" t="s">
        <v>1000</v>
      </c>
      <c r="N3" s="2264"/>
      <c r="P3" s="2272" t="s">
        <v>569</v>
      </c>
      <c r="Q3" s="2272"/>
      <c r="R3" s="2272"/>
      <c r="S3" s="2272"/>
    </row>
    <row r="4" spans="2:20" s="1" customFormat="1" ht="20.100000000000001" customHeight="1" x14ac:dyDescent="0.25">
      <c r="B4" s="2259"/>
      <c r="C4" s="1590" t="s">
        <v>3097</v>
      </c>
      <c r="D4" s="2259"/>
      <c r="E4" s="1590" t="s">
        <v>3097</v>
      </c>
      <c r="F4" s="2262"/>
      <c r="G4" s="1593" t="s">
        <v>3097</v>
      </c>
      <c r="H4" s="2276"/>
      <c r="J4" s="2264"/>
      <c r="K4" s="2264"/>
      <c r="M4" s="2264"/>
      <c r="N4" s="2264"/>
      <c r="P4" s="2273" t="s">
        <v>570</v>
      </c>
      <c r="Q4" s="2273"/>
      <c r="R4" s="2273"/>
      <c r="S4" s="2273"/>
    </row>
    <row r="5" spans="2:20" s="1" customFormat="1" ht="24.95" customHeight="1" x14ac:dyDescent="0.25">
      <c r="B5" s="18">
        <f>'1 MENUS Plan'!C26</f>
        <v>0</v>
      </c>
      <c r="C5" s="19">
        <v>110</v>
      </c>
      <c r="D5" s="18">
        <f>'1 MENUS Plan'!D26</f>
        <v>0</v>
      </c>
      <c r="E5" s="19">
        <v>110</v>
      </c>
      <c r="F5" s="18">
        <f>'1 MENUS Plan'!E26</f>
        <v>0</v>
      </c>
      <c r="G5" s="19">
        <v>110</v>
      </c>
      <c r="H5" s="2276"/>
      <c r="J5" s="2265" t="s">
        <v>995</v>
      </c>
      <c r="K5" s="2266"/>
      <c r="M5" s="18">
        <v>0</v>
      </c>
      <c r="N5" s="19">
        <v>110</v>
      </c>
      <c r="P5" s="2271"/>
      <c r="Q5" s="19">
        <v>0</v>
      </c>
      <c r="R5" s="2274"/>
      <c r="S5" s="875" t="s">
        <v>2194</v>
      </c>
    </row>
    <row r="6" spans="2:20" s="1" customFormat="1" ht="24.95" customHeight="1" x14ac:dyDescent="0.25">
      <c r="B6" s="18">
        <f>'1 MENUS Plan'!C27</f>
        <v>0</v>
      </c>
      <c r="C6" s="19">
        <v>80</v>
      </c>
      <c r="D6" s="18">
        <f>'1 MENUS Plan'!D27</f>
        <v>0</v>
      </c>
      <c r="E6" s="19">
        <v>80</v>
      </c>
      <c r="F6" s="18">
        <f>'1 MENUS Plan'!E27</f>
        <v>0</v>
      </c>
      <c r="G6" s="19">
        <v>80</v>
      </c>
      <c r="H6" s="2276"/>
      <c r="J6" s="2265"/>
      <c r="K6" s="2266"/>
      <c r="M6" s="18">
        <v>0</v>
      </c>
      <c r="N6" s="19">
        <v>80</v>
      </c>
      <c r="P6" s="2271"/>
      <c r="Q6" s="19">
        <v>0</v>
      </c>
      <c r="R6" s="2274"/>
      <c r="S6" s="3"/>
      <c r="T6" s="3"/>
    </row>
    <row r="7" spans="2:20" s="1" customFormat="1" ht="24.95" customHeight="1" x14ac:dyDescent="0.25">
      <c r="B7" s="18">
        <f>'1 MENUS Plan'!C28</f>
        <v>0</v>
      </c>
      <c r="C7" s="19">
        <v>51</v>
      </c>
      <c r="D7" s="18">
        <f>'1 MENUS Plan'!D28</f>
        <v>0</v>
      </c>
      <c r="E7" s="19">
        <v>51</v>
      </c>
      <c r="F7" s="18">
        <f>'1 MENUS Plan'!E28</f>
        <v>0</v>
      </c>
      <c r="G7" s="19">
        <v>51</v>
      </c>
      <c r="H7" s="2276"/>
      <c r="J7" s="2265"/>
      <c r="K7" s="2266"/>
      <c r="M7" s="18">
        <v>0</v>
      </c>
      <c r="N7" s="19">
        <v>51</v>
      </c>
      <c r="P7" s="2271"/>
      <c r="Q7" s="19">
        <v>0</v>
      </c>
      <c r="R7" s="2274"/>
      <c r="S7" s="3"/>
      <c r="T7" s="3"/>
    </row>
    <row r="8" spans="2:20"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0" s="1" customFormat="1" ht="24.95" customHeight="1" x14ac:dyDescent="0.25">
      <c r="B9" s="18">
        <f>'1 MENUS Plan'!C29</f>
        <v>0</v>
      </c>
      <c r="C9" s="19">
        <v>110</v>
      </c>
      <c r="D9" s="18">
        <f>'1 MENUS Plan'!D29</f>
        <v>0</v>
      </c>
      <c r="E9" s="19">
        <v>110</v>
      </c>
      <c r="F9" s="18">
        <f>'1 MENUS Plan'!E29</f>
        <v>0</v>
      </c>
      <c r="G9" s="19">
        <v>110</v>
      </c>
      <c r="H9" s="2276"/>
      <c r="J9" s="2265"/>
      <c r="K9" s="2266"/>
      <c r="M9" s="18">
        <v>0</v>
      </c>
      <c r="N9" s="19">
        <v>110</v>
      </c>
      <c r="P9" s="2271"/>
      <c r="Q9" s="19"/>
      <c r="R9" s="2274"/>
      <c r="S9" s="631"/>
      <c r="T9" s="3"/>
    </row>
    <row r="10" spans="2:20" s="1" customFormat="1" ht="24.95" customHeight="1" x14ac:dyDescent="0.25">
      <c r="B10" s="18">
        <f>'1 MENUS Plan'!C30</f>
        <v>0</v>
      </c>
      <c r="C10" s="19">
        <v>80</v>
      </c>
      <c r="D10" s="18">
        <f>'1 MENUS Plan'!D30</f>
        <v>0</v>
      </c>
      <c r="E10" s="19">
        <v>80</v>
      </c>
      <c r="F10" s="18">
        <f>'1 MENUS Plan'!E30</f>
        <v>0</v>
      </c>
      <c r="G10" s="19">
        <v>80</v>
      </c>
      <c r="H10" s="2276"/>
      <c r="J10" s="2265"/>
      <c r="K10" s="2266"/>
      <c r="M10" s="18">
        <v>0</v>
      </c>
      <c r="N10" s="19">
        <v>80</v>
      </c>
      <c r="P10" s="2271"/>
      <c r="Q10" s="19"/>
      <c r="R10" s="2274"/>
      <c r="S10" s="3"/>
      <c r="T10" s="3"/>
    </row>
    <row r="11" spans="2:20"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0" s="1" customFormat="1" ht="24.95" customHeight="1" x14ac:dyDescent="0.25">
      <c r="B12" s="18">
        <f>'1 MENUS Plan'!C31</f>
        <v>0</v>
      </c>
      <c r="C12" s="19">
        <v>110</v>
      </c>
      <c r="D12" s="18">
        <f>'1 MENUS Plan'!D31</f>
        <v>0</v>
      </c>
      <c r="E12" s="19">
        <v>110</v>
      </c>
      <c r="F12" s="18">
        <f>'1 MENUS Plan'!E31</f>
        <v>0</v>
      </c>
      <c r="G12" s="19">
        <v>110</v>
      </c>
      <c r="H12" s="2276"/>
      <c r="J12" s="2265"/>
      <c r="K12" s="2266"/>
      <c r="M12" s="18">
        <v>0</v>
      </c>
      <c r="N12" s="19">
        <v>110</v>
      </c>
      <c r="P12" s="2271"/>
      <c r="Q12" s="19"/>
      <c r="R12" s="2274"/>
      <c r="S12" s="631"/>
      <c r="T12" s="3"/>
    </row>
    <row r="13" spans="2:20" s="1" customFormat="1" ht="24.95" customHeight="1" x14ac:dyDescent="0.25">
      <c r="B13" s="18">
        <f>'1 MENUS Plan'!C32</f>
        <v>0</v>
      </c>
      <c r="C13" s="19">
        <v>80</v>
      </c>
      <c r="D13" s="18">
        <f>'1 MENUS Plan'!D32</f>
        <v>0</v>
      </c>
      <c r="E13" s="19">
        <v>80</v>
      </c>
      <c r="F13" s="18">
        <f>'1 MENUS Plan'!E32</f>
        <v>0</v>
      </c>
      <c r="G13" s="19">
        <v>80</v>
      </c>
      <c r="H13" s="2276"/>
      <c r="J13" s="2265"/>
      <c r="K13" s="2266"/>
      <c r="M13" s="18">
        <v>0</v>
      </c>
      <c r="N13" s="19">
        <v>80</v>
      </c>
      <c r="P13" s="2271"/>
      <c r="Q13" s="19"/>
      <c r="R13" s="2274"/>
      <c r="S13" s="3"/>
      <c r="T13" s="3"/>
    </row>
    <row r="14" spans="2:20"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0" s="1" customFormat="1" ht="24.95" customHeight="1" x14ac:dyDescent="0.25">
      <c r="B15" s="18">
        <f>'1 MENUS Plan'!C33</f>
        <v>0</v>
      </c>
      <c r="C15" s="19">
        <v>110</v>
      </c>
      <c r="D15" s="18">
        <f>'1 MENUS Plan'!D33</f>
        <v>0</v>
      </c>
      <c r="E15" s="19">
        <v>110</v>
      </c>
      <c r="F15" s="18">
        <f>'1 MENUS Plan'!E33</f>
        <v>0</v>
      </c>
      <c r="G15" s="19">
        <v>110</v>
      </c>
      <c r="H15" s="2276"/>
      <c r="J15" s="2267"/>
      <c r="K15" s="2268"/>
      <c r="M15" s="18">
        <v>0</v>
      </c>
      <c r="N15" s="19">
        <v>110</v>
      </c>
      <c r="P15" s="2271"/>
      <c r="Q15" s="19"/>
      <c r="R15" s="2274"/>
      <c r="S15" s="631"/>
      <c r="T15" s="3"/>
    </row>
    <row r="16" spans="2:20" s="1" customFormat="1" ht="24.95" customHeight="1" x14ac:dyDescent="0.25">
      <c r="B16" s="18">
        <f>'1 MENUS Plan'!C34</f>
        <v>0</v>
      </c>
      <c r="C16" s="19">
        <v>80</v>
      </c>
      <c r="D16" s="18">
        <f>'1 MENUS Plan'!D34</f>
        <v>0</v>
      </c>
      <c r="E16" s="19">
        <v>80</v>
      </c>
      <c r="F16" s="18">
        <f>'1 MENUS Plan'!E34</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Plan'!C35</f>
        <v>0</v>
      </c>
      <c r="C18" s="19">
        <v>110</v>
      </c>
      <c r="D18" s="18">
        <f>'1 MENUS Plan'!D35</f>
        <v>0</v>
      </c>
      <c r="E18" s="19">
        <v>110</v>
      </c>
      <c r="F18" s="18">
        <f>'1 MENUS Plan'!E35</f>
        <v>0</v>
      </c>
      <c r="G18" s="19">
        <v>110</v>
      </c>
      <c r="H18" s="2257"/>
      <c r="J18" s="2267"/>
      <c r="K18" s="2268"/>
      <c r="M18" s="18">
        <v>0</v>
      </c>
      <c r="N18" s="19">
        <v>110</v>
      </c>
      <c r="P18" s="2271"/>
      <c r="Q18" s="19"/>
      <c r="R18" s="2274"/>
      <c r="S18" s="631"/>
      <c r="T18" s="3"/>
    </row>
    <row r="19" spans="2:20" s="1" customFormat="1" ht="24.95" customHeight="1" x14ac:dyDescent="0.25">
      <c r="B19" s="18">
        <f>'1 MENUS Plan'!C36</f>
        <v>0</v>
      </c>
      <c r="C19" s="19">
        <v>80</v>
      </c>
      <c r="D19" s="18">
        <f>'1 MENUS Plan'!D36</f>
        <v>0</v>
      </c>
      <c r="E19" s="19">
        <v>80</v>
      </c>
      <c r="F19" s="18">
        <f>'1 MENUS Plan'!E36</f>
        <v>0</v>
      </c>
      <c r="G19" s="19">
        <v>80</v>
      </c>
      <c r="H19" s="2276">
        <f>B3</f>
        <v>44149</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Plan'!F25</f>
        <v>44152</v>
      </c>
      <c r="C22" s="1589" t="s">
        <v>3096</v>
      </c>
      <c r="D22" s="2260">
        <f>'1 MENUS Plan'!G25</f>
        <v>44153</v>
      </c>
      <c r="E22" s="1589" t="s">
        <v>3096</v>
      </c>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1590" t="s">
        <v>3097</v>
      </c>
      <c r="D23" s="2260"/>
      <c r="E23" s="1590" t="s">
        <v>3097</v>
      </c>
      <c r="F23" s="2262"/>
      <c r="G23" s="2285"/>
      <c r="H23" s="2276"/>
      <c r="J23" s="2264"/>
      <c r="K23" s="2264"/>
      <c r="M23" s="2264"/>
      <c r="N23" s="2264"/>
      <c r="P23" s="2275"/>
      <c r="Q23" s="2275"/>
      <c r="R23" s="2275"/>
      <c r="S23" s="3"/>
    </row>
    <row r="24" spans="2:20" s="1" customFormat="1" ht="24.95" customHeight="1" x14ac:dyDescent="0.25">
      <c r="B24" s="18">
        <f>'1 MENUS Plan'!F26</f>
        <v>0</v>
      </c>
      <c r="C24" s="19">
        <v>110</v>
      </c>
      <c r="D24" s="18">
        <f>'1 MENUS Plan'!G26</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Plan'!F27</f>
        <v>0</v>
      </c>
      <c r="C25" s="19">
        <v>80</v>
      </c>
      <c r="D25" s="18">
        <f>'1 MENUS Plan'!G27</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Plan'!F28</f>
        <v>0</v>
      </c>
      <c r="C26" s="19">
        <v>51</v>
      </c>
      <c r="D26" s="18">
        <f>'1 MENUS Plan'!G28</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Plan'!F29</f>
        <v>0</v>
      </c>
      <c r="C28" s="19">
        <v>110</v>
      </c>
      <c r="D28" s="18">
        <f>'1 MENUS Plan'!G29</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Plan'!F30</f>
        <v>0</v>
      </c>
      <c r="C29" s="19">
        <v>80</v>
      </c>
      <c r="D29" s="18">
        <f>'1 MENUS Plan'!G30</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Plan'!F31</f>
        <v>0</v>
      </c>
      <c r="C31" s="19">
        <v>110</v>
      </c>
      <c r="D31" s="18">
        <f>'1 MENUS Plan'!G31</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Plan'!F32</f>
        <v>0</v>
      </c>
      <c r="C32" s="19">
        <v>80</v>
      </c>
      <c r="D32" s="18">
        <f>'1 MENUS Plan'!G32</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Plan'!F33</f>
        <v>0</v>
      </c>
      <c r="C34" s="19">
        <v>110</v>
      </c>
      <c r="D34" s="18">
        <f>'1 MENUS Plan'!G33</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Plan'!F34</f>
        <v>0</v>
      </c>
      <c r="C35" s="19">
        <v>80</v>
      </c>
      <c r="D35" s="18">
        <f>'1 MENUS Plan'!G34</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Plan'!F35</f>
        <v>0</v>
      </c>
      <c r="C37" s="19">
        <v>110</v>
      </c>
      <c r="D37" s="18">
        <f>'1 MENUS Plan'!G35</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Plan'!F36</f>
        <v>0</v>
      </c>
      <c r="C38" s="19">
        <v>80</v>
      </c>
      <c r="D38" s="18">
        <f>'1 MENUS Plan'!G36</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B3:B4"/>
    <mergeCell ref="B1:E1"/>
    <mergeCell ref="B2:G2"/>
    <mergeCell ref="D3:D4"/>
    <mergeCell ref="F3:F4"/>
    <mergeCell ref="J19:K21"/>
    <mergeCell ref="J1:M2"/>
    <mergeCell ref="F25:G26"/>
    <mergeCell ref="H3:H16"/>
    <mergeCell ref="H17:H18"/>
    <mergeCell ref="H19:H32"/>
    <mergeCell ref="F22:G23"/>
    <mergeCell ref="F28:G29"/>
    <mergeCell ref="F31:G32"/>
    <mergeCell ref="J3:K4"/>
    <mergeCell ref="M3:N4"/>
    <mergeCell ref="J5:K13"/>
    <mergeCell ref="J14:K18"/>
    <mergeCell ref="P41:R41"/>
    <mergeCell ref="P3:S3"/>
    <mergeCell ref="P4:S4"/>
    <mergeCell ref="P5:P21"/>
    <mergeCell ref="R5:R21"/>
    <mergeCell ref="P22:R23"/>
    <mergeCell ref="P24:P40"/>
    <mergeCell ref="R24:R40"/>
    <mergeCell ref="J22:K23"/>
    <mergeCell ref="M22:N23"/>
    <mergeCell ref="B22:B23"/>
    <mergeCell ref="D22:D23"/>
    <mergeCell ref="H33:H40"/>
    <mergeCell ref="F33:G33"/>
    <mergeCell ref="F35:G38"/>
    <mergeCell ref="F40:G40"/>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2"/>
  <dimension ref="B1:T42"/>
  <sheetViews>
    <sheetView showZeros="0" zoomScaleNormal="100" zoomScaleSheetLayoutView="75" workbookViewId="0">
      <selection activeCell="F40" sqref="F40:G40"/>
    </sheetView>
  </sheetViews>
  <sheetFormatPr baseColWidth="10" defaultRowHeight="12.75" x14ac:dyDescent="0.2"/>
  <cols>
    <col min="1" max="1" width="3.570312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s>
  <sheetData>
    <row r="1" spans="2:20" ht="29.25" customHeight="1" x14ac:dyDescent="0.2">
      <c r="B1" s="2289" t="s">
        <v>1241</v>
      </c>
      <c r="C1" s="2289"/>
      <c r="D1" s="2289"/>
      <c r="E1" s="2289"/>
      <c r="F1" s="31">
        <f>'1 MENUS Plan'!$B$38</f>
        <v>46</v>
      </c>
      <c r="H1" s="4"/>
      <c r="J1" s="2288" t="s">
        <v>584</v>
      </c>
      <c r="K1" s="2288"/>
      <c r="L1" s="2288"/>
      <c r="M1" s="2288"/>
    </row>
    <row r="2" spans="2:20" s="1" customFormat="1" ht="18" customHeight="1" x14ac:dyDescent="0.25">
      <c r="B2" s="2290" t="s">
        <v>1242</v>
      </c>
      <c r="C2" s="2290"/>
      <c r="D2" s="2290"/>
      <c r="E2" s="2290"/>
      <c r="F2" s="2290"/>
      <c r="G2" s="2290"/>
      <c r="H2" s="21"/>
      <c r="J2" s="2288"/>
      <c r="K2" s="2288"/>
      <c r="L2" s="2288"/>
      <c r="M2" s="2288"/>
      <c r="R2" s="3"/>
    </row>
    <row r="3" spans="2:20" s="1" customFormat="1" ht="20.100000000000001" customHeight="1" x14ac:dyDescent="0.25">
      <c r="B3" s="2258">
        <f>'1 MENUS Plan'!C37</f>
        <v>44156</v>
      </c>
      <c r="C3" s="2292"/>
      <c r="D3" s="2258">
        <f>'1 MENUS Plan'!D37</f>
        <v>44157</v>
      </c>
      <c r="E3" s="2292"/>
      <c r="F3" s="2261">
        <f>'1 MENUS Plan'!E37</f>
        <v>44158</v>
      </c>
      <c r="G3" s="2294"/>
      <c r="H3" s="2291">
        <f>D22</f>
        <v>44160</v>
      </c>
      <c r="J3" s="2263" t="s">
        <v>997</v>
      </c>
      <c r="K3" s="2264"/>
      <c r="M3" s="2263" t="s">
        <v>1000</v>
      </c>
      <c r="N3" s="2264"/>
      <c r="P3" s="2272" t="s">
        <v>569</v>
      </c>
      <c r="Q3" s="2272"/>
      <c r="R3" s="2272"/>
      <c r="S3" s="2272"/>
    </row>
    <row r="4" spans="2:20" s="1" customFormat="1" ht="20.100000000000001" customHeight="1" x14ac:dyDescent="0.25">
      <c r="B4" s="2259"/>
      <c r="C4" s="2293"/>
      <c r="D4" s="2259"/>
      <c r="E4" s="2293"/>
      <c r="F4" s="2262"/>
      <c r="G4" s="2285"/>
      <c r="H4" s="2276"/>
      <c r="J4" s="2264"/>
      <c r="K4" s="2264"/>
      <c r="M4" s="2264"/>
      <c r="N4" s="2264"/>
      <c r="P4" s="2273" t="s">
        <v>570</v>
      </c>
      <c r="Q4" s="2273"/>
      <c r="R4" s="2273"/>
      <c r="S4" s="2273"/>
    </row>
    <row r="5" spans="2:20" s="1" customFormat="1" ht="24.95" customHeight="1" x14ac:dyDescent="0.25">
      <c r="B5" s="18">
        <f>'1 MENUS Plan'!C38</f>
        <v>0</v>
      </c>
      <c r="C5" s="19">
        <v>110</v>
      </c>
      <c r="D5" s="18">
        <f>'1 MENUS Plan'!D38</f>
        <v>0</v>
      </c>
      <c r="E5" s="19">
        <v>110</v>
      </c>
      <c r="F5" s="18">
        <f>'1 MENUS Plan'!E38</f>
        <v>0</v>
      </c>
      <c r="G5" s="19">
        <v>110</v>
      </c>
      <c r="H5" s="2276"/>
      <c r="J5" s="2265" t="s">
        <v>995</v>
      </c>
      <c r="K5" s="2266"/>
      <c r="M5" s="18">
        <v>0</v>
      </c>
      <c r="N5" s="19">
        <v>110</v>
      </c>
      <c r="P5" s="2271"/>
      <c r="Q5" s="19">
        <v>0</v>
      </c>
      <c r="R5" s="2274"/>
      <c r="S5" s="875" t="s">
        <v>2194</v>
      </c>
    </row>
    <row r="6" spans="2:20" s="1" customFormat="1" ht="24.95" customHeight="1" x14ac:dyDescent="0.25">
      <c r="B6" s="18">
        <f>'1 MENUS Plan'!C39</f>
        <v>0</v>
      </c>
      <c r="C6" s="19">
        <v>80</v>
      </c>
      <c r="D6" s="18">
        <f>'1 MENUS Plan'!D39</f>
        <v>0</v>
      </c>
      <c r="E6" s="19">
        <v>80</v>
      </c>
      <c r="F6" s="18">
        <f>'1 MENUS Plan'!E39</f>
        <v>0</v>
      </c>
      <c r="G6" s="19">
        <v>80</v>
      </c>
      <c r="H6" s="2276"/>
      <c r="J6" s="2265"/>
      <c r="K6" s="2266"/>
      <c r="M6" s="18">
        <v>0</v>
      </c>
      <c r="N6" s="19">
        <v>80</v>
      </c>
      <c r="P6" s="2271"/>
      <c r="Q6" s="19">
        <v>0</v>
      </c>
      <c r="R6" s="2274"/>
      <c r="S6" s="3"/>
      <c r="T6" s="3"/>
    </row>
    <row r="7" spans="2:20" s="1" customFormat="1" ht="24.95" customHeight="1" x14ac:dyDescent="0.25">
      <c r="B7" s="18">
        <f>'1 MENUS Plan'!C40</f>
        <v>0</v>
      </c>
      <c r="C7" s="19">
        <v>51</v>
      </c>
      <c r="D7" s="18">
        <f>'1 MENUS Plan'!D40</f>
        <v>0</v>
      </c>
      <c r="E7" s="19">
        <v>51</v>
      </c>
      <c r="F7" s="18">
        <f>'1 MENUS Plan'!E40</f>
        <v>0</v>
      </c>
      <c r="G7" s="19">
        <v>51</v>
      </c>
      <c r="H7" s="2276"/>
      <c r="J7" s="2265"/>
      <c r="K7" s="2266"/>
      <c r="M7" s="18">
        <v>0</v>
      </c>
      <c r="N7" s="19">
        <v>51</v>
      </c>
      <c r="P7" s="2271"/>
      <c r="Q7" s="19">
        <v>0</v>
      </c>
      <c r="R7" s="2274"/>
      <c r="S7" s="3"/>
      <c r="T7" s="3"/>
    </row>
    <row r="8" spans="2:20"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0" s="1" customFormat="1" ht="24.95" customHeight="1" x14ac:dyDescent="0.25">
      <c r="B9" s="18">
        <f>'1 MENUS Plan'!C41</f>
        <v>0</v>
      </c>
      <c r="C9" s="19">
        <v>110</v>
      </c>
      <c r="D9" s="18">
        <f>'1 MENUS Plan'!D41</f>
        <v>0</v>
      </c>
      <c r="E9" s="19">
        <v>110</v>
      </c>
      <c r="F9" s="18">
        <f>'1 MENUS Plan'!E41</f>
        <v>0</v>
      </c>
      <c r="G9" s="19">
        <v>110</v>
      </c>
      <c r="H9" s="2276"/>
      <c r="J9" s="2265"/>
      <c r="K9" s="2266"/>
      <c r="M9" s="18">
        <v>0</v>
      </c>
      <c r="N9" s="19">
        <v>110</v>
      </c>
      <c r="P9" s="2271"/>
      <c r="Q9" s="19"/>
      <c r="R9" s="2274"/>
      <c r="S9" s="631"/>
      <c r="T9" s="3"/>
    </row>
    <row r="10" spans="2:20" s="1" customFormat="1" ht="24.95" customHeight="1" x14ac:dyDescent="0.25">
      <c r="B10" s="18">
        <f>'1 MENUS Plan'!C42</f>
        <v>0</v>
      </c>
      <c r="C10" s="19">
        <v>80</v>
      </c>
      <c r="D10" s="18">
        <f>'1 MENUS Plan'!D42</f>
        <v>0</v>
      </c>
      <c r="E10" s="19">
        <v>80</v>
      </c>
      <c r="F10" s="18">
        <f>'1 MENUS Plan'!E42</f>
        <v>0</v>
      </c>
      <c r="G10" s="19">
        <v>80</v>
      </c>
      <c r="H10" s="2276"/>
      <c r="J10" s="2265"/>
      <c r="K10" s="2266"/>
      <c r="M10" s="18">
        <v>0</v>
      </c>
      <c r="N10" s="19">
        <v>80</v>
      </c>
      <c r="P10" s="2271"/>
      <c r="Q10" s="19"/>
      <c r="R10" s="2274"/>
      <c r="S10" s="3"/>
      <c r="T10" s="3"/>
    </row>
    <row r="11" spans="2:20"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0" s="1" customFormat="1" ht="24.95" customHeight="1" x14ac:dyDescent="0.25">
      <c r="B12" s="18">
        <f>'1 MENUS Plan'!C43</f>
        <v>0</v>
      </c>
      <c r="C12" s="19">
        <v>110</v>
      </c>
      <c r="D12" s="18">
        <f>'1 MENUS Plan'!D43</f>
        <v>0</v>
      </c>
      <c r="E12" s="19">
        <v>110</v>
      </c>
      <c r="F12" s="18">
        <f>'1 MENUS Plan'!E43</f>
        <v>0</v>
      </c>
      <c r="G12" s="19">
        <v>110</v>
      </c>
      <c r="H12" s="2276"/>
      <c r="J12" s="2265"/>
      <c r="K12" s="2266"/>
      <c r="M12" s="18">
        <v>0</v>
      </c>
      <c r="N12" s="19">
        <v>110</v>
      </c>
      <c r="P12" s="2271"/>
      <c r="Q12" s="19"/>
      <c r="R12" s="2274"/>
      <c r="S12" s="631"/>
      <c r="T12" s="3"/>
    </row>
    <row r="13" spans="2:20" s="1" customFormat="1" ht="24.95" customHeight="1" x14ac:dyDescent="0.25">
      <c r="B13" s="18">
        <f>'1 MENUS Plan'!C44</f>
        <v>0</v>
      </c>
      <c r="C13" s="19">
        <v>80</v>
      </c>
      <c r="D13" s="18">
        <f>'1 MENUS Plan'!D44</f>
        <v>0</v>
      </c>
      <c r="E13" s="19">
        <v>80</v>
      </c>
      <c r="F13" s="18">
        <f>'1 MENUS Plan'!E44</f>
        <v>0</v>
      </c>
      <c r="G13" s="19">
        <v>80</v>
      </c>
      <c r="H13" s="2276"/>
      <c r="J13" s="2265"/>
      <c r="K13" s="2266"/>
      <c r="M13" s="18">
        <v>0</v>
      </c>
      <c r="N13" s="19">
        <v>80</v>
      </c>
      <c r="P13" s="2271"/>
      <c r="Q13" s="19"/>
      <c r="R13" s="2274"/>
      <c r="S13" s="3"/>
      <c r="T13" s="3"/>
    </row>
    <row r="14" spans="2:20"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0" s="1" customFormat="1" ht="24.95" customHeight="1" x14ac:dyDescent="0.25">
      <c r="B15" s="18">
        <f>'1 MENUS Plan'!C45</f>
        <v>0</v>
      </c>
      <c r="C15" s="19">
        <v>110</v>
      </c>
      <c r="D15" s="18">
        <f>'1 MENUS Plan'!D45</f>
        <v>0</v>
      </c>
      <c r="E15" s="19">
        <v>110</v>
      </c>
      <c r="F15" s="18">
        <f>'1 MENUS Plan'!E45</f>
        <v>0</v>
      </c>
      <c r="G15" s="19">
        <v>110</v>
      </c>
      <c r="H15" s="2276"/>
      <c r="J15" s="2267"/>
      <c r="K15" s="2268"/>
      <c r="M15" s="18">
        <v>0</v>
      </c>
      <c r="N15" s="19">
        <v>110</v>
      </c>
      <c r="P15" s="2271"/>
      <c r="Q15" s="19"/>
      <c r="R15" s="2274"/>
      <c r="S15" s="631"/>
      <c r="T15" s="3"/>
    </row>
    <row r="16" spans="2:20" s="1" customFormat="1" ht="24.95" customHeight="1" x14ac:dyDescent="0.25">
      <c r="B16" s="18">
        <f>'1 MENUS Plan'!C46</f>
        <v>0</v>
      </c>
      <c r="C16" s="19">
        <v>80</v>
      </c>
      <c r="D16" s="18">
        <f>'1 MENUS Plan'!D46</f>
        <v>0</v>
      </c>
      <c r="E16" s="19">
        <v>80</v>
      </c>
      <c r="F16" s="18">
        <f>'1 MENUS Plan'!E46</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Plan'!C47</f>
        <v>0</v>
      </c>
      <c r="C18" s="19">
        <v>110</v>
      </c>
      <c r="D18" s="18">
        <f>'1 MENUS Plan'!D47</f>
        <v>0</v>
      </c>
      <c r="E18" s="19">
        <v>110</v>
      </c>
      <c r="F18" s="18">
        <f>'1 MENUS Plan'!E47</f>
        <v>0</v>
      </c>
      <c r="G18" s="19">
        <v>110</v>
      </c>
      <c r="H18" s="2257"/>
      <c r="J18" s="2267"/>
      <c r="K18" s="2268"/>
      <c r="M18" s="18">
        <v>0</v>
      </c>
      <c r="N18" s="19">
        <v>110</v>
      </c>
      <c r="P18" s="2271"/>
      <c r="Q18" s="19"/>
      <c r="R18" s="2274"/>
      <c r="S18" s="631"/>
      <c r="T18" s="3"/>
    </row>
    <row r="19" spans="2:20" s="1" customFormat="1" ht="24.95" customHeight="1" x14ac:dyDescent="0.25">
      <c r="B19" s="18">
        <f>'1 MENUS Plan'!C48</f>
        <v>0</v>
      </c>
      <c r="C19" s="19">
        <v>80</v>
      </c>
      <c r="D19" s="18">
        <f>'1 MENUS Plan'!D48</f>
        <v>0</v>
      </c>
      <c r="E19" s="19">
        <v>80</v>
      </c>
      <c r="F19" s="18">
        <f>'1 MENUS Plan'!E48</f>
        <v>0</v>
      </c>
      <c r="G19" s="19">
        <v>80</v>
      </c>
      <c r="H19" s="2276">
        <f>B3</f>
        <v>44156</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Plan'!F37</f>
        <v>44159</v>
      </c>
      <c r="C22" s="2295"/>
      <c r="D22" s="2260">
        <f>'1 MENUS Plan'!G37</f>
        <v>44160</v>
      </c>
      <c r="E22" s="2295"/>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2295"/>
      <c r="D23" s="2260"/>
      <c r="E23" s="2295"/>
      <c r="F23" s="2262"/>
      <c r="G23" s="2285"/>
      <c r="H23" s="2276"/>
      <c r="J23" s="2264"/>
      <c r="K23" s="2264"/>
      <c r="M23" s="2264"/>
      <c r="N23" s="2264"/>
      <c r="P23" s="2275"/>
      <c r="Q23" s="2275"/>
      <c r="R23" s="2275"/>
      <c r="S23" s="3"/>
    </row>
    <row r="24" spans="2:20" s="1" customFormat="1" ht="24.95" customHeight="1" x14ac:dyDescent="0.25">
      <c r="B24" s="18">
        <f>'1 MENUS Plan'!F38</f>
        <v>0</v>
      </c>
      <c r="C24" s="19">
        <v>110</v>
      </c>
      <c r="D24" s="18">
        <f>'1 MENUS Plan'!G38</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Plan'!F39</f>
        <v>0</v>
      </c>
      <c r="C25" s="19">
        <v>80</v>
      </c>
      <c r="D25" s="18">
        <f>'1 MENUS Plan'!G39</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Plan'!F40</f>
        <v>0</v>
      </c>
      <c r="C26" s="19">
        <v>51</v>
      </c>
      <c r="D26" s="18">
        <f>'1 MENUS Plan'!G40</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Plan'!F41</f>
        <v>0</v>
      </c>
      <c r="C28" s="19">
        <v>110</v>
      </c>
      <c r="D28" s="18">
        <f>'1 MENUS Plan'!G41</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Plan'!F42</f>
        <v>0</v>
      </c>
      <c r="C29" s="19">
        <v>80</v>
      </c>
      <c r="D29" s="18">
        <f>'1 MENUS Plan'!G42</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Plan'!F43</f>
        <v>0</v>
      </c>
      <c r="C31" s="19">
        <v>110</v>
      </c>
      <c r="D31" s="18">
        <f>'1 MENUS Plan'!G43</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Plan'!F44</f>
        <v>0</v>
      </c>
      <c r="C32" s="19">
        <v>80</v>
      </c>
      <c r="D32" s="18">
        <f>'1 MENUS Plan'!G44</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Plan'!F45</f>
        <v>0</v>
      </c>
      <c r="C34" s="19">
        <v>110</v>
      </c>
      <c r="D34" s="18">
        <f>'1 MENUS Plan'!G45</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Plan'!F46</f>
        <v>0</v>
      </c>
      <c r="C35" s="19">
        <v>80</v>
      </c>
      <c r="D35" s="18">
        <f>'1 MENUS Plan'!G46</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Plan'!F47</f>
        <v>0</v>
      </c>
      <c r="C37" s="19">
        <v>110</v>
      </c>
      <c r="D37" s="18">
        <f>'1 MENUS Plan'!G47</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Plan'!F48</f>
        <v>0</v>
      </c>
      <c r="C38" s="19">
        <v>80</v>
      </c>
      <c r="D38" s="18">
        <f>'1 MENUS Plan'!G48</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H33:H40"/>
    <mergeCell ref="F28:G29"/>
    <mergeCell ref="F31:G32"/>
    <mergeCell ref="F33:G33"/>
    <mergeCell ref="F35:G38"/>
    <mergeCell ref="F40:G40"/>
    <mergeCell ref="D22:E23"/>
    <mergeCell ref="B22:C23"/>
    <mergeCell ref="F25:G26"/>
    <mergeCell ref="H3:H16"/>
    <mergeCell ref="H17:H18"/>
    <mergeCell ref="H19:H32"/>
    <mergeCell ref="F22:G23"/>
    <mergeCell ref="P41:R41"/>
    <mergeCell ref="P3:S3"/>
    <mergeCell ref="P4:S4"/>
    <mergeCell ref="P5:P21"/>
    <mergeCell ref="R5:R21"/>
    <mergeCell ref="B1:E1"/>
    <mergeCell ref="B3:C4"/>
    <mergeCell ref="D3:E4"/>
    <mergeCell ref="F3:G4"/>
    <mergeCell ref="B2:G2"/>
    <mergeCell ref="J1:M2"/>
    <mergeCell ref="P22:R23"/>
    <mergeCell ref="P24:P40"/>
    <mergeCell ref="R24:R40"/>
    <mergeCell ref="J22:K23"/>
    <mergeCell ref="M22:N23"/>
    <mergeCell ref="J3:K4"/>
    <mergeCell ref="M3:N4"/>
    <mergeCell ref="J5:K13"/>
    <mergeCell ref="J14:K18"/>
    <mergeCell ref="J19:K21"/>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8"/>
  <dimension ref="B1:T42"/>
  <sheetViews>
    <sheetView showZeros="0" zoomScaleNormal="100" zoomScaleSheetLayoutView="75" workbookViewId="0">
      <selection activeCell="F40" sqref="F40:G40"/>
    </sheetView>
  </sheetViews>
  <sheetFormatPr baseColWidth="10" defaultRowHeight="12.75" x14ac:dyDescent="0.2"/>
  <cols>
    <col min="1" max="1" width="3.14062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s>
  <sheetData>
    <row r="1" spans="2:20" ht="29.25" customHeight="1" x14ac:dyDescent="0.2">
      <c r="B1" s="2289" t="s">
        <v>1241</v>
      </c>
      <c r="C1" s="2289"/>
      <c r="D1" s="2289"/>
      <c r="E1" s="2289"/>
      <c r="F1" s="31">
        <f>'1 MENUS Plan'!$B$50</f>
        <v>47</v>
      </c>
      <c r="H1" s="4"/>
      <c r="J1" s="2288" t="s">
        <v>584</v>
      </c>
      <c r="K1" s="2288"/>
      <c r="L1" s="2288"/>
      <c r="M1" s="2288"/>
    </row>
    <row r="2" spans="2:20" s="1" customFormat="1" ht="18" customHeight="1" x14ac:dyDescent="0.25">
      <c r="B2" s="2290" t="s">
        <v>1242</v>
      </c>
      <c r="C2" s="2290"/>
      <c r="D2" s="2290"/>
      <c r="E2" s="2290"/>
      <c r="F2" s="2290"/>
      <c r="G2" s="2290"/>
      <c r="H2" s="21"/>
      <c r="J2" s="2288"/>
      <c r="K2" s="2288"/>
      <c r="L2" s="2288"/>
      <c r="M2" s="2288"/>
      <c r="R2" s="3"/>
    </row>
    <row r="3" spans="2:20" s="1" customFormat="1" ht="20.100000000000001" customHeight="1" x14ac:dyDescent="0.25">
      <c r="B3" s="2258">
        <f>'1 MENUS Plan'!C49</f>
        <v>44163</v>
      </c>
      <c r="C3" s="2292"/>
      <c r="D3" s="2258">
        <f>'1 MENUS Plan'!D49</f>
        <v>44164</v>
      </c>
      <c r="E3" s="2292"/>
      <c r="F3" s="2261">
        <f>'1 MENUS Plan'!E49</f>
        <v>44165</v>
      </c>
      <c r="G3" s="2294"/>
      <c r="H3" s="2291">
        <f>D22</f>
        <v>44167</v>
      </c>
      <c r="J3" s="2263" t="s">
        <v>997</v>
      </c>
      <c r="K3" s="2264"/>
      <c r="M3" s="2263" t="s">
        <v>1000</v>
      </c>
      <c r="N3" s="2264"/>
      <c r="P3" s="2272" t="s">
        <v>569</v>
      </c>
      <c r="Q3" s="2272"/>
      <c r="R3" s="2272"/>
      <c r="S3" s="2272"/>
    </row>
    <row r="4" spans="2:20" s="1" customFormat="1" ht="20.100000000000001" customHeight="1" x14ac:dyDescent="0.25">
      <c r="B4" s="2259"/>
      <c r="C4" s="2293"/>
      <c r="D4" s="2259"/>
      <c r="E4" s="2293"/>
      <c r="F4" s="2262"/>
      <c r="G4" s="2285"/>
      <c r="H4" s="2276"/>
      <c r="J4" s="2264"/>
      <c r="K4" s="2264"/>
      <c r="M4" s="2264"/>
      <c r="N4" s="2264"/>
      <c r="P4" s="2273" t="s">
        <v>570</v>
      </c>
      <c r="Q4" s="2273"/>
      <c r="R4" s="2273"/>
      <c r="S4" s="2273"/>
    </row>
    <row r="5" spans="2:20" s="1" customFormat="1" ht="24.95" customHeight="1" x14ac:dyDescent="0.25">
      <c r="B5" s="18">
        <f>'1 MENUS Plan'!C50</f>
        <v>0</v>
      </c>
      <c r="C5" s="19">
        <v>110</v>
      </c>
      <c r="D5" s="18">
        <f>'1 MENUS Plan'!D50</f>
        <v>0</v>
      </c>
      <c r="E5" s="19">
        <v>110</v>
      </c>
      <c r="F5" s="18">
        <f>'1 MENUS Plan'!E50</f>
        <v>0</v>
      </c>
      <c r="G5" s="19">
        <v>110</v>
      </c>
      <c r="H5" s="2276"/>
      <c r="J5" s="2265" t="s">
        <v>995</v>
      </c>
      <c r="K5" s="2266"/>
      <c r="M5" s="18">
        <v>0</v>
      </c>
      <c r="N5" s="19">
        <v>110</v>
      </c>
      <c r="P5" s="2271"/>
      <c r="Q5" s="19">
        <v>0</v>
      </c>
      <c r="R5" s="2274"/>
      <c r="S5" s="875" t="s">
        <v>2194</v>
      </c>
    </row>
    <row r="6" spans="2:20" s="1" customFormat="1" ht="24.95" customHeight="1" x14ac:dyDescent="0.25">
      <c r="B6" s="18">
        <f>'1 MENUS Plan'!C51</f>
        <v>0</v>
      </c>
      <c r="C6" s="19">
        <v>80</v>
      </c>
      <c r="D6" s="18">
        <f>'1 MENUS Plan'!D51</f>
        <v>0</v>
      </c>
      <c r="E6" s="19">
        <v>80</v>
      </c>
      <c r="F6" s="18">
        <f>'1 MENUS Plan'!E51</f>
        <v>0</v>
      </c>
      <c r="G6" s="19">
        <v>80</v>
      </c>
      <c r="H6" s="2276"/>
      <c r="J6" s="2265"/>
      <c r="K6" s="2266"/>
      <c r="M6" s="18">
        <v>0</v>
      </c>
      <c r="N6" s="19">
        <v>80</v>
      </c>
      <c r="P6" s="2271"/>
      <c r="Q6" s="19">
        <v>0</v>
      </c>
      <c r="R6" s="2274"/>
      <c r="S6" s="3"/>
      <c r="T6" s="3"/>
    </row>
    <row r="7" spans="2:20" s="1" customFormat="1" ht="24.95" customHeight="1" x14ac:dyDescent="0.25">
      <c r="B7" s="18">
        <f>'1 MENUS Plan'!C52</f>
        <v>0</v>
      </c>
      <c r="C7" s="19">
        <v>51</v>
      </c>
      <c r="D7" s="18">
        <f>'1 MENUS Plan'!D52</f>
        <v>0</v>
      </c>
      <c r="E7" s="19">
        <v>51</v>
      </c>
      <c r="F7" s="18">
        <f>'1 MENUS Plan'!E52</f>
        <v>0</v>
      </c>
      <c r="G7" s="19">
        <v>51</v>
      </c>
      <c r="H7" s="2276"/>
      <c r="J7" s="2265"/>
      <c r="K7" s="2266"/>
      <c r="M7" s="18">
        <v>0</v>
      </c>
      <c r="N7" s="19">
        <v>51</v>
      </c>
      <c r="P7" s="2271"/>
      <c r="Q7" s="19">
        <v>0</v>
      </c>
      <c r="R7" s="2274"/>
      <c r="S7" s="3"/>
      <c r="T7" s="3"/>
    </row>
    <row r="8" spans="2:20"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0" s="1" customFormat="1" ht="24.95" customHeight="1" x14ac:dyDescent="0.25">
      <c r="B9" s="18">
        <f>'1 MENUS Plan'!C53</f>
        <v>0</v>
      </c>
      <c r="C9" s="19">
        <v>110</v>
      </c>
      <c r="D9" s="18">
        <f>'1 MENUS Plan'!D53</f>
        <v>0</v>
      </c>
      <c r="E9" s="19">
        <v>110</v>
      </c>
      <c r="F9" s="18">
        <f>'1 MENUS Plan'!E53</f>
        <v>0</v>
      </c>
      <c r="G9" s="19">
        <v>110</v>
      </c>
      <c r="H9" s="2276"/>
      <c r="J9" s="2265"/>
      <c r="K9" s="2266"/>
      <c r="M9" s="18">
        <v>0</v>
      </c>
      <c r="N9" s="19">
        <v>110</v>
      </c>
      <c r="P9" s="2271"/>
      <c r="Q9" s="19"/>
      <c r="R9" s="2274"/>
      <c r="S9" s="631"/>
      <c r="T9" s="3"/>
    </row>
    <row r="10" spans="2:20" s="1" customFormat="1" ht="24.95" customHeight="1" x14ac:dyDescent="0.25">
      <c r="B10" s="18">
        <f>'1 MENUS Plan'!C54</f>
        <v>0</v>
      </c>
      <c r="C10" s="19">
        <v>80</v>
      </c>
      <c r="D10" s="18">
        <f>'1 MENUS Plan'!D54</f>
        <v>0</v>
      </c>
      <c r="E10" s="19">
        <v>80</v>
      </c>
      <c r="F10" s="18">
        <f>'1 MENUS Plan'!E54</f>
        <v>0</v>
      </c>
      <c r="G10" s="19">
        <v>80</v>
      </c>
      <c r="H10" s="2276"/>
      <c r="J10" s="2265"/>
      <c r="K10" s="2266"/>
      <c r="M10" s="18">
        <v>0</v>
      </c>
      <c r="N10" s="19">
        <v>80</v>
      </c>
      <c r="P10" s="2271"/>
      <c r="Q10" s="19"/>
      <c r="R10" s="2274"/>
      <c r="S10" s="3"/>
      <c r="T10" s="3"/>
    </row>
    <row r="11" spans="2:20"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0" s="1" customFormat="1" ht="24.95" customHeight="1" x14ac:dyDescent="0.25">
      <c r="B12" s="18">
        <f>'1 MENUS Plan'!C55</f>
        <v>0</v>
      </c>
      <c r="C12" s="19">
        <v>110</v>
      </c>
      <c r="D12" s="18">
        <f>'1 MENUS Plan'!D55</f>
        <v>0</v>
      </c>
      <c r="E12" s="19">
        <v>110</v>
      </c>
      <c r="F12" s="18">
        <f>'1 MENUS Plan'!E55</f>
        <v>0</v>
      </c>
      <c r="G12" s="19">
        <v>110</v>
      </c>
      <c r="H12" s="2276"/>
      <c r="J12" s="2265"/>
      <c r="K12" s="2266"/>
      <c r="M12" s="18">
        <v>0</v>
      </c>
      <c r="N12" s="19">
        <v>110</v>
      </c>
      <c r="P12" s="2271"/>
      <c r="Q12" s="19"/>
      <c r="R12" s="2274"/>
      <c r="S12" s="631"/>
      <c r="T12" s="3"/>
    </row>
    <row r="13" spans="2:20" s="1" customFormat="1" ht="24.95" customHeight="1" x14ac:dyDescent="0.25">
      <c r="B13" s="18">
        <f>'1 MENUS Plan'!C56</f>
        <v>0</v>
      </c>
      <c r="C13" s="19">
        <v>80</v>
      </c>
      <c r="D13" s="18">
        <f>'1 MENUS Plan'!D56</f>
        <v>0</v>
      </c>
      <c r="E13" s="19">
        <v>80</v>
      </c>
      <c r="F13" s="18">
        <f>'1 MENUS Plan'!E56</f>
        <v>0</v>
      </c>
      <c r="G13" s="19">
        <v>80</v>
      </c>
      <c r="H13" s="2276"/>
      <c r="J13" s="2265"/>
      <c r="K13" s="2266"/>
      <c r="M13" s="18">
        <v>0</v>
      </c>
      <c r="N13" s="19">
        <v>80</v>
      </c>
      <c r="P13" s="2271"/>
      <c r="Q13" s="19"/>
      <c r="R13" s="2274"/>
      <c r="S13" s="3"/>
      <c r="T13" s="3"/>
    </row>
    <row r="14" spans="2:20"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0" s="1" customFormat="1" ht="24.95" customHeight="1" x14ac:dyDescent="0.25">
      <c r="B15" s="18">
        <f>'1 MENUS Plan'!C57</f>
        <v>0</v>
      </c>
      <c r="C15" s="19">
        <v>110</v>
      </c>
      <c r="D15" s="18">
        <f>'1 MENUS Plan'!D57</f>
        <v>0</v>
      </c>
      <c r="E15" s="19">
        <v>110</v>
      </c>
      <c r="F15" s="18">
        <f>'1 MENUS Plan'!E57</f>
        <v>0</v>
      </c>
      <c r="G15" s="19">
        <v>110</v>
      </c>
      <c r="H15" s="2276"/>
      <c r="J15" s="2267"/>
      <c r="K15" s="2268"/>
      <c r="M15" s="18">
        <v>0</v>
      </c>
      <c r="N15" s="19">
        <v>110</v>
      </c>
      <c r="P15" s="2271"/>
      <c r="Q15" s="19"/>
      <c r="R15" s="2274"/>
      <c r="S15" s="631"/>
      <c r="T15" s="3"/>
    </row>
    <row r="16" spans="2:20" s="1" customFormat="1" ht="24.95" customHeight="1" x14ac:dyDescent="0.25">
      <c r="B16" s="18">
        <f>'1 MENUS Plan'!C58</f>
        <v>0</v>
      </c>
      <c r="C16" s="19">
        <v>80</v>
      </c>
      <c r="D16" s="18">
        <f>'1 MENUS Plan'!D58</f>
        <v>0</v>
      </c>
      <c r="E16" s="19">
        <v>80</v>
      </c>
      <c r="F16" s="18">
        <f>'1 MENUS Plan'!E58</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Plan'!C59</f>
        <v>0</v>
      </c>
      <c r="C18" s="19">
        <v>110</v>
      </c>
      <c r="D18" s="18">
        <f>'1 MENUS Plan'!D59</f>
        <v>0</v>
      </c>
      <c r="E18" s="19">
        <v>110</v>
      </c>
      <c r="F18" s="18">
        <f>'1 MENUS Plan'!E59</f>
        <v>0</v>
      </c>
      <c r="G18" s="19">
        <v>110</v>
      </c>
      <c r="H18" s="2257"/>
      <c r="J18" s="2267"/>
      <c r="K18" s="2268"/>
      <c r="M18" s="18">
        <v>0</v>
      </c>
      <c r="N18" s="19">
        <v>110</v>
      </c>
      <c r="P18" s="2271"/>
      <c r="Q18" s="19"/>
      <c r="R18" s="2274"/>
      <c r="S18" s="631"/>
      <c r="T18" s="3"/>
    </row>
    <row r="19" spans="2:20" s="1" customFormat="1" ht="24.95" customHeight="1" x14ac:dyDescent="0.25">
      <c r="B19" s="18">
        <f>'1 MENUS Plan'!C60</f>
        <v>0</v>
      </c>
      <c r="C19" s="19">
        <v>80</v>
      </c>
      <c r="D19" s="18">
        <f>'1 MENUS Plan'!D60</f>
        <v>0</v>
      </c>
      <c r="E19" s="19">
        <v>80</v>
      </c>
      <c r="F19" s="18">
        <f>'1 MENUS Plan'!E60</f>
        <v>0</v>
      </c>
      <c r="G19" s="19">
        <v>80</v>
      </c>
      <c r="H19" s="2276">
        <f>B3</f>
        <v>44163</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Plan'!F49</f>
        <v>44166</v>
      </c>
      <c r="C22" s="2295"/>
      <c r="D22" s="2260">
        <f>'1 MENUS Plan'!G49</f>
        <v>44167</v>
      </c>
      <c r="E22" s="2295"/>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2295"/>
      <c r="D23" s="2260"/>
      <c r="E23" s="2295"/>
      <c r="F23" s="2262"/>
      <c r="G23" s="2285"/>
      <c r="H23" s="2276"/>
      <c r="J23" s="2264"/>
      <c r="K23" s="2264"/>
      <c r="M23" s="2264"/>
      <c r="N23" s="2264"/>
      <c r="P23" s="2275"/>
      <c r="Q23" s="2275"/>
      <c r="R23" s="2275"/>
      <c r="S23" s="3"/>
    </row>
    <row r="24" spans="2:20" s="1" customFormat="1" ht="24.95" customHeight="1" x14ac:dyDescent="0.25">
      <c r="B24" s="18">
        <f>'1 MENUS Plan'!F50</f>
        <v>0</v>
      </c>
      <c r="C24" s="19">
        <v>110</v>
      </c>
      <c r="D24" s="18">
        <f>'1 MENUS Plan'!G50</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Plan'!F51</f>
        <v>0</v>
      </c>
      <c r="C25" s="19">
        <v>80</v>
      </c>
      <c r="D25" s="18">
        <f>'1 MENUS Plan'!G51</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Plan'!F52</f>
        <v>0</v>
      </c>
      <c r="C26" s="19">
        <v>51</v>
      </c>
      <c r="D26" s="18">
        <f>'1 MENUS Plan'!G52</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Plan'!F53</f>
        <v>0</v>
      </c>
      <c r="C28" s="19">
        <v>110</v>
      </c>
      <c r="D28" s="18">
        <f>'1 MENUS Plan'!G53</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Plan'!F54</f>
        <v>0</v>
      </c>
      <c r="C29" s="19">
        <v>80</v>
      </c>
      <c r="D29" s="18">
        <f>'1 MENUS Plan'!G54</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Plan'!F55</f>
        <v>0</v>
      </c>
      <c r="C31" s="19">
        <v>110</v>
      </c>
      <c r="D31" s="18">
        <f>'1 MENUS Plan'!G55</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Plan'!F56</f>
        <v>0</v>
      </c>
      <c r="C32" s="19">
        <v>80</v>
      </c>
      <c r="D32" s="18">
        <f>'1 MENUS Plan'!G56</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Plan'!F57</f>
        <v>0</v>
      </c>
      <c r="C34" s="19">
        <v>110</v>
      </c>
      <c r="D34" s="18">
        <f>'1 MENUS Plan'!G57</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Plan'!F58</f>
        <v>0</v>
      </c>
      <c r="C35" s="19">
        <v>80</v>
      </c>
      <c r="D35" s="18">
        <f>'1 MENUS Plan'!G58</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Plan'!F59</f>
        <v>0</v>
      </c>
      <c r="C37" s="19">
        <v>110</v>
      </c>
      <c r="D37" s="18">
        <f>'1 MENUS Plan'!G59</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Plan'!F60</f>
        <v>0</v>
      </c>
      <c r="C38" s="19">
        <v>80</v>
      </c>
      <c r="D38" s="18">
        <f>'1 MENUS Plan'!G60</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B3:C4"/>
    <mergeCell ref="D3:E4"/>
    <mergeCell ref="F3:G4"/>
    <mergeCell ref="B2:G2"/>
    <mergeCell ref="J19:K21"/>
    <mergeCell ref="J1:M2"/>
    <mergeCell ref="B22:C23"/>
    <mergeCell ref="F25:G26"/>
    <mergeCell ref="H3:H16"/>
    <mergeCell ref="H17:H18"/>
    <mergeCell ref="H19:H32"/>
    <mergeCell ref="F22:G23"/>
    <mergeCell ref="F28:G29"/>
    <mergeCell ref="F31:G32"/>
    <mergeCell ref="D22:E23"/>
    <mergeCell ref="J3:K4"/>
    <mergeCell ref="M3:N4"/>
    <mergeCell ref="J5:K13"/>
    <mergeCell ref="J14:K18"/>
    <mergeCell ref="B1:E1"/>
    <mergeCell ref="P41:R41"/>
    <mergeCell ref="P3:S3"/>
    <mergeCell ref="P4:S4"/>
    <mergeCell ref="P5:P21"/>
    <mergeCell ref="R5:R21"/>
    <mergeCell ref="H33:H40"/>
    <mergeCell ref="F33:G33"/>
    <mergeCell ref="F35:G38"/>
    <mergeCell ref="F40:G40"/>
    <mergeCell ref="P22:R23"/>
    <mergeCell ref="P24:P40"/>
    <mergeCell ref="R24:R40"/>
    <mergeCell ref="J22:K23"/>
    <mergeCell ref="M22:N23"/>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9"/>
  <dimension ref="B1:T42"/>
  <sheetViews>
    <sheetView showZeros="0" zoomScaleNormal="100" zoomScaleSheetLayoutView="75" workbookViewId="0">
      <selection activeCell="F54" sqref="F54"/>
    </sheetView>
  </sheetViews>
  <sheetFormatPr baseColWidth="10" defaultRowHeight="12.75" x14ac:dyDescent="0.2"/>
  <cols>
    <col min="1" max="1" width="3.14062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s>
  <sheetData>
    <row r="1" spans="2:20" ht="29.25" customHeight="1" x14ac:dyDescent="0.2">
      <c r="B1" s="2289" t="s">
        <v>1241</v>
      </c>
      <c r="C1" s="2289"/>
      <c r="D1" s="2289"/>
      <c r="E1" s="2289"/>
      <c r="F1" s="31">
        <f>'1 MENUS Plan'!$B$62</f>
        <v>48</v>
      </c>
      <c r="H1" s="4"/>
      <c r="J1" s="2288" t="s">
        <v>584</v>
      </c>
      <c r="K1" s="2288"/>
      <c r="L1" s="2288"/>
      <c r="M1" s="2288"/>
    </row>
    <row r="2" spans="2:20" s="1" customFormat="1" ht="18" customHeight="1" x14ac:dyDescent="0.25">
      <c r="B2" s="2290" t="s">
        <v>1242</v>
      </c>
      <c r="C2" s="2290"/>
      <c r="D2" s="2290"/>
      <c r="E2" s="2290"/>
      <c r="F2" s="2290"/>
      <c r="G2" s="2290"/>
      <c r="H2" s="21"/>
      <c r="J2" s="2288"/>
      <c r="K2" s="2288"/>
      <c r="L2" s="2288"/>
      <c r="M2" s="2288"/>
      <c r="R2" s="3"/>
    </row>
    <row r="3" spans="2:20" s="1" customFormat="1" ht="20.100000000000001" customHeight="1" x14ac:dyDescent="0.25">
      <c r="B3" s="2258">
        <f>'1 MENUS Plan'!C61</f>
        <v>44170</v>
      </c>
      <c r="C3" s="2292"/>
      <c r="D3" s="2258">
        <f>'1 MENUS Plan'!D61</f>
        <v>44171</v>
      </c>
      <c r="E3" s="2292"/>
      <c r="F3" s="2261">
        <f>'1 MENUS Plan'!E61</f>
        <v>44172</v>
      </c>
      <c r="G3" s="2294"/>
      <c r="H3" s="2291">
        <f>D22</f>
        <v>44174</v>
      </c>
      <c r="J3" s="2263" t="s">
        <v>997</v>
      </c>
      <c r="K3" s="2264"/>
      <c r="M3" s="2263" t="s">
        <v>1000</v>
      </c>
      <c r="N3" s="2264"/>
      <c r="P3" s="2272" t="s">
        <v>569</v>
      </c>
      <c r="Q3" s="2272"/>
      <c r="R3" s="2272"/>
      <c r="S3" s="2272"/>
    </row>
    <row r="4" spans="2:20" s="1" customFormat="1" ht="20.100000000000001" customHeight="1" x14ac:dyDescent="0.25">
      <c r="B4" s="2259"/>
      <c r="C4" s="2293"/>
      <c r="D4" s="2259"/>
      <c r="E4" s="2293"/>
      <c r="F4" s="2262"/>
      <c r="G4" s="2285"/>
      <c r="H4" s="2276"/>
      <c r="J4" s="2264"/>
      <c r="K4" s="2264"/>
      <c r="M4" s="2264"/>
      <c r="N4" s="2264"/>
      <c r="P4" s="2273" t="s">
        <v>570</v>
      </c>
      <c r="Q4" s="2273"/>
      <c r="R4" s="2273"/>
      <c r="S4" s="2273"/>
    </row>
    <row r="5" spans="2:20" s="1" customFormat="1" ht="24.95" customHeight="1" x14ac:dyDescent="0.25">
      <c r="B5" s="18">
        <f>'1 MENUS Plan'!C62</f>
        <v>0</v>
      </c>
      <c r="C5" s="19">
        <v>110</v>
      </c>
      <c r="D5" s="18">
        <f>'1 MENUS Plan'!D62</f>
        <v>0</v>
      </c>
      <c r="E5" s="19">
        <v>110</v>
      </c>
      <c r="F5" s="18">
        <f>'1 MENUS Plan'!E62</f>
        <v>0</v>
      </c>
      <c r="G5" s="19">
        <v>110</v>
      </c>
      <c r="H5" s="2276"/>
      <c r="J5" s="2265" t="s">
        <v>995</v>
      </c>
      <c r="K5" s="2266"/>
      <c r="M5" s="18">
        <v>0</v>
      </c>
      <c r="N5" s="19">
        <v>110</v>
      </c>
      <c r="P5" s="2271"/>
      <c r="Q5" s="19">
        <v>0</v>
      </c>
      <c r="R5" s="2274"/>
      <c r="S5" s="875" t="s">
        <v>2194</v>
      </c>
    </row>
    <row r="6" spans="2:20" s="1" customFormat="1" ht="24.95" customHeight="1" x14ac:dyDescent="0.25">
      <c r="B6" s="18">
        <f>'1 MENUS Plan'!C63</f>
        <v>0</v>
      </c>
      <c r="C6" s="19">
        <v>80</v>
      </c>
      <c r="D6" s="18">
        <f>'1 MENUS Plan'!D63</f>
        <v>0</v>
      </c>
      <c r="E6" s="19">
        <v>80</v>
      </c>
      <c r="F6" s="18">
        <f>'1 MENUS Plan'!E63</f>
        <v>0</v>
      </c>
      <c r="G6" s="19">
        <v>80</v>
      </c>
      <c r="H6" s="2276"/>
      <c r="J6" s="2265"/>
      <c r="K6" s="2266"/>
      <c r="M6" s="18">
        <v>0</v>
      </c>
      <c r="N6" s="19">
        <v>80</v>
      </c>
      <c r="P6" s="2271"/>
      <c r="Q6" s="19">
        <v>0</v>
      </c>
      <c r="R6" s="2274"/>
      <c r="S6" s="3"/>
      <c r="T6" s="3"/>
    </row>
    <row r="7" spans="2:20" s="1" customFormat="1" ht="24.95" customHeight="1" x14ac:dyDescent="0.25">
      <c r="B7" s="18">
        <f>'1 MENUS Plan'!C64</f>
        <v>0</v>
      </c>
      <c r="C7" s="19">
        <v>51</v>
      </c>
      <c r="D7" s="18">
        <f>'1 MENUS Plan'!D64</f>
        <v>0</v>
      </c>
      <c r="E7" s="19">
        <v>51</v>
      </c>
      <c r="F7" s="18">
        <f>'1 MENUS Plan'!E64</f>
        <v>0</v>
      </c>
      <c r="G7" s="19">
        <v>51</v>
      </c>
      <c r="H7" s="2276"/>
      <c r="J7" s="2265"/>
      <c r="K7" s="2266"/>
      <c r="M7" s="18">
        <v>0</v>
      </c>
      <c r="N7" s="19">
        <v>51</v>
      </c>
      <c r="P7" s="2271"/>
      <c r="Q7" s="19">
        <v>0</v>
      </c>
      <c r="R7" s="2274"/>
      <c r="S7" s="3"/>
      <c r="T7" s="3"/>
    </row>
    <row r="8" spans="2:20"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0" s="1" customFormat="1" ht="24.95" customHeight="1" x14ac:dyDescent="0.25">
      <c r="B9" s="18">
        <f>'1 MENUS Plan'!C65</f>
        <v>0</v>
      </c>
      <c r="C9" s="19">
        <v>110</v>
      </c>
      <c r="D9" s="18">
        <f>'1 MENUS Plan'!D65</f>
        <v>0</v>
      </c>
      <c r="E9" s="19">
        <v>110</v>
      </c>
      <c r="F9" s="18">
        <f>'1 MENUS Plan'!E65</f>
        <v>0</v>
      </c>
      <c r="G9" s="19">
        <v>110</v>
      </c>
      <c r="H9" s="2276"/>
      <c r="J9" s="2265"/>
      <c r="K9" s="2266"/>
      <c r="M9" s="18">
        <v>0</v>
      </c>
      <c r="N9" s="19">
        <v>110</v>
      </c>
      <c r="P9" s="2271"/>
      <c r="Q9" s="19"/>
      <c r="R9" s="2274"/>
      <c r="S9" s="631"/>
      <c r="T9" s="3"/>
    </row>
    <row r="10" spans="2:20" s="1" customFormat="1" ht="24.95" customHeight="1" x14ac:dyDescent="0.25">
      <c r="B10" s="18">
        <f>'1 MENUS Plan'!C66</f>
        <v>0</v>
      </c>
      <c r="C10" s="19">
        <v>80</v>
      </c>
      <c r="D10" s="18">
        <f>'1 MENUS Plan'!D66</f>
        <v>0</v>
      </c>
      <c r="E10" s="19">
        <v>80</v>
      </c>
      <c r="F10" s="18">
        <f>'1 MENUS Plan'!E66</f>
        <v>0</v>
      </c>
      <c r="G10" s="19">
        <v>80</v>
      </c>
      <c r="H10" s="2276"/>
      <c r="J10" s="2265"/>
      <c r="K10" s="2266"/>
      <c r="M10" s="18">
        <v>0</v>
      </c>
      <c r="N10" s="19">
        <v>80</v>
      </c>
      <c r="P10" s="2271"/>
      <c r="Q10" s="19"/>
      <c r="R10" s="2274"/>
      <c r="S10" s="3"/>
      <c r="T10" s="3"/>
    </row>
    <row r="11" spans="2:20"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0" s="1" customFormat="1" ht="24.95" customHeight="1" x14ac:dyDescent="0.25">
      <c r="B12" s="18">
        <f>'1 MENUS Plan'!C67</f>
        <v>0</v>
      </c>
      <c r="C12" s="19">
        <v>110</v>
      </c>
      <c r="D12" s="18">
        <f>'1 MENUS Plan'!D67</f>
        <v>0</v>
      </c>
      <c r="E12" s="19">
        <v>110</v>
      </c>
      <c r="F12" s="18">
        <f>'1 MENUS Plan'!E67</f>
        <v>0</v>
      </c>
      <c r="G12" s="19">
        <v>110</v>
      </c>
      <c r="H12" s="2276"/>
      <c r="J12" s="2265"/>
      <c r="K12" s="2266"/>
      <c r="M12" s="18">
        <v>0</v>
      </c>
      <c r="N12" s="19">
        <v>110</v>
      </c>
      <c r="P12" s="2271"/>
      <c r="Q12" s="19"/>
      <c r="R12" s="2274"/>
      <c r="S12" s="631"/>
      <c r="T12" s="3"/>
    </row>
    <row r="13" spans="2:20" s="1" customFormat="1" ht="24.95" customHeight="1" x14ac:dyDescent="0.25">
      <c r="B13" s="18">
        <f>'1 MENUS Plan'!C68</f>
        <v>0</v>
      </c>
      <c r="C13" s="19">
        <v>80</v>
      </c>
      <c r="D13" s="18">
        <f>'1 MENUS Plan'!D68</f>
        <v>0</v>
      </c>
      <c r="E13" s="19">
        <v>80</v>
      </c>
      <c r="F13" s="18">
        <f>'1 MENUS Plan'!E68</f>
        <v>0</v>
      </c>
      <c r="G13" s="19">
        <v>80</v>
      </c>
      <c r="H13" s="2276"/>
      <c r="J13" s="2265"/>
      <c r="K13" s="2266"/>
      <c r="M13" s="18">
        <v>0</v>
      </c>
      <c r="N13" s="19">
        <v>80</v>
      </c>
      <c r="P13" s="2271"/>
      <c r="Q13" s="19"/>
      <c r="R13" s="2274"/>
      <c r="S13" s="3"/>
      <c r="T13" s="3"/>
    </row>
    <row r="14" spans="2:20"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0" s="1" customFormat="1" ht="24.95" customHeight="1" x14ac:dyDescent="0.25">
      <c r="B15" s="18">
        <f>'1 MENUS Plan'!C69</f>
        <v>0</v>
      </c>
      <c r="C15" s="19">
        <v>110</v>
      </c>
      <c r="D15" s="18">
        <f>'1 MENUS Plan'!D69</f>
        <v>0</v>
      </c>
      <c r="E15" s="19">
        <v>110</v>
      </c>
      <c r="F15" s="18">
        <f>'1 MENUS Plan'!E69</f>
        <v>0</v>
      </c>
      <c r="G15" s="19">
        <v>110</v>
      </c>
      <c r="H15" s="2276"/>
      <c r="J15" s="2267"/>
      <c r="K15" s="2268"/>
      <c r="M15" s="18">
        <v>0</v>
      </c>
      <c r="N15" s="19">
        <v>110</v>
      </c>
      <c r="P15" s="2271"/>
      <c r="Q15" s="19"/>
      <c r="R15" s="2274"/>
      <c r="S15" s="631"/>
      <c r="T15" s="3"/>
    </row>
    <row r="16" spans="2:20" s="1" customFormat="1" ht="24.95" customHeight="1" x14ac:dyDescent="0.25">
      <c r="B16" s="18">
        <f>'1 MENUS Plan'!C70</f>
        <v>0</v>
      </c>
      <c r="C16" s="19">
        <v>80</v>
      </c>
      <c r="D16" s="18">
        <f>'1 MENUS Plan'!D70</f>
        <v>0</v>
      </c>
      <c r="E16" s="19">
        <v>80</v>
      </c>
      <c r="F16" s="18">
        <f>'1 MENUS Plan'!E70</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Plan'!C71</f>
        <v>0</v>
      </c>
      <c r="C18" s="19">
        <v>110</v>
      </c>
      <c r="D18" s="18">
        <f>'1 MENUS Plan'!D71</f>
        <v>0</v>
      </c>
      <c r="E18" s="19">
        <v>110</v>
      </c>
      <c r="F18" s="18">
        <f>'1 MENUS Plan'!E71</f>
        <v>0</v>
      </c>
      <c r="G18" s="19">
        <v>110</v>
      </c>
      <c r="H18" s="2257"/>
      <c r="J18" s="2267"/>
      <c r="K18" s="2268"/>
      <c r="M18" s="18">
        <v>0</v>
      </c>
      <c r="N18" s="19">
        <v>110</v>
      </c>
      <c r="P18" s="2271"/>
      <c r="Q18" s="19"/>
      <c r="R18" s="2274"/>
      <c r="S18" s="631"/>
      <c r="T18" s="3"/>
    </row>
    <row r="19" spans="2:20" s="1" customFormat="1" ht="24.95" customHeight="1" x14ac:dyDescent="0.25">
      <c r="B19" s="18">
        <f>'1 MENUS Plan'!C72</f>
        <v>0</v>
      </c>
      <c r="C19" s="19">
        <v>80</v>
      </c>
      <c r="D19" s="18">
        <f>'1 MENUS Plan'!D72</f>
        <v>0</v>
      </c>
      <c r="E19" s="19">
        <v>80</v>
      </c>
      <c r="F19" s="18">
        <f>'1 MENUS Plan'!E72</f>
        <v>0</v>
      </c>
      <c r="G19" s="19">
        <v>80</v>
      </c>
      <c r="H19" s="2276">
        <f>B3</f>
        <v>44170</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Plan'!F61</f>
        <v>44173</v>
      </c>
      <c r="C22" s="2295"/>
      <c r="D22" s="2260">
        <f>'1 MENUS Plan'!G61</f>
        <v>44174</v>
      </c>
      <c r="E22" s="2295"/>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2295"/>
      <c r="D23" s="2260"/>
      <c r="E23" s="2295"/>
      <c r="F23" s="2262"/>
      <c r="G23" s="2285"/>
      <c r="H23" s="2276"/>
      <c r="J23" s="2264"/>
      <c r="K23" s="2264"/>
      <c r="M23" s="2264"/>
      <c r="N23" s="2264"/>
      <c r="P23" s="2275"/>
      <c r="Q23" s="2275"/>
      <c r="R23" s="2275"/>
      <c r="S23" s="3"/>
    </row>
    <row r="24" spans="2:20" s="1" customFormat="1" ht="24.95" customHeight="1" x14ac:dyDescent="0.25">
      <c r="B24" s="18">
        <f>'1 MENUS Plan'!F62</f>
        <v>0</v>
      </c>
      <c r="C24" s="19">
        <v>110</v>
      </c>
      <c r="D24" s="18">
        <f>'1 MENUS Plan'!G62</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Plan'!F63</f>
        <v>0</v>
      </c>
      <c r="C25" s="19">
        <v>80</v>
      </c>
      <c r="D25" s="18">
        <f>'1 MENUS Plan'!G63</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Plan'!F64</f>
        <v>0</v>
      </c>
      <c r="C26" s="19">
        <v>51</v>
      </c>
      <c r="D26" s="18">
        <f>'1 MENUS Plan'!G64</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Plan'!F65</f>
        <v>0</v>
      </c>
      <c r="C28" s="19">
        <v>110</v>
      </c>
      <c r="D28" s="18">
        <f>'1 MENUS Plan'!G65</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Plan'!F66</f>
        <v>0</v>
      </c>
      <c r="C29" s="19">
        <v>80</v>
      </c>
      <c r="D29" s="18">
        <f>'1 MENUS Plan'!G66</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Plan'!F67</f>
        <v>0</v>
      </c>
      <c r="C31" s="19">
        <v>110</v>
      </c>
      <c r="D31" s="18">
        <f>'1 MENUS Plan'!G67</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Plan'!F68</f>
        <v>0</v>
      </c>
      <c r="C32" s="19">
        <v>80</v>
      </c>
      <c r="D32" s="18">
        <f>'1 MENUS Plan'!G68</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Plan'!F69</f>
        <v>0</v>
      </c>
      <c r="C34" s="19">
        <v>110</v>
      </c>
      <c r="D34" s="18">
        <f>'1 MENUS Plan'!G69</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Plan'!F70</f>
        <v>0</v>
      </c>
      <c r="C35" s="19">
        <v>80</v>
      </c>
      <c r="D35" s="18">
        <f>'1 MENUS Plan'!G70</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Plan'!F71</f>
        <v>0</v>
      </c>
      <c r="C37" s="19">
        <v>110</v>
      </c>
      <c r="D37" s="18">
        <f>'1 MENUS Plan'!G71</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Plan'!F72</f>
        <v>0</v>
      </c>
      <c r="C38" s="19">
        <v>80</v>
      </c>
      <c r="D38" s="18">
        <f>'1 MENUS Plan'!G72</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B22:C23"/>
    <mergeCell ref="F25:G26"/>
    <mergeCell ref="H3:H16"/>
    <mergeCell ref="H17:H18"/>
    <mergeCell ref="H19:H32"/>
    <mergeCell ref="F22:G23"/>
    <mergeCell ref="D22:E23"/>
    <mergeCell ref="H33:H40"/>
    <mergeCell ref="F28:G29"/>
    <mergeCell ref="F31:G32"/>
    <mergeCell ref="F33:G33"/>
    <mergeCell ref="F35:G38"/>
    <mergeCell ref="F40:G40"/>
    <mergeCell ref="P41:R41"/>
    <mergeCell ref="P3:S3"/>
    <mergeCell ref="P4:S4"/>
    <mergeCell ref="P5:P21"/>
    <mergeCell ref="R5:R21"/>
    <mergeCell ref="B1:E1"/>
    <mergeCell ref="B3:C4"/>
    <mergeCell ref="D3:E4"/>
    <mergeCell ref="F3:G4"/>
    <mergeCell ref="B2:G2"/>
    <mergeCell ref="J1:M2"/>
    <mergeCell ref="P22:R23"/>
    <mergeCell ref="P24:P40"/>
    <mergeCell ref="R24:R40"/>
    <mergeCell ref="J22:K23"/>
    <mergeCell ref="M22:N23"/>
    <mergeCell ref="J3:K4"/>
    <mergeCell ref="M3:N4"/>
    <mergeCell ref="J5:K13"/>
    <mergeCell ref="J14:K18"/>
    <mergeCell ref="J19:K21"/>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6"/>
  <dimension ref="B1:X42"/>
  <sheetViews>
    <sheetView showZeros="0" zoomScaleNormal="100" zoomScaleSheetLayoutView="75" workbookViewId="0">
      <selection activeCell="M12" sqref="M12"/>
    </sheetView>
  </sheetViews>
  <sheetFormatPr baseColWidth="10" defaultRowHeight="12.75" x14ac:dyDescent="0.2"/>
  <cols>
    <col min="1" max="1" width="3.140625" customWidth="1"/>
    <col min="2" max="2" width="62.5703125" customWidth="1"/>
    <col min="3" max="3" width="11.28515625" customWidth="1"/>
    <col min="4" max="4" width="59.28515625" customWidth="1"/>
    <col min="5" max="5" width="10.85546875" customWidth="1"/>
    <col min="6" max="6" width="67.140625" customWidth="1"/>
    <col min="7" max="7" width="9.140625" customWidth="1"/>
    <col min="8" max="8" width="6.85546875" customWidth="1"/>
    <col min="9" max="9" width="2.140625" customWidth="1"/>
    <col min="10" max="10" width="67.140625" customWidth="1"/>
    <col min="11" max="11" width="9.140625" customWidth="1"/>
    <col min="12" max="12" width="4.85546875" customWidth="1"/>
    <col min="13" max="13" width="67.140625" customWidth="1"/>
    <col min="14" max="14" width="9.140625" customWidth="1"/>
    <col min="15" max="15" width="4.140625" customWidth="1"/>
    <col min="16" max="16" width="4" customWidth="1"/>
    <col min="17" max="17" width="9.140625" customWidth="1"/>
    <col min="18" max="18" width="2.85546875" style="4" customWidth="1"/>
    <col min="19" max="19" width="49.140625" customWidth="1"/>
    <col min="20" max="20" width="27.5703125" bestFit="1" customWidth="1"/>
    <col min="21" max="21" width="30.28515625" bestFit="1" customWidth="1"/>
  </cols>
  <sheetData>
    <row r="1" spans="2:24" ht="29.25" customHeight="1" x14ac:dyDescent="0.25">
      <c r="B1" s="2289" t="s">
        <v>1241</v>
      </c>
      <c r="C1" s="2289"/>
      <c r="D1" s="2289"/>
      <c r="E1" s="2289"/>
      <c r="F1" s="31">
        <f>'1 MENUS Plan'!$B$74</f>
        <v>49</v>
      </c>
      <c r="H1" s="4"/>
      <c r="J1" s="2288" t="s">
        <v>584</v>
      </c>
      <c r="K1" s="2288"/>
      <c r="L1" s="2288"/>
      <c r="M1" s="2288"/>
      <c r="U1" s="1"/>
      <c r="V1" s="1"/>
      <c r="W1" s="1"/>
      <c r="X1" s="1"/>
    </row>
    <row r="2" spans="2:24" s="1" customFormat="1" ht="18" customHeight="1" x14ac:dyDescent="0.25">
      <c r="B2" s="2290" t="s">
        <v>1242</v>
      </c>
      <c r="C2" s="2290"/>
      <c r="D2" s="2290"/>
      <c r="E2" s="2290"/>
      <c r="F2" s="2290"/>
      <c r="G2" s="2290"/>
      <c r="H2" s="21"/>
      <c r="J2" s="2288"/>
      <c r="K2" s="2288"/>
      <c r="L2" s="2288"/>
      <c r="M2" s="2288"/>
      <c r="R2" s="3"/>
    </row>
    <row r="3" spans="2:24" s="1" customFormat="1" ht="20.100000000000001" customHeight="1" x14ac:dyDescent="0.25">
      <c r="B3" s="2258">
        <f>'1 MENUS Plan'!C73</f>
        <v>44177</v>
      </c>
      <c r="C3" s="2292"/>
      <c r="D3" s="2258">
        <f>'1 MENUS Plan'!D73</f>
        <v>44178</v>
      </c>
      <c r="E3" s="2292"/>
      <c r="F3" s="2261">
        <f>'1 MENUS Plan'!E73</f>
        <v>44179</v>
      </c>
      <c r="G3" s="2294"/>
      <c r="H3" s="2291">
        <f>D22</f>
        <v>44181</v>
      </c>
      <c r="J3" s="2263" t="s">
        <v>997</v>
      </c>
      <c r="K3" s="2264"/>
      <c r="M3" s="2263" t="s">
        <v>1000</v>
      </c>
      <c r="N3" s="2264"/>
      <c r="P3" s="2272" t="s">
        <v>569</v>
      </c>
      <c r="Q3" s="2272"/>
      <c r="R3" s="2272"/>
      <c r="S3" s="2272"/>
    </row>
    <row r="4" spans="2:24" s="1" customFormat="1" ht="20.100000000000001" customHeight="1" x14ac:dyDescent="0.25">
      <c r="B4" s="2259"/>
      <c r="C4" s="2293"/>
      <c r="D4" s="2259"/>
      <c r="E4" s="2293"/>
      <c r="F4" s="2262"/>
      <c r="G4" s="2285"/>
      <c r="H4" s="2276"/>
      <c r="J4" s="2264"/>
      <c r="K4" s="2264"/>
      <c r="M4" s="2264"/>
      <c r="N4" s="2264"/>
      <c r="P4" s="2273" t="s">
        <v>570</v>
      </c>
      <c r="Q4" s="2273"/>
      <c r="R4" s="2273"/>
      <c r="S4" s="2273"/>
    </row>
    <row r="5" spans="2:24" s="1" customFormat="1" ht="24.95" customHeight="1" x14ac:dyDescent="0.25">
      <c r="B5" s="18">
        <f>'1 MENUS Plan'!C74</f>
        <v>0</v>
      </c>
      <c r="C5" s="19">
        <v>110</v>
      </c>
      <c r="D5" s="18">
        <f>'1 MENUS Plan'!D74</f>
        <v>0</v>
      </c>
      <c r="E5" s="19">
        <v>110</v>
      </c>
      <c r="F5" s="18">
        <f>'1 MENUS Plan'!E74</f>
        <v>0</v>
      </c>
      <c r="G5" s="19">
        <v>110</v>
      </c>
      <c r="H5" s="2276"/>
      <c r="J5" s="2265" t="s">
        <v>995</v>
      </c>
      <c r="K5" s="2266"/>
      <c r="M5" s="18">
        <v>0</v>
      </c>
      <c r="N5" s="19">
        <v>110</v>
      </c>
      <c r="P5" s="2271"/>
      <c r="Q5" s="19">
        <v>0</v>
      </c>
      <c r="R5" s="2274"/>
      <c r="S5" s="875" t="s">
        <v>2194</v>
      </c>
    </row>
    <row r="6" spans="2:24" s="1" customFormat="1" ht="24.95" customHeight="1" x14ac:dyDescent="0.25">
      <c r="B6" s="18">
        <f>'1 MENUS Plan'!C75</f>
        <v>0</v>
      </c>
      <c r="C6" s="19">
        <v>80</v>
      </c>
      <c r="D6" s="18">
        <f>'1 MENUS Plan'!D75</f>
        <v>0</v>
      </c>
      <c r="E6" s="19">
        <v>80</v>
      </c>
      <c r="F6" s="18">
        <f>'1 MENUS Plan'!E75</f>
        <v>0</v>
      </c>
      <c r="G6" s="19">
        <v>80</v>
      </c>
      <c r="H6" s="2276"/>
      <c r="J6" s="2265"/>
      <c r="K6" s="2266"/>
      <c r="M6" s="18">
        <v>0</v>
      </c>
      <c r="N6" s="19">
        <v>80</v>
      </c>
      <c r="P6" s="2271"/>
      <c r="Q6" s="19">
        <v>0</v>
      </c>
      <c r="R6" s="2274"/>
      <c r="S6" s="3"/>
      <c r="T6" s="3"/>
    </row>
    <row r="7" spans="2:24" s="1" customFormat="1" ht="24.95" customHeight="1" x14ac:dyDescent="0.25">
      <c r="B7" s="18">
        <f>'1 MENUS Plan'!C76</f>
        <v>0</v>
      </c>
      <c r="C7" s="19">
        <v>51</v>
      </c>
      <c r="D7" s="18">
        <f>'1 MENUS Plan'!D76</f>
        <v>0</v>
      </c>
      <c r="E7" s="19">
        <v>51</v>
      </c>
      <c r="F7" s="18">
        <f>'1 MENUS Plan'!E76</f>
        <v>0</v>
      </c>
      <c r="G7" s="19">
        <v>51</v>
      </c>
      <c r="H7" s="2276"/>
      <c r="J7" s="2265"/>
      <c r="K7" s="2266"/>
      <c r="M7" s="18">
        <v>0</v>
      </c>
      <c r="N7" s="19">
        <v>51</v>
      </c>
      <c r="P7" s="2271"/>
      <c r="Q7" s="19">
        <v>0</v>
      </c>
      <c r="R7" s="2274"/>
      <c r="S7" s="3"/>
      <c r="T7" s="3"/>
    </row>
    <row r="8" spans="2:24" s="1" customFormat="1" ht="18" customHeight="1" x14ac:dyDescent="0.25">
      <c r="B8" s="6" t="s">
        <v>1236</v>
      </c>
      <c r="C8" s="20">
        <f>SUM(C5:C7)</f>
        <v>241</v>
      </c>
      <c r="D8" s="6" t="s">
        <v>1236</v>
      </c>
      <c r="E8" s="20">
        <f>SUM(E5:E7)</f>
        <v>241</v>
      </c>
      <c r="F8" s="6" t="s">
        <v>1236</v>
      </c>
      <c r="G8" s="20">
        <f>SUM(G5:G7)</f>
        <v>241</v>
      </c>
      <c r="H8" s="2276"/>
      <c r="J8" s="2265"/>
      <c r="K8" s="2266"/>
      <c r="M8" s="6" t="s">
        <v>1236</v>
      </c>
      <c r="N8" s="20">
        <v>241</v>
      </c>
      <c r="P8" s="2271"/>
      <c r="Q8" s="20">
        <f>SUM(Q5:Q7)</f>
        <v>0</v>
      </c>
      <c r="R8" s="2274"/>
      <c r="S8" s="631" t="s">
        <v>571</v>
      </c>
      <c r="T8" s="3"/>
    </row>
    <row r="9" spans="2:24" s="1" customFormat="1" ht="24.95" customHeight="1" x14ac:dyDescent="0.25">
      <c r="B9" s="18">
        <f>'1 MENUS Plan'!C77</f>
        <v>0</v>
      </c>
      <c r="C9" s="19">
        <v>110</v>
      </c>
      <c r="D9" s="18">
        <f>'1 MENUS Plan'!D77</f>
        <v>0</v>
      </c>
      <c r="E9" s="19">
        <v>110</v>
      </c>
      <c r="F9" s="18">
        <f>'1 MENUS Plan'!E77</f>
        <v>0</v>
      </c>
      <c r="G9" s="19">
        <v>110</v>
      </c>
      <c r="H9" s="2276"/>
      <c r="J9" s="2265"/>
      <c r="K9" s="2266"/>
      <c r="M9" s="18">
        <v>0</v>
      </c>
      <c r="N9" s="19">
        <v>110</v>
      </c>
      <c r="P9" s="2271"/>
      <c r="Q9" s="19"/>
      <c r="R9" s="2274"/>
      <c r="S9" s="631"/>
      <c r="T9" s="3"/>
    </row>
    <row r="10" spans="2:24" s="1" customFormat="1" ht="24.95" customHeight="1" x14ac:dyDescent="0.25">
      <c r="B10" s="18">
        <f>'1 MENUS Plan'!C78</f>
        <v>0</v>
      </c>
      <c r="C10" s="19">
        <v>80</v>
      </c>
      <c r="D10" s="18">
        <f>'1 MENUS Plan'!D78</f>
        <v>0</v>
      </c>
      <c r="E10" s="19">
        <v>80</v>
      </c>
      <c r="F10" s="18">
        <f>'1 MENUS Plan'!E78</f>
        <v>0</v>
      </c>
      <c r="G10" s="19">
        <v>80</v>
      </c>
      <c r="H10" s="2276"/>
      <c r="J10" s="2265"/>
      <c r="K10" s="2266"/>
      <c r="M10" s="18">
        <v>0</v>
      </c>
      <c r="N10" s="19">
        <v>80</v>
      </c>
      <c r="P10" s="2271"/>
      <c r="Q10" s="19"/>
      <c r="R10" s="2274"/>
      <c r="S10" s="3"/>
      <c r="T10" s="3"/>
    </row>
    <row r="11" spans="2:24" s="1" customFormat="1" ht="18" customHeight="1" x14ac:dyDescent="0.25">
      <c r="B11" s="6" t="s">
        <v>1239</v>
      </c>
      <c r="C11" s="20">
        <f>SUM(C9:C10)</f>
        <v>190</v>
      </c>
      <c r="D11" s="6" t="s">
        <v>1239</v>
      </c>
      <c r="E11" s="20">
        <f>SUM(E9:E10)</f>
        <v>190</v>
      </c>
      <c r="F11" s="6" t="s">
        <v>1239</v>
      </c>
      <c r="G11" s="20">
        <f>SUM(G9:G10)</f>
        <v>190</v>
      </c>
      <c r="H11" s="2276"/>
      <c r="J11" s="2265"/>
      <c r="K11" s="2266"/>
      <c r="M11" s="6" t="s">
        <v>1239</v>
      </c>
      <c r="N11" s="20">
        <v>190</v>
      </c>
      <c r="P11" s="2271"/>
      <c r="Q11" s="20">
        <f>SUM(Q9:Q10)</f>
        <v>0</v>
      </c>
      <c r="R11" s="2274"/>
      <c r="S11" s="631" t="s">
        <v>572</v>
      </c>
      <c r="T11" s="3"/>
    </row>
    <row r="12" spans="2:24" s="1" customFormat="1" ht="24.95" customHeight="1" x14ac:dyDescent="0.25">
      <c r="B12" s="18">
        <f>'1 MENUS Plan'!C79</f>
        <v>0</v>
      </c>
      <c r="C12" s="19">
        <v>110</v>
      </c>
      <c r="D12" s="18">
        <f>'1 MENUS Plan'!D79</f>
        <v>0</v>
      </c>
      <c r="E12" s="19">
        <v>110</v>
      </c>
      <c r="F12" s="18">
        <f>'1 MENUS Plan'!E79</f>
        <v>0</v>
      </c>
      <c r="G12" s="19">
        <v>110</v>
      </c>
      <c r="H12" s="2276"/>
      <c r="J12" s="2265"/>
      <c r="K12" s="2266"/>
      <c r="M12" s="18">
        <v>0</v>
      </c>
      <c r="N12" s="19">
        <v>110</v>
      </c>
      <c r="P12" s="2271"/>
      <c r="Q12" s="19"/>
      <c r="R12" s="2274"/>
      <c r="S12" s="631"/>
      <c r="T12" s="3"/>
    </row>
    <row r="13" spans="2:24" s="1" customFormat="1" ht="24.95" customHeight="1" x14ac:dyDescent="0.25">
      <c r="B13" s="18">
        <f>'1 MENUS Plan'!C80</f>
        <v>0</v>
      </c>
      <c r="C13" s="19">
        <v>80</v>
      </c>
      <c r="D13" s="18">
        <f>'1 MENUS Plan'!D80</f>
        <v>0</v>
      </c>
      <c r="E13" s="19">
        <v>80</v>
      </c>
      <c r="F13" s="18">
        <f>'1 MENUS Plan'!E80</f>
        <v>0</v>
      </c>
      <c r="G13" s="19">
        <v>80</v>
      </c>
      <c r="H13" s="2276"/>
      <c r="J13" s="2265"/>
      <c r="K13" s="2266"/>
      <c r="M13" s="18">
        <v>0</v>
      </c>
      <c r="N13" s="19">
        <v>80</v>
      </c>
      <c r="P13" s="2271"/>
      <c r="Q13" s="19"/>
      <c r="R13" s="2274"/>
      <c r="S13" s="3"/>
      <c r="T13" s="3"/>
    </row>
    <row r="14" spans="2:24" s="1" customFormat="1" ht="18" customHeight="1" x14ac:dyDescent="0.25">
      <c r="B14" s="6" t="s">
        <v>2064</v>
      </c>
      <c r="C14" s="20">
        <f>SUM(C12:C13)</f>
        <v>190</v>
      </c>
      <c r="D14" s="6" t="s">
        <v>2064</v>
      </c>
      <c r="E14" s="20">
        <f>SUM(E12:E13)</f>
        <v>190</v>
      </c>
      <c r="F14" s="6" t="s">
        <v>2064</v>
      </c>
      <c r="G14" s="20">
        <f>SUM(G12:G13)</f>
        <v>190</v>
      </c>
      <c r="H14" s="2276"/>
      <c r="J14" s="2267" t="s">
        <v>996</v>
      </c>
      <c r="K14" s="2268"/>
      <c r="M14" s="6" t="s">
        <v>2064</v>
      </c>
      <c r="N14" s="20">
        <v>190</v>
      </c>
      <c r="P14" s="2271"/>
      <c r="Q14" s="20">
        <f>SUM(Q12:Q13)</f>
        <v>0</v>
      </c>
      <c r="R14" s="2274"/>
      <c r="S14" s="631" t="s">
        <v>573</v>
      </c>
      <c r="T14" s="3"/>
    </row>
    <row r="15" spans="2:24" s="1" customFormat="1" ht="24.95" customHeight="1" x14ac:dyDescent="0.25">
      <c r="B15" s="18">
        <f>'1 MENUS Plan'!C81</f>
        <v>0</v>
      </c>
      <c r="C15" s="19">
        <v>110</v>
      </c>
      <c r="D15" s="18">
        <f>'1 MENUS Plan'!D81</f>
        <v>0</v>
      </c>
      <c r="E15" s="19">
        <v>110</v>
      </c>
      <c r="F15" s="18">
        <f>'1 MENUS Plan'!E81</f>
        <v>0</v>
      </c>
      <c r="G15" s="19">
        <v>110</v>
      </c>
      <c r="H15" s="2276"/>
      <c r="J15" s="2267"/>
      <c r="K15" s="2268"/>
      <c r="M15" s="18">
        <v>0</v>
      </c>
      <c r="N15" s="19">
        <v>110</v>
      </c>
      <c r="P15" s="2271"/>
      <c r="Q15" s="19"/>
      <c r="R15" s="2274"/>
      <c r="S15" s="631"/>
      <c r="T15" s="3"/>
    </row>
    <row r="16" spans="2:24" s="1" customFormat="1" ht="24.95" customHeight="1" x14ac:dyDescent="0.25">
      <c r="B16" s="18">
        <f>'1 MENUS Plan'!C82</f>
        <v>0</v>
      </c>
      <c r="C16" s="19">
        <v>80</v>
      </c>
      <c r="D16" s="18">
        <f>'1 MENUS Plan'!D82</f>
        <v>0</v>
      </c>
      <c r="E16" s="19">
        <v>80</v>
      </c>
      <c r="F16" s="18">
        <f>'1 MENUS Plan'!E82</f>
        <v>0</v>
      </c>
      <c r="G16" s="19">
        <v>80</v>
      </c>
      <c r="H16" s="2276"/>
      <c r="J16" s="2267"/>
      <c r="K16" s="2268"/>
      <c r="M16" s="18">
        <v>0</v>
      </c>
      <c r="N16" s="19">
        <v>80</v>
      </c>
      <c r="P16" s="2271"/>
      <c r="Q16" s="19"/>
      <c r="R16" s="2274"/>
      <c r="S16" s="3"/>
      <c r="T16" s="3"/>
    </row>
    <row r="17" spans="2:20" s="1" customFormat="1" ht="18" customHeight="1" x14ac:dyDescent="0.25">
      <c r="B17" s="6" t="s">
        <v>1237</v>
      </c>
      <c r="C17" s="20">
        <f>SUM(C15:C16)</f>
        <v>190</v>
      </c>
      <c r="D17" s="6" t="s">
        <v>1237</v>
      </c>
      <c r="E17" s="20">
        <f>SUM(E15:E16)</f>
        <v>190</v>
      </c>
      <c r="F17" s="6" t="s">
        <v>1237</v>
      </c>
      <c r="G17" s="20">
        <f>SUM(G15:G16)</f>
        <v>190</v>
      </c>
      <c r="H17" s="2257" t="s">
        <v>1059</v>
      </c>
      <c r="J17" s="2267"/>
      <c r="K17" s="2268"/>
      <c r="M17" s="6" t="s">
        <v>1237</v>
      </c>
      <c r="N17" s="20">
        <v>190</v>
      </c>
      <c r="P17" s="2271"/>
      <c r="Q17" s="20">
        <f>SUM(Q15:Q16)</f>
        <v>0</v>
      </c>
      <c r="R17" s="2274"/>
      <c r="S17" s="631" t="s">
        <v>574</v>
      </c>
      <c r="T17" s="3"/>
    </row>
    <row r="18" spans="2:20" s="1" customFormat="1" ht="24.95" customHeight="1" x14ac:dyDescent="0.25">
      <c r="B18" s="18">
        <f>'1 MENUS Plan'!C83</f>
        <v>0</v>
      </c>
      <c r="C18" s="19">
        <v>110</v>
      </c>
      <c r="D18" s="18">
        <f>'1 MENUS Plan'!D83</f>
        <v>0</v>
      </c>
      <c r="E18" s="19">
        <v>110</v>
      </c>
      <c r="F18" s="18">
        <f>'1 MENUS Plan'!E83</f>
        <v>0</v>
      </c>
      <c r="G18" s="19">
        <v>110</v>
      </c>
      <c r="H18" s="2257"/>
      <c r="J18" s="2267"/>
      <c r="K18" s="2268"/>
      <c r="M18" s="18">
        <v>0</v>
      </c>
      <c r="N18" s="19">
        <v>110</v>
      </c>
      <c r="P18" s="2271"/>
      <c r="Q18" s="19"/>
      <c r="R18" s="2274"/>
      <c r="S18" s="631"/>
      <c r="T18" s="3"/>
    </row>
    <row r="19" spans="2:20" s="1" customFormat="1" ht="24.95" customHeight="1" x14ac:dyDescent="0.25">
      <c r="B19" s="18">
        <f>'1 MENUS Plan'!C84</f>
        <v>0</v>
      </c>
      <c r="C19" s="19">
        <v>80</v>
      </c>
      <c r="D19" s="18">
        <f>'1 MENUS Plan'!D84</f>
        <v>0</v>
      </c>
      <c r="E19" s="19">
        <v>80</v>
      </c>
      <c r="F19" s="18">
        <f>'1 MENUS Plan'!E84</f>
        <v>0</v>
      </c>
      <c r="G19" s="19">
        <v>80</v>
      </c>
      <c r="H19" s="2276">
        <f>B3</f>
        <v>44177</v>
      </c>
      <c r="J19" s="2269" t="s">
        <v>582</v>
      </c>
      <c r="K19" s="2270"/>
      <c r="M19" s="18">
        <v>0</v>
      </c>
      <c r="N19" s="19">
        <v>80</v>
      </c>
      <c r="P19" s="2271"/>
      <c r="Q19" s="19"/>
      <c r="R19" s="2274"/>
      <c r="S19" s="3"/>
      <c r="T19" s="3"/>
    </row>
    <row r="20" spans="2:20" s="1" customFormat="1" ht="18" customHeight="1" x14ac:dyDescent="0.25">
      <c r="B20" s="6" t="s">
        <v>1238</v>
      </c>
      <c r="C20" s="20">
        <f>SUM(C18:C19)</f>
        <v>190</v>
      </c>
      <c r="D20" s="6" t="s">
        <v>1238</v>
      </c>
      <c r="E20" s="20">
        <f>SUM(E18:E19)</f>
        <v>190</v>
      </c>
      <c r="F20" s="6" t="s">
        <v>1238</v>
      </c>
      <c r="G20" s="20">
        <f>SUM(G18:G19)</f>
        <v>190</v>
      </c>
      <c r="H20" s="2276"/>
      <c r="J20" s="2269"/>
      <c r="K20" s="2270"/>
      <c r="M20" s="6" t="s">
        <v>1238</v>
      </c>
      <c r="N20" s="20">
        <v>190</v>
      </c>
      <c r="P20" s="2271"/>
      <c r="Q20" s="20">
        <f>SUM(Q18:Q19)</f>
        <v>0</v>
      </c>
      <c r="R20" s="2274"/>
      <c r="S20" s="631" t="s">
        <v>575</v>
      </c>
      <c r="T20" s="3"/>
    </row>
    <row r="21" spans="2:20" s="1" customFormat="1" ht="18" customHeight="1" x14ac:dyDescent="0.25">
      <c r="B21" s="16"/>
      <c r="C21" s="12"/>
      <c r="D21" s="16"/>
      <c r="E21" s="12"/>
      <c r="F21" s="16"/>
      <c r="G21" s="12"/>
      <c r="H21" s="2276"/>
      <c r="J21" s="2269"/>
      <c r="K21" s="2270"/>
      <c r="M21" s="23" t="s">
        <v>1004</v>
      </c>
      <c r="N21" s="12"/>
      <c r="P21" s="2271"/>
      <c r="Q21" s="12"/>
      <c r="R21" s="2274"/>
      <c r="S21" s="631"/>
      <c r="T21" s="3"/>
    </row>
    <row r="22" spans="2:20" s="1" customFormat="1" ht="20.100000000000001" customHeight="1" x14ac:dyDescent="0.25">
      <c r="B22" s="2260">
        <f>'1 MENUS Plan'!F73</f>
        <v>44180</v>
      </c>
      <c r="C22" s="2295"/>
      <c r="D22" s="2260">
        <f>'1 MENUS Plan'!G73</f>
        <v>44181</v>
      </c>
      <c r="E22" s="2295"/>
      <c r="F22" s="2262"/>
      <c r="G22" s="2285"/>
      <c r="H22" s="2276"/>
      <c r="J22" s="2263" t="s">
        <v>1002</v>
      </c>
      <c r="K22" s="2264"/>
      <c r="M22" s="2263" t="s">
        <v>1001</v>
      </c>
      <c r="N22" s="2264"/>
      <c r="P22" s="2275" t="s">
        <v>581</v>
      </c>
      <c r="Q22" s="2275"/>
      <c r="R22" s="2275"/>
      <c r="S22" s="3"/>
    </row>
    <row r="23" spans="2:20" s="1" customFormat="1" ht="20.100000000000001" customHeight="1" x14ac:dyDescent="0.25">
      <c r="B23" s="2260"/>
      <c r="C23" s="2295"/>
      <c r="D23" s="2260"/>
      <c r="E23" s="2295"/>
      <c r="F23" s="2262"/>
      <c r="G23" s="2285"/>
      <c r="H23" s="2276"/>
      <c r="J23" s="2264"/>
      <c r="K23" s="2264"/>
      <c r="M23" s="2264"/>
      <c r="N23" s="2264"/>
      <c r="P23" s="2275"/>
      <c r="Q23" s="2275"/>
      <c r="R23" s="2275"/>
      <c r="S23" s="3"/>
    </row>
    <row r="24" spans="2:20" s="1" customFormat="1" ht="24.95" customHeight="1" x14ac:dyDescent="0.25">
      <c r="B24" s="18">
        <f>'1 MENUS Plan'!F74</f>
        <v>0</v>
      </c>
      <c r="C24" s="19">
        <v>110</v>
      </c>
      <c r="D24" s="18">
        <f>'1 MENUS Plan'!G74</f>
        <v>0</v>
      </c>
      <c r="E24" s="19">
        <v>110</v>
      </c>
      <c r="F24" s="37" t="s">
        <v>1062</v>
      </c>
      <c r="G24" s="17"/>
      <c r="H24" s="2276"/>
      <c r="J24" s="18" t="s">
        <v>1246</v>
      </c>
      <c r="K24" s="620">
        <v>110</v>
      </c>
      <c r="M24" s="18" t="s">
        <v>1246</v>
      </c>
      <c r="N24" s="620">
        <v>110</v>
      </c>
      <c r="P24" s="2271"/>
      <c r="Q24" s="19"/>
      <c r="R24" s="2274"/>
      <c r="S24" s="3"/>
    </row>
    <row r="25" spans="2:20" s="1" customFormat="1" ht="24.95" customHeight="1" x14ac:dyDescent="0.25">
      <c r="B25" s="18">
        <f>'1 MENUS Plan'!F75</f>
        <v>0</v>
      </c>
      <c r="C25" s="19">
        <v>80</v>
      </c>
      <c r="D25" s="18">
        <f>'1 MENUS Plan'!G75</f>
        <v>0</v>
      </c>
      <c r="E25" s="19">
        <v>80</v>
      </c>
      <c r="F25" s="2279"/>
      <c r="G25" s="2280"/>
      <c r="H25" s="2276"/>
      <c r="J25" s="18" t="s">
        <v>1248</v>
      </c>
      <c r="K25" s="620">
        <v>80</v>
      </c>
      <c r="M25" s="18" t="s">
        <v>1248</v>
      </c>
      <c r="N25" s="620">
        <v>80</v>
      </c>
      <c r="P25" s="2271"/>
      <c r="Q25" s="19"/>
      <c r="R25" s="2274"/>
      <c r="S25" s="3"/>
    </row>
    <row r="26" spans="2:20" s="1" customFormat="1" ht="24.95" customHeight="1" x14ac:dyDescent="0.25">
      <c r="B26" s="18">
        <f>'1 MENUS Plan'!F76</f>
        <v>0</v>
      </c>
      <c r="C26" s="19">
        <v>51</v>
      </c>
      <c r="D26" s="18">
        <f>'1 MENUS Plan'!G76</f>
        <v>0</v>
      </c>
      <c r="E26" s="19">
        <v>51</v>
      </c>
      <c r="F26" s="2281"/>
      <c r="G26" s="2282"/>
      <c r="H26" s="2276"/>
      <c r="J26" s="18" t="s">
        <v>1251</v>
      </c>
      <c r="K26" s="620">
        <v>51</v>
      </c>
      <c r="M26" s="18" t="s">
        <v>1251</v>
      </c>
      <c r="N26" s="620">
        <v>51</v>
      </c>
      <c r="P26" s="2271"/>
      <c r="Q26" s="19"/>
      <c r="R26" s="2274"/>
      <c r="S26" s="3"/>
    </row>
    <row r="27" spans="2:20" s="1" customFormat="1" ht="18" customHeight="1" x14ac:dyDescent="0.25">
      <c r="B27" s="6" t="s">
        <v>1236</v>
      </c>
      <c r="C27" s="20">
        <f>SUM(C24:C26)</f>
        <v>241</v>
      </c>
      <c r="D27" s="6" t="s">
        <v>1236</v>
      </c>
      <c r="E27" s="20">
        <f>SUM(E24:E26)</f>
        <v>241</v>
      </c>
      <c r="F27" s="38" t="s">
        <v>1063</v>
      </c>
      <c r="G27" s="36"/>
      <c r="H27" s="2276"/>
      <c r="J27" s="616" t="s">
        <v>1236</v>
      </c>
      <c r="K27" s="621">
        <v>241</v>
      </c>
      <c r="M27" s="618" t="s">
        <v>993</v>
      </c>
      <c r="N27" s="621">
        <v>241</v>
      </c>
      <c r="P27" s="2271"/>
      <c r="Q27" s="20">
        <f>SUM(Q24:Q26)</f>
        <v>0</v>
      </c>
      <c r="R27" s="2274"/>
      <c r="S27" s="631" t="s">
        <v>576</v>
      </c>
    </row>
    <row r="28" spans="2:20" s="1" customFormat="1" ht="24.95" customHeight="1" x14ac:dyDescent="0.25">
      <c r="B28" s="18">
        <f>'1 MENUS Plan'!F77</f>
        <v>0</v>
      </c>
      <c r="C28" s="19">
        <v>110</v>
      </c>
      <c r="D28" s="18">
        <f>'1 MENUS Plan'!G77</f>
        <v>0</v>
      </c>
      <c r="E28" s="19">
        <v>110</v>
      </c>
      <c r="F28" s="2279"/>
      <c r="G28" s="2280"/>
      <c r="H28" s="2276"/>
      <c r="J28" s="18" t="s">
        <v>884</v>
      </c>
      <c r="K28" s="620">
        <v>110</v>
      </c>
      <c r="M28" s="18" t="s">
        <v>884</v>
      </c>
      <c r="N28" s="620">
        <v>110</v>
      </c>
      <c r="P28" s="2271"/>
      <c r="Q28" s="19"/>
      <c r="R28" s="2274"/>
      <c r="S28" s="3"/>
    </row>
    <row r="29" spans="2:20" s="1" customFormat="1" ht="24.95" customHeight="1" x14ac:dyDescent="0.25">
      <c r="B29" s="18">
        <f>'1 MENUS Plan'!F78</f>
        <v>0</v>
      </c>
      <c r="C29" s="19">
        <v>80</v>
      </c>
      <c r="D29" s="18">
        <f>'1 MENUS Plan'!G78</f>
        <v>0</v>
      </c>
      <c r="E29" s="19">
        <v>80</v>
      </c>
      <c r="F29" s="2281"/>
      <c r="G29" s="2282"/>
      <c r="H29" s="2276"/>
      <c r="J29" s="18" t="s">
        <v>886</v>
      </c>
      <c r="K29" s="620">
        <v>80</v>
      </c>
      <c r="M29" s="18" t="s">
        <v>886</v>
      </c>
      <c r="N29" s="620">
        <v>80</v>
      </c>
      <c r="P29" s="2271"/>
      <c r="Q29" s="19"/>
      <c r="R29" s="2274"/>
      <c r="S29" s="3"/>
    </row>
    <row r="30" spans="2:20" s="1" customFormat="1" ht="18" customHeight="1" x14ac:dyDescent="0.25">
      <c r="B30" s="6" t="s">
        <v>1239</v>
      </c>
      <c r="C30" s="20">
        <f>SUM(C28:C29)</f>
        <v>190</v>
      </c>
      <c r="D30" s="6" t="s">
        <v>1239</v>
      </c>
      <c r="E30" s="20">
        <f>SUM(E28:E29)</f>
        <v>190</v>
      </c>
      <c r="F30" s="38" t="s">
        <v>1061</v>
      </c>
      <c r="G30" s="36"/>
      <c r="H30" s="2276"/>
      <c r="J30" s="616" t="s">
        <v>1239</v>
      </c>
      <c r="K30" s="621">
        <v>190</v>
      </c>
      <c r="M30" s="618" t="s">
        <v>994</v>
      </c>
      <c r="N30" s="621">
        <v>190</v>
      </c>
      <c r="P30" s="2271"/>
      <c r="Q30" s="20">
        <f>SUM(Q28:Q29)</f>
        <v>0</v>
      </c>
      <c r="R30" s="2274"/>
      <c r="S30" s="631" t="s">
        <v>577</v>
      </c>
    </row>
    <row r="31" spans="2:20" s="1" customFormat="1" ht="24.95" customHeight="1" x14ac:dyDescent="0.25">
      <c r="B31" s="18">
        <f>'1 MENUS Plan'!F79</f>
        <v>0</v>
      </c>
      <c r="C31" s="19">
        <v>110</v>
      </c>
      <c r="D31" s="18">
        <f>'1 MENUS Plan'!G79</f>
        <v>0</v>
      </c>
      <c r="E31" s="19">
        <v>110</v>
      </c>
      <c r="F31" s="2279"/>
      <c r="G31" s="2280"/>
      <c r="H31" s="2276"/>
      <c r="J31" s="18" t="s">
        <v>888</v>
      </c>
      <c r="K31" s="620">
        <v>110</v>
      </c>
      <c r="M31" s="18" t="s">
        <v>888</v>
      </c>
      <c r="N31" s="620">
        <v>110</v>
      </c>
      <c r="P31" s="2271"/>
      <c r="Q31" s="19"/>
      <c r="R31" s="2274"/>
      <c r="S31" s="3"/>
    </row>
    <row r="32" spans="2:20" s="1" customFormat="1" ht="24.95" customHeight="1" x14ac:dyDescent="0.25">
      <c r="B32" s="18">
        <f>'1 MENUS Plan'!F80</f>
        <v>0</v>
      </c>
      <c r="C32" s="19">
        <v>80</v>
      </c>
      <c r="D32" s="18">
        <f>'1 MENUS Plan'!G80</f>
        <v>0</v>
      </c>
      <c r="E32" s="19">
        <v>80</v>
      </c>
      <c r="F32" s="2281"/>
      <c r="G32" s="2282"/>
      <c r="H32" s="2276"/>
      <c r="J32" s="18">
        <v>0</v>
      </c>
      <c r="K32" s="620">
        <v>80</v>
      </c>
      <c r="M32" s="18">
        <v>0</v>
      </c>
      <c r="N32" s="620">
        <v>80</v>
      </c>
      <c r="P32" s="2271"/>
      <c r="Q32" s="19"/>
      <c r="R32" s="2274"/>
      <c r="S32" s="3"/>
    </row>
    <row r="33" spans="2:19" s="1" customFormat="1" ht="18" customHeight="1" x14ac:dyDescent="0.25">
      <c r="B33" s="6" t="s">
        <v>2064</v>
      </c>
      <c r="C33" s="20">
        <f>SUM(C31:C32)</f>
        <v>190</v>
      </c>
      <c r="D33" s="6" t="s">
        <v>2064</v>
      </c>
      <c r="E33" s="20">
        <f>SUM(E31:E32)</f>
        <v>190</v>
      </c>
      <c r="F33" s="2283" t="s">
        <v>1243</v>
      </c>
      <c r="G33" s="2284"/>
      <c r="H33" s="2277" t="s">
        <v>1058</v>
      </c>
      <c r="J33" s="616" t="s">
        <v>2064</v>
      </c>
      <c r="K33" s="621">
        <v>190</v>
      </c>
      <c r="M33" s="618" t="s">
        <v>991</v>
      </c>
      <c r="N33" s="621">
        <v>190</v>
      </c>
      <c r="P33" s="2271"/>
      <c r="Q33" s="20">
        <f>SUM(Q31:Q32)</f>
        <v>0</v>
      </c>
      <c r="R33" s="2274"/>
      <c r="S33" s="631" t="s">
        <v>578</v>
      </c>
    </row>
    <row r="34" spans="2:19" s="1" customFormat="1" ht="24.95" customHeight="1" x14ac:dyDescent="0.25">
      <c r="B34" s="18">
        <f>'1 MENUS Plan'!F81</f>
        <v>0</v>
      </c>
      <c r="C34" s="19">
        <v>110</v>
      </c>
      <c r="D34" s="18">
        <f>'1 MENUS Plan'!G81</f>
        <v>0</v>
      </c>
      <c r="E34" s="19">
        <v>110</v>
      </c>
      <c r="F34" s="24" t="s">
        <v>1240</v>
      </c>
      <c r="G34" s="30"/>
      <c r="H34" s="2277"/>
      <c r="J34" s="18" t="s">
        <v>891</v>
      </c>
      <c r="K34" s="620">
        <v>110</v>
      </c>
      <c r="M34" s="18" t="s">
        <v>891</v>
      </c>
      <c r="N34" s="620">
        <v>110</v>
      </c>
      <c r="P34" s="2271"/>
      <c r="Q34" s="19"/>
      <c r="R34" s="2274"/>
      <c r="S34" s="3"/>
    </row>
    <row r="35" spans="2:19" s="1" customFormat="1" ht="24.95" customHeight="1" x14ac:dyDescent="0.25">
      <c r="B35" s="18">
        <f>'1 MENUS Plan'!F82</f>
        <v>0</v>
      </c>
      <c r="C35" s="19">
        <v>80</v>
      </c>
      <c r="D35" s="18">
        <f>'1 MENUS Plan'!G82</f>
        <v>0</v>
      </c>
      <c r="E35" s="19">
        <v>80</v>
      </c>
      <c r="F35" s="2279"/>
      <c r="G35" s="2280"/>
      <c r="H35" s="2277"/>
      <c r="J35" s="18" t="s">
        <v>1279</v>
      </c>
      <c r="K35" s="620">
        <v>80</v>
      </c>
      <c r="M35" s="18" t="s">
        <v>1279</v>
      </c>
      <c r="N35" s="620">
        <v>80</v>
      </c>
      <c r="P35" s="2271"/>
      <c r="Q35" s="19"/>
      <c r="R35" s="2274"/>
      <c r="S35" s="3"/>
    </row>
    <row r="36" spans="2:19" s="1" customFormat="1" ht="18" customHeight="1" x14ac:dyDescent="0.25">
      <c r="B36" s="6" t="s">
        <v>1237</v>
      </c>
      <c r="C36" s="20">
        <f>SUM(C34:C35)</f>
        <v>190</v>
      </c>
      <c r="D36" s="6" t="s">
        <v>1237</v>
      </c>
      <c r="E36" s="20">
        <f>SUM(E34:E35)</f>
        <v>190</v>
      </c>
      <c r="F36" s="2279"/>
      <c r="G36" s="2280"/>
      <c r="H36" s="2277"/>
      <c r="J36" s="616" t="s">
        <v>1237</v>
      </c>
      <c r="K36" s="621">
        <v>190</v>
      </c>
      <c r="M36" s="618" t="s">
        <v>992</v>
      </c>
      <c r="N36" s="621">
        <v>190</v>
      </c>
      <c r="P36" s="2271"/>
      <c r="Q36" s="20">
        <f>SUM(Q34:Q35)</f>
        <v>0</v>
      </c>
      <c r="R36" s="2274"/>
      <c r="S36" s="631" t="s">
        <v>579</v>
      </c>
    </row>
    <row r="37" spans="2:19" s="1" customFormat="1" ht="24.95" customHeight="1" x14ac:dyDescent="0.25">
      <c r="B37" s="18">
        <f>'1 MENUS Plan'!F83</f>
        <v>0</v>
      </c>
      <c r="C37" s="19">
        <v>110</v>
      </c>
      <c r="D37" s="18">
        <f>'1 MENUS Plan'!G83</f>
        <v>0</v>
      </c>
      <c r="E37" s="19">
        <v>110</v>
      </c>
      <c r="F37" s="2279"/>
      <c r="G37" s="2280"/>
      <c r="H37" s="2277"/>
      <c r="J37" s="18" t="s">
        <v>1281</v>
      </c>
      <c r="K37" s="620">
        <v>110</v>
      </c>
      <c r="M37" s="18" t="s">
        <v>1281</v>
      </c>
      <c r="N37" s="620">
        <v>110</v>
      </c>
      <c r="P37" s="2271"/>
      <c r="Q37" s="19"/>
      <c r="R37" s="2274"/>
      <c r="S37" s="3"/>
    </row>
    <row r="38" spans="2:19" s="1" customFormat="1" ht="24.95" customHeight="1" x14ac:dyDescent="0.25">
      <c r="B38" s="18">
        <f>'1 MENUS Plan'!F84</f>
        <v>0</v>
      </c>
      <c r="C38" s="19">
        <v>80</v>
      </c>
      <c r="D38" s="18">
        <f>'1 MENUS Plan'!G84</f>
        <v>0</v>
      </c>
      <c r="E38" s="19">
        <v>80</v>
      </c>
      <c r="F38" s="2279"/>
      <c r="G38" s="2280"/>
      <c r="H38" s="2277"/>
      <c r="J38" s="18" t="s">
        <v>1283</v>
      </c>
      <c r="K38" s="620">
        <v>80</v>
      </c>
      <c r="M38" s="18" t="s">
        <v>1283</v>
      </c>
      <c r="N38" s="620">
        <v>80</v>
      </c>
      <c r="P38" s="2271"/>
      <c r="Q38" s="19"/>
      <c r="R38" s="2274"/>
      <c r="S38" s="3"/>
    </row>
    <row r="39" spans="2:19" s="1" customFormat="1" ht="18" customHeight="1" x14ac:dyDescent="0.4">
      <c r="B39" s="6" t="s">
        <v>1238</v>
      </c>
      <c r="C39" s="20">
        <f>SUM(C37:C38)</f>
        <v>190</v>
      </c>
      <c r="D39" s="6" t="s">
        <v>1238</v>
      </c>
      <c r="E39" s="20">
        <f>SUM(E37:E38)</f>
        <v>190</v>
      </c>
      <c r="F39" s="933" t="s">
        <v>1232</v>
      </c>
      <c r="G39" s="931"/>
      <c r="H39" s="2277"/>
      <c r="J39" s="616" t="s">
        <v>1238</v>
      </c>
      <c r="K39" s="621">
        <v>190</v>
      </c>
      <c r="M39" s="618" t="s">
        <v>998</v>
      </c>
      <c r="N39" s="621">
        <v>190</v>
      </c>
      <c r="P39" s="2271"/>
      <c r="Q39" s="20">
        <f>SUM(Q37:Q38)</f>
        <v>0</v>
      </c>
      <c r="R39" s="2274"/>
      <c r="S39" s="631" t="s">
        <v>580</v>
      </c>
    </row>
    <row r="40" spans="2:19" s="1" customFormat="1" ht="18" customHeight="1" x14ac:dyDescent="0.4">
      <c r="B40" s="33"/>
      <c r="C40" s="14"/>
      <c r="D40" s="33"/>
      <c r="E40" s="14"/>
      <c r="F40" s="2286" t="s">
        <v>1278</v>
      </c>
      <c r="G40" s="2287"/>
      <c r="H40" s="2278"/>
      <c r="J40" s="622" t="s">
        <v>1003</v>
      </c>
      <c r="K40" s="617"/>
      <c r="M40" s="619" t="s">
        <v>999</v>
      </c>
      <c r="N40" s="617"/>
      <c r="P40" s="2271"/>
      <c r="Q40" s="14"/>
      <c r="R40" s="2274"/>
      <c r="S40" s="3"/>
    </row>
    <row r="41" spans="2:19" ht="11.25" customHeight="1" x14ac:dyDescent="0.3">
      <c r="B41" s="22" t="s">
        <v>1006</v>
      </c>
      <c r="C41" s="5"/>
      <c r="E41" s="4"/>
      <c r="F41" s="4"/>
      <c r="H41" s="32"/>
      <c r="J41" s="4"/>
      <c r="M41" s="4"/>
      <c r="P41" s="2271"/>
      <c r="Q41" s="2271"/>
      <c r="R41" s="2271"/>
      <c r="S41" s="4"/>
    </row>
    <row r="42" spans="2:19" x14ac:dyDescent="0.2">
      <c r="S42" s="4"/>
    </row>
  </sheetData>
  <sheetProtection selectLockedCells="1"/>
  <mergeCells count="34">
    <mergeCell ref="J1:M2"/>
    <mergeCell ref="F25:G26"/>
    <mergeCell ref="J14:K18"/>
    <mergeCell ref="H3:H16"/>
    <mergeCell ref="H17:H18"/>
    <mergeCell ref="H19:H32"/>
    <mergeCell ref="F31:G32"/>
    <mergeCell ref="F28:G29"/>
    <mergeCell ref="J22:K23"/>
    <mergeCell ref="M22:N23"/>
    <mergeCell ref="J3:K4"/>
    <mergeCell ref="M3:N4"/>
    <mergeCell ref="J19:K21"/>
    <mergeCell ref="J5:K13"/>
    <mergeCell ref="D22:E23"/>
    <mergeCell ref="B1:E1"/>
    <mergeCell ref="B3:C4"/>
    <mergeCell ref="D3:E4"/>
    <mergeCell ref="B2:G2"/>
    <mergeCell ref="B22:C23"/>
    <mergeCell ref="F22:G23"/>
    <mergeCell ref="F3:G4"/>
    <mergeCell ref="F35:G38"/>
    <mergeCell ref="P41:R41"/>
    <mergeCell ref="P24:P40"/>
    <mergeCell ref="R24:R40"/>
    <mergeCell ref="F40:G40"/>
    <mergeCell ref="F33:G33"/>
    <mergeCell ref="H33:H40"/>
    <mergeCell ref="R5:R21"/>
    <mergeCell ref="P3:S3"/>
    <mergeCell ref="P4:S4"/>
    <mergeCell ref="P22:R23"/>
    <mergeCell ref="P5:P21"/>
  </mergeCells>
  <phoneticPr fontId="0" type="noConversion"/>
  <printOptions horizontalCentered="1"/>
  <pageMargins left="0.23622047244094491" right="0.19685039370078741" top="0.19685039370078741" bottom="0.19685039370078741" header="0.17" footer="0.19685039370078741"/>
  <pageSetup paperSize="9" scale="62" orientation="landscape" r:id="rId1"/>
  <headerFooter alignWithMargins="0">
    <oddFooter>&amp;CPage &amp;P de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5"/>
  <dimension ref="A1:T75"/>
  <sheetViews>
    <sheetView showZeros="0" zoomScaleNormal="100" zoomScaleSheetLayoutView="130" workbookViewId="0">
      <selection activeCell="G26" sqref="G26:H26"/>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Plan'!B2</f>
        <v>43</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Plan'!C1</f>
        <v>44135</v>
      </c>
      <c r="B3" s="2305"/>
      <c r="C3" s="2304">
        <f>'1 MENUS Plan'!D1</f>
        <v>44136</v>
      </c>
      <c r="D3" s="2306"/>
      <c r="E3" s="2307">
        <f>'1 MENUS Plan'!E1</f>
        <v>44137</v>
      </c>
      <c r="F3" s="2307"/>
      <c r="G3" s="2304">
        <f>'1 MENUS Plan'!F1</f>
        <v>44138</v>
      </c>
      <c r="H3" s="2306"/>
      <c r="K3" s="2263" t="s">
        <v>997</v>
      </c>
      <c r="L3" s="2264"/>
      <c r="N3" s="2263" t="s">
        <v>1000</v>
      </c>
      <c r="O3" s="2264"/>
      <c r="Q3" s="2272" t="s">
        <v>569</v>
      </c>
      <c r="R3" s="2272"/>
      <c r="S3" s="2272"/>
      <c r="T3" s="2272"/>
    </row>
    <row r="4" spans="1:20" s="1" customFormat="1" ht="15.75" customHeight="1" x14ac:dyDescent="0.25">
      <c r="A4" s="2304"/>
      <c r="B4" s="2305"/>
      <c r="C4" s="2304"/>
      <c r="D4" s="2306"/>
      <c r="E4" s="2307"/>
      <c r="F4" s="2307"/>
      <c r="G4" s="2304"/>
      <c r="H4" s="2306"/>
      <c r="K4" s="2264"/>
      <c r="L4" s="2264"/>
      <c r="N4" s="2264"/>
      <c r="O4" s="2264"/>
      <c r="Q4" s="2273" t="s">
        <v>570</v>
      </c>
      <c r="R4" s="2273"/>
      <c r="S4" s="2273"/>
      <c r="T4" s="2273"/>
    </row>
    <row r="5" spans="1:20" s="1" customFormat="1" ht="18" customHeight="1" x14ac:dyDescent="0.25">
      <c r="A5" s="23">
        <f>'1 MENUS Plan'!C2</f>
        <v>0</v>
      </c>
      <c r="B5" s="73">
        <v>110</v>
      </c>
      <c r="C5" s="23">
        <f>'1 MENUS Plan'!D2</f>
        <v>0</v>
      </c>
      <c r="D5" s="15">
        <v>110</v>
      </c>
      <c r="E5" s="76">
        <f>'1 MENUS Plan'!E2</f>
        <v>0</v>
      </c>
      <c r="F5" s="73">
        <v>110</v>
      </c>
      <c r="G5" s="23">
        <f>'1 MENUS Plan'!F2</f>
        <v>0</v>
      </c>
      <c r="H5" s="15">
        <v>110</v>
      </c>
      <c r="K5" s="2298" t="s">
        <v>995</v>
      </c>
      <c r="L5" s="2299"/>
      <c r="N5" s="23" t="s">
        <v>1054</v>
      </c>
      <c r="O5" s="15">
        <v>110</v>
      </c>
      <c r="Q5" s="2271"/>
      <c r="R5" s="15">
        <v>0</v>
      </c>
      <c r="S5" s="2274"/>
      <c r="T5" s="3"/>
    </row>
    <row r="6" spans="1:20" s="1" customFormat="1" ht="18" customHeight="1" x14ac:dyDescent="0.25">
      <c r="A6" s="23">
        <f>'1 MENUS Plan'!C3</f>
        <v>0</v>
      </c>
      <c r="B6" s="73">
        <v>80</v>
      </c>
      <c r="C6" s="23">
        <f>'1 MENUS Plan'!D3</f>
        <v>0</v>
      </c>
      <c r="D6" s="15">
        <v>80</v>
      </c>
      <c r="E6" s="76">
        <f>'1 MENUS Plan'!E3</f>
        <v>0</v>
      </c>
      <c r="F6" s="73">
        <v>80</v>
      </c>
      <c r="G6" s="23">
        <f>'1 MENUS Plan'!F3</f>
        <v>0</v>
      </c>
      <c r="H6" s="15">
        <v>80</v>
      </c>
      <c r="K6" s="2298"/>
      <c r="L6" s="2299"/>
      <c r="N6" s="23" t="s">
        <v>1054</v>
      </c>
      <c r="O6" s="15">
        <v>80</v>
      </c>
      <c r="Q6" s="2271"/>
      <c r="R6" s="15">
        <v>0</v>
      </c>
      <c r="S6" s="2274"/>
      <c r="T6" s="876" t="s">
        <v>2195</v>
      </c>
    </row>
    <row r="7" spans="1:20" s="1" customFormat="1" ht="18" customHeight="1" x14ac:dyDescent="0.25">
      <c r="A7" s="23">
        <f>'1 MENUS Plan'!C4</f>
        <v>0</v>
      </c>
      <c r="B7" s="73">
        <v>51</v>
      </c>
      <c r="C7" s="23">
        <f>'1 MENUS Plan'!D4</f>
        <v>0</v>
      </c>
      <c r="D7" s="15">
        <v>51</v>
      </c>
      <c r="E7" s="76">
        <f>'1 MENUS Plan'!E4</f>
        <v>0</v>
      </c>
      <c r="F7" s="73">
        <v>51</v>
      </c>
      <c r="G7" s="23">
        <f>'1 MENUS Plan'!F4</f>
        <v>0</v>
      </c>
      <c r="H7" s="15">
        <v>51</v>
      </c>
      <c r="K7" s="2298"/>
      <c r="L7" s="2299"/>
      <c r="N7" s="23" t="s">
        <v>1054</v>
      </c>
      <c r="O7" s="15">
        <v>51</v>
      </c>
      <c r="Q7" s="2271"/>
      <c r="R7" s="15">
        <v>0</v>
      </c>
      <c r="S7" s="2274"/>
      <c r="T7" s="3"/>
    </row>
    <row r="8" spans="1:20" s="1" customFormat="1" ht="18" customHeight="1" x14ac:dyDescent="0.25">
      <c r="A8" s="6" t="s">
        <v>1236</v>
      </c>
      <c r="B8" s="74">
        <f>SUM(B5:B7)</f>
        <v>241</v>
      </c>
      <c r="C8" s="6" t="s">
        <v>1236</v>
      </c>
      <c r="D8" s="7">
        <f>SUM(D5:D7)</f>
        <v>241</v>
      </c>
      <c r="E8" s="77" t="s">
        <v>1236</v>
      </c>
      <c r="F8" s="74">
        <f>SUM(F5:F7)</f>
        <v>241</v>
      </c>
      <c r="G8" s="6" t="s">
        <v>1236</v>
      </c>
      <c r="H8" s="7">
        <f>SUM(H5:H7)</f>
        <v>241</v>
      </c>
      <c r="K8" s="2298"/>
      <c r="L8" s="2299"/>
      <c r="N8" s="6" t="s">
        <v>1236</v>
      </c>
      <c r="O8" s="7">
        <v>241</v>
      </c>
      <c r="Q8" s="2271"/>
      <c r="R8" s="7">
        <f>SUM(R5:R7)</f>
        <v>0</v>
      </c>
      <c r="S8" s="2274"/>
      <c r="T8" s="631" t="s">
        <v>571</v>
      </c>
    </row>
    <row r="9" spans="1:20" s="1" customFormat="1" ht="18" customHeight="1" x14ac:dyDescent="0.25">
      <c r="A9" s="23">
        <f>'1 MENUS Plan'!C5</f>
        <v>0</v>
      </c>
      <c r="B9" s="73">
        <v>110</v>
      </c>
      <c r="C9" s="23">
        <f>'1 MENUS Plan'!D5</f>
        <v>0</v>
      </c>
      <c r="D9" s="15">
        <v>110</v>
      </c>
      <c r="E9" s="76">
        <f>'1 MENUS Plan'!E5</f>
        <v>0</v>
      </c>
      <c r="F9" s="73">
        <v>110</v>
      </c>
      <c r="G9" s="23">
        <f>'1 MENUS Plan'!F5</f>
        <v>0</v>
      </c>
      <c r="H9" s="15">
        <v>110</v>
      </c>
      <c r="K9" s="2298"/>
      <c r="L9" s="2299"/>
      <c r="N9" s="23" t="s">
        <v>1054</v>
      </c>
      <c r="O9" s="15">
        <v>110</v>
      </c>
      <c r="Q9" s="2271"/>
      <c r="R9" s="15"/>
      <c r="S9" s="2274"/>
      <c r="T9" s="631"/>
    </row>
    <row r="10" spans="1:20" s="1" customFormat="1" ht="18" customHeight="1" x14ac:dyDescent="0.25">
      <c r="A10" s="23">
        <f>'1 MENUS Plan'!C6</f>
        <v>0</v>
      </c>
      <c r="B10" s="73">
        <v>80</v>
      </c>
      <c r="C10" s="23">
        <f>'1 MENUS Plan'!D6</f>
        <v>0</v>
      </c>
      <c r="D10" s="15">
        <v>80</v>
      </c>
      <c r="E10" s="76">
        <f>'1 MENUS Plan'!E6</f>
        <v>0</v>
      </c>
      <c r="F10" s="73">
        <v>80</v>
      </c>
      <c r="G10" s="23">
        <f>'1 MENUS Plan'!F6</f>
        <v>0</v>
      </c>
      <c r="H10" s="15">
        <v>80</v>
      </c>
      <c r="K10" s="2298"/>
      <c r="L10" s="2299"/>
      <c r="N10" s="23" t="s">
        <v>1054</v>
      </c>
      <c r="O10" s="15">
        <v>80</v>
      </c>
      <c r="Q10" s="2271"/>
      <c r="R10" s="15"/>
      <c r="S10" s="2274"/>
      <c r="T10" s="3"/>
    </row>
    <row r="11" spans="1:20" s="1" customFormat="1" ht="18" customHeight="1" x14ac:dyDescent="0.25">
      <c r="A11" s="6" t="s">
        <v>1239</v>
      </c>
      <c r="B11" s="74">
        <f>SUM(B9:B10)</f>
        <v>190</v>
      </c>
      <c r="C11" s="6" t="s">
        <v>1239</v>
      </c>
      <c r="D11" s="7">
        <f>SUM(D9:D10)</f>
        <v>190</v>
      </c>
      <c r="E11" s="77" t="s">
        <v>1239</v>
      </c>
      <c r="F11" s="74">
        <f>SUM(F9:F10)</f>
        <v>190</v>
      </c>
      <c r="G11" s="6"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Plan'!C7</f>
        <v>0</v>
      </c>
      <c r="B12" s="73">
        <v>110</v>
      </c>
      <c r="C12" s="23">
        <f>'1 MENUS Plan'!D7</f>
        <v>0</v>
      </c>
      <c r="D12" s="15">
        <v>110</v>
      </c>
      <c r="E12" s="76">
        <f>'1 MENUS Plan'!E7</f>
        <v>0</v>
      </c>
      <c r="F12" s="73">
        <v>110</v>
      </c>
      <c r="G12" s="23">
        <f>'1 MENUS Plan'!F7</f>
        <v>0</v>
      </c>
      <c r="H12" s="15">
        <v>110</v>
      </c>
      <c r="K12" s="2298"/>
      <c r="L12" s="2299"/>
      <c r="N12" s="23" t="s">
        <v>1054</v>
      </c>
      <c r="O12" s="15">
        <v>110</v>
      </c>
      <c r="Q12" s="2271"/>
      <c r="R12" s="15"/>
      <c r="S12" s="2274"/>
      <c r="T12" s="631"/>
    </row>
    <row r="13" spans="1:20" s="1" customFormat="1" ht="18" customHeight="1" x14ac:dyDescent="0.25">
      <c r="A13" s="23">
        <f>'1 MENUS Plan'!C8</f>
        <v>0</v>
      </c>
      <c r="B13" s="73">
        <v>80</v>
      </c>
      <c r="C13" s="23">
        <f>'1 MENUS Plan'!D8</f>
        <v>0</v>
      </c>
      <c r="D13" s="15">
        <v>80</v>
      </c>
      <c r="E13" s="76">
        <f>'1 MENUS Plan'!E8</f>
        <v>0</v>
      </c>
      <c r="F13" s="73">
        <v>80</v>
      </c>
      <c r="G13" s="23">
        <f>'1 MENUS Plan'!F8</f>
        <v>0</v>
      </c>
      <c r="H13" s="15">
        <v>80</v>
      </c>
      <c r="K13" s="2298"/>
      <c r="L13" s="2299"/>
      <c r="N13" s="23" t="s">
        <v>1054</v>
      </c>
      <c r="O13" s="15">
        <v>80</v>
      </c>
      <c r="Q13" s="2271"/>
      <c r="R13" s="15"/>
      <c r="S13" s="2274"/>
      <c r="T13" s="3"/>
    </row>
    <row r="14" spans="1:20" s="1" customFormat="1" ht="18" customHeight="1" x14ac:dyDescent="0.25">
      <c r="A14" s="6" t="s">
        <v>2064</v>
      </c>
      <c r="B14" s="74">
        <f>SUM(B12:B13)</f>
        <v>190</v>
      </c>
      <c r="C14" s="6" t="s">
        <v>2064</v>
      </c>
      <c r="D14" s="7">
        <f>SUM(D12:D13)</f>
        <v>190</v>
      </c>
      <c r="E14" s="77" t="s">
        <v>2064</v>
      </c>
      <c r="F14" s="74">
        <f>SUM(F12:F13)</f>
        <v>190</v>
      </c>
      <c r="G14" s="6"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Plan'!C9</f>
        <v>0</v>
      </c>
      <c r="B15" s="73">
        <v>110</v>
      </c>
      <c r="C15" s="23">
        <f>'1 MENUS Plan'!D9</f>
        <v>0</v>
      </c>
      <c r="D15" s="15">
        <v>110</v>
      </c>
      <c r="E15" s="76">
        <f>'1 MENUS Plan'!E9</f>
        <v>0</v>
      </c>
      <c r="F15" s="73">
        <v>110</v>
      </c>
      <c r="G15" s="23">
        <f>'1 MENUS Plan'!F9</f>
        <v>0</v>
      </c>
      <c r="H15" s="15">
        <v>110</v>
      </c>
      <c r="K15" s="2300"/>
      <c r="L15" s="2301"/>
      <c r="N15" s="23" t="s">
        <v>1054</v>
      </c>
      <c r="O15" s="15">
        <v>110</v>
      </c>
      <c r="Q15" s="2271"/>
      <c r="R15" s="15"/>
      <c r="S15" s="2274"/>
      <c r="T15" s="631"/>
    </row>
    <row r="16" spans="1:20" s="1" customFormat="1" ht="18" customHeight="1" x14ac:dyDescent="0.25">
      <c r="A16" s="23">
        <f>'1 MENUS Plan'!C10</f>
        <v>0</v>
      </c>
      <c r="B16" s="73">
        <v>80</v>
      </c>
      <c r="C16" s="23">
        <f>'1 MENUS Plan'!D10</f>
        <v>0</v>
      </c>
      <c r="D16" s="15">
        <v>80</v>
      </c>
      <c r="E16" s="76">
        <f>'1 MENUS Plan'!E10</f>
        <v>0</v>
      </c>
      <c r="F16" s="73">
        <v>80</v>
      </c>
      <c r="G16" s="23">
        <f>'1 MENUS Plan'!F10</f>
        <v>0</v>
      </c>
      <c r="H16" s="15">
        <v>80</v>
      </c>
      <c r="K16" s="2300"/>
      <c r="L16" s="2301"/>
      <c r="N16" s="23" t="s">
        <v>1054</v>
      </c>
      <c r="O16" s="15">
        <v>80</v>
      </c>
      <c r="Q16" s="2271"/>
      <c r="R16" s="15"/>
      <c r="S16" s="2274"/>
      <c r="T16" s="3"/>
    </row>
    <row r="17" spans="1:20" s="1" customFormat="1" ht="18" customHeight="1" x14ac:dyDescent="0.25">
      <c r="A17" s="6" t="s">
        <v>1237</v>
      </c>
      <c r="B17" s="74">
        <f>SUM(B15:B16)</f>
        <v>190</v>
      </c>
      <c r="C17" s="6" t="s">
        <v>1237</v>
      </c>
      <c r="D17" s="7">
        <f>SUM(D15:D16)</f>
        <v>190</v>
      </c>
      <c r="E17" s="77" t="s">
        <v>1237</v>
      </c>
      <c r="F17" s="74">
        <f>SUM(F15:F16)</f>
        <v>190</v>
      </c>
      <c r="G17" s="6"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Plan'!C11</f>
        <v>0</v>
      </c>
      <c r="B18" s="73">
        <v>110</v>
      </c>
      <c r="C18" s="23">
        <f>'1 MENUS Plan'!D11</f>
        <v>0</v>
      </c>
      <c r="D18" s="15">
        <v>110</v>
      </c>
      <c r="E18" s="76">
        <f>'1 MENUS Plan'!E11</f>
        <v>0</v>
      </c>
      <c r="F18" s="73">
        <v>110</v>
      </c>
      <c r="G18" s="23">
        <f>'1 MENUS Plan'!F11</f>
        <v>0</v>
      </c>
      <c r="H18" s="15">
        <v>110</v>
      </c>
      <c r="K18" s="2300"/>
      <c r="L18" s="2301"/>
      <c r="N18" s="23" t="s">
        <v>1054</v>
      </c>
      <c r="O18" s="15">
        <v>110</v>
      </c>
      <c r="Q18" s="2271"/>
      <c r="R18" s="15"/>
      <c r="S18" s="2274"/>
      <c r="T18" s="631"/>
    </row>
    <row r="19" spans="1:20" s="1" customFormat="1" ht="18" customHeight="1" x14ac:dyDescent="0.25">
      <c r="A19" s="23">
        <f>'1 MENUS Plan'!C12</f>
        <v>0</v>
      </c>
      <c r="B19" s="73">
        <v>80</v>
      </c>
      <c r="C19" s="23">
        <f>'1 MENUS Plan'!D12</f>
        <v>0</v>
      </c>
      <c r="D19" s="15">
        <v>80</v>
      </c>
      <c r="E19" s="76">
        <f>'1 MENUS Plan'!E12</f>
        <v>0</v>
      </c>
      <c r="F19" s="73">
        <v>80</v>
      </c>
      <c r="G19" s="23">
        <f>'1 MENUS Plan'!F12</f>
        <v>0</v>
      </c>
      <c r="H19" s="15">
        <v>80</v>
      </c>
      <c r="K19" s="2311" t="s">
        <v>582</v>
      </c>
      <c r="L19" s="2312"/>
      <c r="N19" s="23" t="s">
        <v>1054</v>
      </c>
      <c r="O19" s="15">
        <v>80</v>
      </c>
      <c r="Q19" s="2271"/>
      <c r="R19" s="15"/>
      <c r="S19" s="2274"/>
      <c r="T19" s="3"/>
    </row>
    <row r="20" spans="1:20" s="1" customFormat="1" ht="18" customHeight="1" x14ac:dyDescent="0.25">
      <c r="A20" s="6" t="s">
        <v>1238</v>
      </c>
      <c r="B20" s="74">
        <f>SUM(B18:B19)</f>
        <v>190</v>
      </c>
      <c r="C20" s="6" t="s">
        <v>1238</v>
      </c>
      <c r="D20" s="7">
        <f>SUM(D18:D19)</f>
        <v>190</v>
      </c>
      <c r="E20" s="77" t="s">
        <v>1238</v>
      </c>
      <c r="F20" s="74">
        <f>SUM(F18:F19)</f>
        <v>190</v>
      </c>
      <c r="G20" s="6"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3"/>
      <c r="C21" s="16"/>
      <c r="D21" s="12"/>
      <c r="E21" s="3"/>
      <c r="F21" s="3"/>
      <c r="G21" s="16"/>
      <c r="H21" s="12"/>
      <c r="K21" s="2311"/>
      <c r="L21" s="2312"/>
      <c r="N21" s="23" t="s">
        <v>1004</v>
      </c>
      <c r="O21" s="12"/>
      <c r="Q21" s="2271"/>
      <c r="R21" s="14"/>
      <c r="S21" s="2274"/>
      <c r="T21" s="631"/>
    </row>
    <row r="22" spans="1:20" s="1" customFormat="1" ht="18" customHeight="1" x14ac:dyDescent="0.25">
      <c r="A22" s="2304">
        <f>'1 MENUS Plan'!G1</f>
        <v>44139</v>
      </c>
      <c r="B22" s="2305"/>
      <c r="C22" s="2308">
        <f>'1 MENUS Plan'!H1</f>
        <v>44140</v>
      </c>
      <c r="D22" s="2309"/>
      <c r="E22" s="2310">
        <f>'1 MENUS Plan'!I1</f>
        <v>44141</v>
      </c>
      <c r="F22" s="2310"/>
      <c r="G22" s="2317"/>
      <c r="H22" s="2318"/>
      <c r="K22" s="2263" t="s">
        <v>1002</v>
      </c>
      <c r="L22" s="2264"/>
      <c r="N22" s="2263" t="s">
        <v>1001</v>
      </c>
      <c r="O22" s="2264"/>
      <c r="Q22" s="2275" t="s">
        <v>581</v>
      </c>
      <c r="R22" s="2275"/>
      <c r="S22" s="2275"/>
      <c r="T22" s="3"/>
    </row>
    <row r="23" spans="1:20" s="1" customFormat="1" ht="18" customHeight="1" x14ac:dyDescent="0.25">
      <c r="A23" s="2304"/>
      <c r="B23" s="2305"/>
      <c r="C23" s="2308">
        <f>'1 MENUS Plan'!F18</f>
        <v>0</v>
      </c>
      <c r="D23" s="2309"/>
      <c r="E23" s="2310">
        <f>'1 MENUS Plan'!E35</f>
        <v>0</v>
      </c>
      <c r="F23" s="2310"/>
      <c r="G23" s="2317"/>
      <c r="H23" s="2318"/>
      <c r="K23" s="2264"/>
      <c r="L23" s="2264"/>
      <c r="N23" s="2264"/>
      <c r="O23" s="2264"/>
      <c r="Q23" s="2275"/>
      <c r="R23" s="2275"/>
      <c r="S23" s="2275"/>
      <c r="T23" s="3"/>
    </row>
    <row r="24" spans="1:20" s="1" customFormat="1" ht="18" customHeight="1" x14ac:dyDescent="0.25">
      <c r="A24" s="23">
        <f>'1 MENUS Plan'!G2</f>
        <v>0</v>
      </c>
      <c r="B24" s="73">
        <v>110</v>
      </c>
      <c r="C24" s="23">
        <f>'1 MENUS Plan'!H2</f>
        <v>0</v>
      </c>
      <c r="D24" s="15">
        <v>110</v>
      </c>
      <c r="E24" s="76">
        <f>'1 MENUS Plan'!I2</f>
        <v>0</v>
      </c>
      <c r="F24" s="73">
        <v>110</v>
      </c>
      <c r="G24" s="2319" t="s">
        <v>1060</v>
      </c>
      <c r="H24" s="2320"/>
      <c r="K24" s="23" t="s">
        <v>1054</v>
      </c>
      <c r="L24" s="615">
        <v>110</v>
      </c>
      <c r="N24" s="23" t="s">
        <v>1054</v>
      </c>
      <c r="O24" s="615">
        <v>110</v>
      </c>
      <c r="Q24" s="2271"/>
      <c r="R24" s="15"/>
      <c r="S24" s="2274"/>
      <c r="T24" s="3"/>
    </row>
    <row r="25" spans="1:20" s="1" customFormat="1" ht="18" customHeight="1" x14ac:dyDescent="0.25">
      <c r="A25" s="23">
        <f>'1 MENUS Plan'!G3</f>
        <v>0</v>
      </c>
      <c r="B25" s="73">
        <v>80</v>
      </c>
      <c r="C25" s="23">
        <f>'1 MENUS Plan'!H3</f>
        <v>0</v>
      </c>
      <c r="D25" s="15">
        <v>80</v>
      </c>
      <c r="E25" s="76">
        <f>'1 MENUS Plan'!I3</f>
        <v>0</v>
      </c>
      <c r="F25" s="73">
        <v>80</v>
      </c>
      <c r="G25" s="2319"/>
      <c r="H25" s="2320"/>
      <c r="K25" s="23" t="s">
        <v>1054</v>
      </c>
      <c r="L25" s="615">
        <v>80</v>
      </c>
      <c r="N25" s="23" t="s">
        <v>1054</v>
      </c>
      <c r="O25" s="615">
        <v>80</v>
      </c>
      <c r="Q25" s="2271"/>
      <c r="R25" s="15"/>
      <c r="S25" s="2274"/>
      <c r="T25" s="3"/>
    </row>
    <row r="26" spans="1:20" s="1" customFormat="1" ht="18" customHeight="1" x14ac:dyDescent="0.25">
      <c r="A26" s="23">
        <f>'1 MENUS Plan'!G4</f>
        <v>0</v>
      </c>
      <c r="B26" s="73">
        <v>51</v>
      </c>
      <c r="C26" s="23">
        <f>'1 MENUS Plan'!H4</f>
        <v>0</v>
      </c>
      <c r="D26" s="15">
        <v>51</v>
      </c>
      <c r="E26" s="76">
        <f>'1 MENUS Plan'!I4</f>
        <v>0</v>
      </c>
      <c r="F26" s="73">
        <v>51</v>
      </c>
      <c r="G26" s="2321">
        <f>A3</f>
        <v>44135</v>
      </c>
      <c r="H26" s="2322"/>
      <c r="K26" s="23" t="s">
        <v>1054</v>
      </c>
      <c r="L26" s="615">
        <v>51</v>
      </c>
      <c r="N26" s="23" t="s">
        <v>1054</v>
      </c>
      <c r="O26" s="615">
        <v>51</v>
      </c>
      <c r="Q26" s="2271"/>
      <c r="R26" s="15"/>
      <c r="S26" s="2274"/>
      <c r="T26" s="3"/>
    </row>
    <row r="27" spans="1:20" s="1" customFormat="1" ht="18" customHeight="1" x14ac:dyDescent="0.25">
      <c r="A27" s="6" t="s">
        <v>1236</v>
      </c>
      <c r="B27" s="74">
        <f>SUM(B24:B26)</f>
        <v>241</v>
      </c>
      <c r="C27" s="6" t="s">
        <v>1236</v>
      </c>
      <c r="D27" s="7">
        <f>SUM(D24:D26)</f>
        <v>241</v>
      </c>
      <c r="E27" s="77" t="s">
        <v>1236</v>
      </c>
      <c r="F27" s="74">
        <f>SUM(F24:F26)</f>
        <v>241</v>
      </c>
      <c r="G27" s="81"/>
      <c r="H27" s="35"/>
      <c r="K27" s="616" t="s">
        <v>1236</v>
      </c>
      <c r="L27" s="614">
        <v>241</v>
      </c>
      <c r="N27" s="618" t="s">
        <v>993</v>
      </c>
      <c r="O27" s="614">
        <v>241</v>
      </c>
      <c r="Q27" s="2271"/>
      <c r="R27" s="7">
        <f>SUM(R24:R26)</f>
        <v>0</v>
      </c>
      <c r="S27" s="2274"/>
      <c r="T27" s="631" t="s">
        <v>576</v>
      </c>
    </row>
    <row r="28" spans="1:20" s="1" customFormat="1" ht="18" customHeight="1" x14ac:dyDescent="0.25">
      <c r="A28" s="23">
        <f>'1 MENUS Plan'!G5</f>
        <v>0</v>
      </c>
      <c r="B28" s="73">
        <v>110</v>
      </c>
      <c r="C28" s="23">
        <f>'1 MENUS Plan'!H5</f>
        <v>0</v>
      </c>
      <c r="D28" s="15">
        <v>110</v>
      </c>
      <c r="E28" s="76">
        <f>'1 MENUS Plan'!I5</f>
        <v>0</v>
      </c>
      <c r="F28" s="73">
        <v>110</v>
      </c>
      <c r="G28" s="2321">
        <f>E22</f>
        <v>44141</v>
      </c>
      <c r="H28" s="2322"/>
      <c r="K28" s="23" t="s">
        <v>1054</v>
      </c>
      <c r="L28" s="615">
        <v>110</v>
      </c>
      <c r="N28" s="23" t="s">
        <v>1054</v>
      </c>
      <c r="O28" s="615">
        <v>110</v>
      </c>
      <c r="Q28" s="2271"/>
      <c r="R28" s="15"/>
      <c r="S28" s="2274"/>
      <c r="T28" s="3"/>
    </row>
    <row r="29" spans="1:20" s="1" customFormat="1" ht="18" customHeight="1" x14ac:dyDescent="0.25">
      <c r="A29" s="23">
        <f>'1 MENUS Plan'!G6</f>
        <v>0</v>
      </c>
      <c r="B29" s="73">
        <v>80</v>
      </c>
      <c r="C29" s="23">
        <f>'1 MENUS Plan'!H6</f>
        <v>0</v>
      </c>
      <c r="D29" s="15">
        <v>80</v>
      </c>
      <c r="E29" s="76">
        <f>'1 MENUS Plan'!I6</f>
        <v>0</v>
      </c>
      <c r="F29" s="73">
        <v>80</v>
      </c>
      <c r="G29" s="28"/>
      <c r="H29" s="29"/>
      <c r="K29" s="23" t="s">
        <v>1054</v>
      </c>
      <c r="L29" s="615">
        <v>80</v>
      </c>
      <c r="N29" s="23" t="s">
        <v>1054</v>
      </c>
      <c r="O29" s="615">
        <v>80</v>
      </c>
      <c r="Q29" s="2271"/>
      <c r="R29" s="15"/>
      <c r="S29" s="2274"/>
      <c r="T29" s="3"/>
    </row>
    <row r="30" spans="1:20" s="1" customFormat="1" ht="18" customHeight="1" x14ac:dyDescent="0.25">
      <c r="A30" s="6" t="s">
        <v>1239</v>
      </c>
      <c r="B30" s="74">
        <f>SUM(B28:B29)</f>
        <v>190</v>
      </c>
      <c r="C30" s="6" t="s">
        <v>1239</v>
      </c>
      <c r="D30" s="7">
        <f>SUM(D28:D29)</f>
        <v>190</v>
      </c>
      <c r="E30" s="77" t="s">
        <v>1239</v>
      </c>
      <c r="F30" s="74">
        <f>SUM(F28:F29)</f>
        <v>190</v>
      </c>
      <c r="G30" s="28"/>
      <c r="H30" s="29"/>
      <c r="K30" s="616" t="s">
        <v>1239</v>
      </c>
      <c r="L30" s="614">
        <v>190</v>
      </c>
      <c r="N30" s="618" t="s">
        <v>994</v>
      </c>
      <c r="O30" s="614">
        <v>190</v>
      </c>
      <c r="Q30" s="2271"/>
      <c r="R30" s="7">
        <f>SUM(R28:R29)</f>
        <v>0</v>
      </c>
      <c r="S30" s="2274"/>
      <c r="T30" s="631" t="s">
        <v>577</v>
      </c>
    </row>
    <row r="31" spans="1:20" s="1" customFormat="1" ht="18" customHeight="1" x14ac:dyDescent="0.25">
      <c r="A31" s="23">
        <f>'1 MENUS Plan'!G7</f>
        <v>0</v>
      </c>
      <c r="B31" s="73">
        <v>110</v>
      </c>
      <c r="C31" s="23">
        <f>'1 MENUS Plan'!H7</f>
        <v>0</v>
      </c>
      <c r="D31" s="15">
        <v>110</v>
      </c>
      <c r="E31" s="76">
        <f>'1 MENUS Plan'!I7</f>
        <v>0</v>
      </c>
      <c r="F31" s="73">
        <v>110</v>
      </c>
      <c r="G31" s="25" t="s">
        <v>1243</v>
      </c>
      <c r="H31" s="17"/>
      <c r="K31" s="23" t="s">
        <v>1054</v>
      </c>
      <c r="L31" s="615">
        <v>110</v>
      </c>
      <c r="N31" s="23" t="s">
        <v>1054</v>
      </c>
      <c r="O31" s="615">
        <v>110</v>
      </c>
      <c r="Q31" s="2271"/>
      <c r="R31" s="15"/>
      <c r="S31" s="2274"/>
      <c r="T31" s="3"/>
    </row>
    <row r="32" spans="1:20" s="1" customFormat="1" ht="18" customHeight="1" x14ac:dyDescent="0.25">
      <c r="A32" s="23">
        <f>'1 MENUS Plan'!G8</f>
        <v>0</v>
      </c>
      <c r="B32" s="73">
        <v>80</v>
      </c>
      <c r="C32" s="23">
        <f>'1 MENUS Plan'!H8</f>
        <v>0</v>
      </c>
      <c r="D32" s="15">
        <v>80</v>
      </c>
      <c r="E32" s="76">
        <f>'1 MENUS Plan'!I8</f>
        <v>0</v>
      </c>
      <c r="F32" s="73">
        <v>80</v>
      </c>
      <c r="G32" s="24" t="s">
        <v>1240</v>
      </c>
      <c r="H32" s="17"/>
      <c r="K32" s="23" t="s">
        <v>1054</v>
      </c>
      <c r="L32" s="615">
        <v>80</v>
      </c>
      <c r="N32" s="23" t="s">
        <v>1054</v>
      </c>
      <c r="O32" s="615">
        <v>80</v>
      </c>
      <c r="Q32" s="2271"/>
      <c r="R32" s="15"/>
      <c r="S32" s="2274"/>
      <c r="T32" s="3"/>
    </row>
    <row r="33" spans="1:20" s="1" customFormat="1" ht="18" customHeight="1" x14ac:dyDescent="0.25">
      <c r="A33" s="6" t="s">
        <v>2064</v>
      </c>
      <c r="B33" s="74">
        <f>SUM(B31:B32)</f>
        <v>190</v>
      </c>
      <c r="C33" s="6" t="s">
        <v>2064</v>
      </c>
      <c r="D33" s="7">
        <f>SUM(D31:D32)</f>
        <v>190</v>
      </c>
      <c r="E33" s="77" t="s">
        <v>2064</v>
      </c>
      <c r="F33" s="74">
        <f>SUM(F31:F32)</f>
        <v>190</v>
      </c>
      <c r="G33" s="2313"/>
      <c r="H33" s="2314"/>
      <c r="K33" s="616" t="s">
        <v>2064</v>
      </c>
      <c r="L33" s="614">
        <v>190</v>
      </c>
      <c r="N33" s="618" t="s">
        <v>991</v>
      </c>
      <c r="O33" s="614">
        <v>190</v>
      </c>
      <c r="Q33" s="2271"/>
      <c r="R33" s="7">
        <f>SUM(R31:R32)</f>
        <v>0</v>
      </c>
      <c r="S33" s="2274"/>
      <c r="T33" s="631" t="s">
        <v>578</v>
      </c>
    </row>
    <row r="34" spans="1:20" s="1" customFormat="1" ht="18" customHeight="1" x14ac:dyDescent="0.25">
      <c r="A34" s="23">
        <f>'1 MENUS Plan'!G9</f>
        <v>0</v>
      </c>
      <c r="B34" s="73">
        <v>110</v>
      </c>
      <c r="C34" s="23">
        <f>'1 MENUS Plan'!H9</f>
        <v>0</v>
      </c>
      <c r="D34" s="15">
        <v>110</v>
      </c>
      <c r="E34" s="76">
        <f>'1 MENUS Plan'!I9</f>
        <v>0</v>
      </c>
      <c r="F34" s="73">
        <v>110</v>
      </c>
      <c r="G34" s="2313"/>
      <c r="H34" s="2314"/>
      <c r="K34" s="23" t="s">
        <v>1054</v>
      </c>
      <c r="L34" s="615">
        <v>110</v>
      </c>
      <c r="N34" s="23" t="s">
        <v>1054</v>
      </c>
      <c r="O34" s="615">
        <v>110</v>
      </c>
      <c r="Q34" s="2271"/>
      <c r="R34" s="15"/>
      <c r="S34" s="2274"/>
      <c r="T34" s="3"/>
    </row>
    <row r="35" spans="1:20" s="1" customFormat="1" ht="18" customHeight="1" x14ac:dyDescent="0.25">
      <c r="A35" s="23">
        <f>'1 MENUS Plan'!G10</f>
        <v>0</v>
      </c>
      <c r="B35" s="73">
        <v>80</v>
      </c>
      <c r="C35" s="23">
        <f>'1 MENUS Plan'!H10</f>
        <v>0</v>
      </c>
      <c r="D35" s="15">
        <v>80</v>
      </c>
      <c r="E35" s="76">
        <f>'1 MENUS Plan'!I10</f>
        <v>0</v>
      </c>
      <c r="F35" s="73">
        <v>80</v>
      </c>
      <c r="G35" s="2313"/>
      <c r="H35" s="2314"/>
      <c r="K35" s="23" t="s">
        <v>1054</v>
      </c>
      <c r="L35" s="615">
        <v>80</v>
      </c>
      <c r="N35" s="23" t="s">
        <v>1054</v>
      </c>
      <c r="O35" s="615">
        <v>80</v>
      </c>
      <c r="Q35" s="2271"/>
      <c r="R35" s="15"/>
      <c r="S35" s="2274"/>
      <c r="T35" s="3"/>
    </row>
    <row r="36" spans="1:20" s="1" customFormat="1" ht="18" customHeight="1" x14ac:dyDescent="0.25">
      <c r="A36" s="6" t="s">
        <v>1237</v>
      </c>
      <c r="B36" s="74">
        <f>SUM(B34:B35)</f>
        <v>190</v>
      </c>
      <c r="C36" s="6" t="s">
        <v>1237</v>
      </c>
      <c r="D36" s="7">
        <f>SUM(D34:D35)</f>
        <v>190</v>
      </c>
      <c r="E36" s="77" t="s">
        <v>1237</v>
      </c>
      <c r="F36" s="74">
        <f>SUM(F34:F35)</f>
        <v>190</v>
      </c>
      <c r="G36" s="2313"/>
      <c r="H36" s="2314"/>
      <c r="K36" s="616" t="s">
        <v>1237</v>
      </c>
      <c r="L36" s="614">
        <v>190</v>
      </c>
      <c r="N36" s="618" t="s">
        <v>992</v>
      </c>
      <c r="O36" s="614">
        <v>190</v>
      </c>
      <c r="Q36" s="2271"/>
      <c r="R36" s="7">
        <f>SUM(R34:R35)</f>
        <v>0</v>
      </c>
      <c r="S36" s="2274"/>
      <c r="T36" s="631" t="s">
        <v>579</v>
      </c>
    </row>
    <row r="37" spans="1:20" s="1" customFormat="1" ht="18" customHeight="1" x14ac:dyDescent="0.25">
      <c r="A37" s="23">
        <f>'1 MENUS Plan'!G11</f>
        <v>0</v>
      </c>
      <c r="B37" s="73">
        <v>110</v>
      </c>
      <c r="C37" s="23">
        <f>'1 MENUS Plan'!H11</f>
        <v>0</v>
      </c>
      <c r="D37" s="15">
        <v>110</v>
      </c>
      <c r="E37" s="76">
        <f>'1 MENUS Plan'!I11</f>
        <v>0</v>
      </c>
      <c r="F37" s="73">
        <v>110</v>
      </c>
      <c r="G37" s="2313"/>
      <c r="H37" s="2314"/>
      <c r="K37" s="23" t="s">
        <v>1054</v>
      </c>
      <c r="L37" s="615">
        <v>110</v>
      </c>
      <c r="N37" s="23" t="s">
        <v>1054</v>
      </c>
      <c r="O37" s="615">
        <v>110</v>
      </c>
      <c r="Q37" s="2271"/>
      <c r="R37" s="15"/>
      <c r="S37" s="2274"/>
      <c r="T37" s="3"/>
    </row>
    <row r="38" spans="1:20" s="1" customFormat="1" ht="18" customHeight="1" x14ac:dyDescent="0.25">
      <c r="A38" s="23">
        <f>'1 MENUS Plan'!G12</f>
        <v>0</v>
      </c>
      <c r="B38" s="73">
        <v>80</v>
      </c>
      <c r="C38" s="23">
        <f>'1 MENUS Plan'!H12</f>
        <v>0</v>
      </c>
      <c r="D38" s="15">
        <v>80</v>
      </c>
      <c r="E38" s="76">
        <f>'1 MENUS Plan'!I12</f>
        <v>0</v>
      </c>
      <c r="F38" s="73">
        <v>80</v>
      </c>
      <c r="G38" s="2313"/>
      <c r="H38" s="2314"/>
      <c r="K38" s="23" t="s">
        <v>1054</v>
      </c>
      <c r="L38" s="615">
        <v>80</v>
      </c>
      <c r="N38" s="23" t="s">
        <v>1054</v>
      </c>
      <c r="O38" s="615">
        <v>80</v>
      </c>
      <c r="Q38" s="2271"/>
      <c r="R38" s="15"/>
      <c r="S38" s="2274"/>
      <c r="T38" s="3"/>
    </row>
    <row r="39" spans="1:20" s="1" customFormat="1" ht="18" customHeight="1" x14ac:dyDescent="0.25">
      <c r="A39" s="6" t="s">
        <v>1238</v>
      </c>
      <c r="B39" s="74">
        <f>SUM(B37:B38)</f>
        <v>190</v>
      </c>
      <c r="C39" s="6" t="s">
        <v>1238</v>
      </c>
      <c r="D39" s="7">
        <f>SUM(D37:D38)</f>
        <v>190</v>
      </c>
      <c r="E39" s="77" t="s">
        <v>1238</v>
      </c>
      <c r="F39" s="74">
        <f>SUM(F37:F38)</f>
        <v>190</v>
      </c>
      <c r="G39" s="2313"/>
      <c r="H39" s="2314"/>
      <c r="K39" s="616" t="s">
        <v>1238</v>
      </c>
      <c r="L39" s="614">
        <v>190</v>
      </c>
      <c r="N39" s="618" t="s">
        <v>998</v>
      </c>
      <c r="O39" s="614">
        <v>190</v>
      </c>
      <c r="Q39" s="2271"/>
      <c r="R39" s="7">
        <f>SUM(R37:R38)</f>
        <v>0</v>
      </c>
      <c r="S39" s="2274"/>
      <c r="T39" s="631" t="s">
        <v>580</v>
      </c>
    </row>
    <row r="40" spans="1:20" s="1" customFormat="1" ht="18" customHeight="1" x14ac:dyDescent="0.25">
      <c r="A40" s="33"/>
      <c r="B40" s="75"/>
      <c r="C40" s="33"/>
      <c r="D40" s="14"/>
      <c r="E40" s="3"/>
      <c r="F40" s="3"/>
      <c r="G40" s="2315"/>
      <c r="H40" s="2316"/>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39"/>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A22:B23"/>
    <mergeCell ref="C22:D23"/>
    <mergeCell ref="E22:F23"/>
    <mergeCell ref="K19:L21"/>
    <mergeCell ref="G33:H40"/>
    <mergeCell ref="G22:H23"/>
    <mergeCell ref="G24:H25"/>
    <mergeCell ref="G26:H26"/>
    <mergeCell ref="G28:H28"/>
    <mergeCell ref="A1:F1"/>
    <mergeCell ref="A2:H2"/>
    <mergeCell ref="A3:B4"/>
    <mergeCell ref="C3:D4"/>
    <mergeCell ref="G3:H4"/>
    <mergeCell ref="E3:F4"/>
    <mergeCell ref="G43:H43"/>
    <mergeCell ref="K1:N2"/>
    <mergeCell ref="Q22:S23"/>
    <mergeCell ref="Q24:Q40"/>
    <mergeCell ref="S24:S40"/>
    <mergeCell ref="K22:L23"/>
    <mergeCell ref="N22:O23"/>
    <mergeCell ref="K3:L4"/>
    <mergeCell ref="N3:O4"/>
    <mergeCell ref="K5:L13"/>
    <mergeCell ref="K14:L18"/>
    <mergeCell ref="Q41:S41"/>
    <mergeCell ref="Q3:T3"/>
    <mergeCell ref="Q4:T4"/>
    <mergeCell ref="Q5:Q21"/>
    <mergeCell ref="S5:S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&amp;CPage &amp;P de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7"/>
  <dimension ref="A1:T75"/>
  <sheetViews>
    <sheetView showZeros="0" zoomScaleNormal="100" zoomScaleSheetLayoutView="130" workbookViewId="0">
      <selection activeCell="A43" sqref="A43"/>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Plan'!B14</f>
        <v>44</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Plan'!C13</f>
        <v>44142</v>
      </c>
      <c r="B3" s="2306"/>
      <c r="C3" s="2304">
        <f>'1 MENUS Plan'!D13</f>
        <v>44143</v>
      </c>
      <c r="D3" s="2306"/>
      <c r="E3" s="2317">
        <f>'1 MENUS Plan'!E13</f>
        <v>44144</v>
      </c>
      <c r="F3" s="2318"/>
      <c r="G3" s="2304">
        <f>'1 MENUS Plan'!F13</f>
        <v>44145</v>
      </c>
      <c r="H3" s="2306"/>
      <c r="K3" s="2263" t="s">
        <v>997</v>
      </c>
      <c r="L3" s="2264"/>
      <c r="N3" s="2263" t="s">
        <v>1000</v>
      </c>
      <c r="O3" s="2264"/>
      <c r="Q3" s="2272" t="s">
        <v>569</v>
      </c>
      <c r="R3" s="2272"/>
      <c r="S3" s="2272"/>
      <c r="T3" s="2272"/>
    </row>
    <row r="4" spans="1:20" s="1" customFormat="1" ht="15.75" customHeight="1" x14ac:dyDescent="0.25">
      <c r="A4" s="2304"/>
      <c r="B4" s="2306"/>
      <c r="C4" s="2304"/>
      <c r="D4" s="2306"/>
      <c r="E4" s="2317"/>
      <c r="F4" s="2318"/>
      <c r="G4" s="2304"/>
      <c r="H4" s="2306"/>
      <c r="K4" s="2264"/>
      <c r="L4" s="2264"/>
      <c r="N4" s="2264"/>
      <c r="O4" s="2264"/>
      <c r="Q4" s="2273" t="s">
        <v>570</v>
      </c>
      <c r="R4" s="2273"/>
      <c r="S4" s="2273"/>
      <c r="T4" s="2273"/>
    </row>
    <row r="5" spans="1:20" s="1" customFormat="1" ht="18" customHeight="1" x14ac:dyDescent="0.25">
      <c r="A5" s="23">
        <f>'1 MENUS Plan'!C14</f>
        <v>0</v>
      </c>
      <c r="B5" s="15">
        <v>110</v>
      </c>
      <c r="C5" s="23">
        <f>'1 MENUS Plan'!D14</f>
        <v>0</v>
      </c>
      <c r="D5" s="15">
        <v>110</v>
      </c>
      <c r="E5" s="23">
        <f>'1 MENUS Plan'!E14</f>
        <v>0</v>
      </c>
      <c r="F5" s="15">
        <v>110</v>
      </c>
      <c r="G5" s="23">
        <f>'1 MENUS Plan'!F14</f>
        <v>0</v>
      </c>
      <c r="H5" s="15">
        <v>110</v>
      </c>
      <c r="K5" s="2298" t="s">
        <v>995</v>
      </c>
      <c r="L5" s="2299"/>
      <c r="N5" s="23" t="s">
        <v>1054</v>
      </c>
      <c r="O5" s="15">
        <v>110</v>
      </c>
      <c r="Q5" s="2271"/>
      <c r="R5" s="15">
        <v>0</v>
      </c>
      <c r="S5" s="2274"/>
      <c r="T5" s="3"/>
    </row>
    <row r="6" spans="1:20" s="1" customFormat="1" ht="18" customHeight="1" x14ac:dyDescent="0.25">
      <c r="A6" s="23">
        <f>'1 MENUS Plan'!C15</f>
        <v>0</v>
      </c>
      <c r="B6" s="15">
        <v>80</v>
      </c>
      <c r="C6" s="23">
        <f>'1 MENUS Plan'!D15</f>
        <v>0</v>
      </c>
      <c r="D6" s="15">
        <v>80</v>
      </c>
      <c r="E6" s="23">
        <f>'1 MENUS Plan'!E15</f>
        <v>0</v>
      </c>
      <c r="F6" s="15">
        <v>80</v>
      </c>
      <c r="G6" s="23">
        <f>'1 MENUS Plan'!F15</f>
        <v>0</v>
      </c>
      <c r="H6" s="15">
        <v>80</v>
      </c>
      <c r="K6" s="2298"/>
      <c r="L6" s="2299"/>
      <c r="N6" s="23" t="s">
        <v>1054</v>
      </c>
      <c r="O6" s="15">
        <v>80</v>
      </c>
      <c r="Q6" s="2271"/>
      <c r="R6" s="15">
        <v>0</v>
      </c>
      <c r="S6" s="2274"/>
      <c r="T6" s="876" t="s">
        <v>2195</v>
      </c>
    </row>
    <row r="7" spans="1:20" s="1" customFormat="1" ht="18" customHeight="1" x14ac:dyDescent="0.25">
      <c r="A7" s="23">
        <f>'1 MENUS Plan'!C16</f>
        <v>0</v>
      </c>
      <c r="B7" s="15">
        <v>51</v>
      </c>
      <c r="C7" s="23">
        <f>'1 MENUS Plan'!D16</f>
        <v>0</v>
      </c>
      <c r="D7" s="15">
        <v>51</v>
      </c>
      <c r="E7" s="23">
        <f>'1 MENUS Plan'!E16</f>
        <v>0</v>
      </c>
      <c r="F7" s="15">
        <v>51</v>
      </c>
      <c r="G7" s="23">
        <f>'1 MENUS Plan'!F16</f>
        <v>0</v>
      </c>
      <c r="H7" s="15">
        <v>51</v>
      </c>
      <c r="K7" s="2298"/>
      <c r="L7" s="2299"/>
      <c r="N7" s="23" t="s">
        <v>1054</v>
      </c>
      <c r="O7" s="15">
        <v>51</v>
      </c>
      <c r="Q7" s="2271"/>
      <c r="R7" s="15">
        <v>0</v>
      </c>
      <c r="S7" s="2274"/>
      <c r="T7" s="3"/>
    </row>
    <row r="8" spans="1:20" s="1" customFormat="1" ht="18" customHeight="1" x14ac:dyDescent="0.25">
      <c r="A8" s="6" t="s">
        <v>1236</v>
      </c>
      <c r="B8" s="7">
        <f>SUM(B5:B7)</f>
        <v>241</v>
      </c>
      <c r="C8" s="6" t="s">
        <v>1236</v>
      </c>
      <c r="D8" s="7">
        <f>SUM(D5:D7)</f>
        <v>241</v>
      </c>
      <c r="E8" s="6" t="s">
        <v>1236</v>
      </c>
      <c r="F8" s="7">
        <f>SUM(F5:F7)</f>
        <v>241</v>
      </c>
      <c r="G8" s="6" t="s">
        <v>1236</v>
      </c>
      <c r="H8" s="7">
        <f>SUM(H5:H7)</f>
        <v>241</v>
      </c>
      <c r="K8" s="2298"/>
      <c r="L8" s="2299"/>
      <c r="N8" s="6" t="s">
        <v>1236</v>
      </c>
      <c r="O8" s="7">
        <v>241</v>
      </c>
      <c r="Q8" s="2271"/>
      <c r="R8" s="7">
        <f>SUM(R5:R7)</f>
        <v>0</v>
      </c>
      <c r="S8" s="2274"/>
      <c r="T8" s="631" t="s">
        <v>571</v>
      </c>
    </row>
    <row r="9" spans="1:20" s="1" customFormat="1" ht="18" customHeight="1" x14ac:dyDescent="0.25">
      <c r="A9" s="23">
        <f>'1 MENUS Plan'!C17</f>
        <v>0</v>
      </c>
      <c r="B9" s="15">
        <v>110</v>
      </c>
      <c r="C9" s="23">
        <f>'1 MENUS Plan'!D17</f>
        <v>0</v>
      </c>
      <c r="D9" s="15">
        <v>110</v>
      </c>
      <c r="E9" s="23">
        <f>'1 MENUS Plan'!E17</f>
        <v>0</v>
      </c>
      <c r="F9" s="15">
        <v>110</v>
      </c>
      <c r="G9" s="23">
        <f>'1 MENUS Plan'!F17</f>
        <v>0</v>
      </c>
      <c r="H9" s="15">
        <v>110</v>
      </c>
      <c r="K9" s="2298"/>
      <c r="L9" s="2299"/>
      <c r="N9" s="23" t="s">
        <v>1054</v>
      </c>
      <c r="O9" s="15">
        <v>110</v>
      </c>
      <c r="Q9" s="2271"/>
      <c r="R9" s="15"/>
      <c r="S9" s="2274"/>
      <c r="T9" s="631"/>
    </row>
    <row r="10" spans="1:20" s="1" customFormat="1" ht="18" customHeight="1" x14ac:dyDescent="0.25">
      <c r="A10" s="23">
        <f>'1 MENUS Plan'!C18</f>
        <v>0</v>
      </c>
      <c r="B10" s="15">
        <v>80</v>
      </c>
      <c r="C10" s="23">
        <f>'1 MENUS Plan'!D18</f>
        <v>0</v>
      </c>
      <c r="D10" s="15">
        <v>80</v>
      </c>
      <c r="E10" s="23">
        <f>'1 MENUS Plan'!E18</f>
        <v>0</v>
      </c>
      <c r="F10" s="15">
        <v>80</v>
      </c>
      <c r="G10" s="23">
        <f>'1 MENUS Plan'!F18</f>
        <v>0</v>
      </c>
      <c r="H10" s="15">
        <v>80</v>
      </c>
      <c r="K10" s="2298"/>
      <c r="L10" s="2299"/>
      <c r="N10" s="23" t="s">
        <v>1054</v>
      </c>
      <c r="O10" s="15">
        <v>80</v>
      </c>
      <c r="Q10" s="2271"/>
      <c r="R10" s="15"/>
      <c r="S10" s="2274"/>
      <c r="T10" s="3"/>
    </row>
    <row r="11" spans="1:20" s="1" customFormat="1" ht="18" customHeight="1" x14ac:dyDescent="0.25">
      <c r="A11" s="6" t="s">
        <v>1239</v>
      </c>
      <c r="B11" s="7">
        <f>SUM(B9:B10)</f>
        <v>190</v>
      </c>
      <c r="C11" s="6" t="s">
        <v>1239</v>
      </c>
      <c r="D11" s="7">
        <f>SUM(D9:D10)</f>
        <v>190</v>
      </c>
      <c r="E11" s="6" t="s">
        <v>1239</v>
      </c>
      <c r="F11" s="7">
        <f>SUM(F9:F10)</f>
        <v>190</v>
      </c>
      <c r="G11" s="6"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Plan'!C19</f>
        <v>0</v>
      </c>
      <c r="B12" s="15">
        <v>110</v>
      </c>
      <c r="C12" s="23">
        <f>'1 MENUS Plan'!D19</f>
        <v>0</v>
      </c>
      <c r="D12" s="15">
        <v>110</v>
      </c>
      <c r="E12" s="23">
        <f>'1 MENUS Plan'!E19</f>
        <v>0</v>
      </c>
      <c r="F12" s="15">
        <v>110</v>
      </c>
      <c r="G12" s="23">
        <f>'1 MENUS Plan'!F19</f>
        <v>0</v>
      </c>
      <c r="H12" s="15">
        <v>110</v>
      </c>
      <c r="K12" s="2298"/>
      <c r="L12" s="2299"/>
      <c r="N12" s="23" t="s">
        <v>1054</v>
      </c>
      <c r="O12" s="15">
        <v>110</v>
      </c>
      <c r="Q12" s="2271"/>
      <c r="R12" s="15"/>
      <c r="S12" s="2274"/>
      <c r="T12" s="631"/>
    </row>
    <row r="13" spans="1:20" s="1" customFormat="1" ht="18" customHeight="1" x14ac:dyDescent="0.25">
      <c r="A13" s="23">
        <f>'1 MENUS Plan'!C20</f>
        <v>0</v>
      </c>
      <c r="B13" s="15">
        <v>80</v>
      </c>
      <c r="C13" s="23">
        <f>'1 MENUS Plan'!D20</f>
        <v>0</v>
      </c>
      <c r="D13" s="15">
        <v>80</v>
      </c>
      <c r="E13" s="23">
        <f>'1 MENUS Plan'!E20</f>
        <v>0</v>
      </c>
      <c r="F13" s="15">
        <v>80</v>
      </c>
      <c r="G13" s="23">
        <f>'1 MENUS Plan'!F20</f>
        <v>0</v>
      </c>
      <c r="H13" s="15">
        <v>80</v>
      </c>
      <c r="K13" s="2298"/>
      <c r="L13" s="2299"/>
      <c r="N13" s="23" t="s">
        <v>1054</v>
      </c>
      <c r="O13" s="15">
        <v>80</v>
      </c>
      <c r="Q13" s="2271"/>
      <c r="R13" s="15"/>
      <c r="S13" s="2274"/>
      <c r="T13" s="3"/>
    </row>
    <row r="14" spans="1:20" s="1" customFormat="1" ht="18" customHeight="1" x14ac:dyDescent="0.25">
      <c r="A14" s="6" t="s">
        <v>2064</v>
      </c>
      <c r="B14" s="7">
        <f>SUM(B12:B13)</f>
        <v>190</v>
      </c>
      <c r="C14" s="6" t="s">
        <v>2064</v>
      </c>
      <c r="D14" s="7">
        <f>SUM(D12:D13)</f>
        <v>190</v>
      </c>
      <c r="E14" s="6" t="s">
        <v>2064</v>
      </c>
      <c r="F14" s="7">
        <f>SUM(F12:F13)</f>
        <v>190</v>
      </c>
      <c r="G14" s="6"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Plan'!C21</f>
        <v>0</v>
      </c>
      <c r="B15" s="15">
        <v>110</v>
      </c>
      <c r="C15" s="23">
        <f>'1 MENUS Plan'!D21</f>
        <v>0</v>
      </c>
      <c r="D15" s="15">
        <v>110</v>
      </c>
      <c r="E15" s="23">
        <f>'1 MENUS Plan'!E21</f>
        <v>0</v>
      </c>
      <c r="F15" s="15">
        <v>110</v>
      </c>
      <c r="G15" s="23">
        <f>'1 MENUS Plan'!F21</f>
        <v>0</v>
      </c>
      <c r="H15" s="15">
        <v>110</v>
      </c>
      <c r="K15" s="2300"/>
      <c r="L15" s="2301"/>
      <c r="N15" s="23" t="s">
        <v>1054</v>
      </c>
      <c r="O15" s="15">
        <v>110</v>
      </c>
      <c r="Q15" s="2271"/>
      <c r="R15" s="15"/>
      <c r="S15" s="2274"/>
      <c r="T15" s="631"/>
    </row>
    <row r="16" spans="1:20" s="1" customFormat="1" ht="18" customHeight="1" x14ac:dyDescent="0.25">
      <c r="A16" s="23">
        <f>'1 MENUS Plan'!C22</f>
        <v>0</v>
      </c>
      <c r="B16" s="15">
        <v>80</v>
      </c>
      <c r="C16" s="23">
        <f>'1 MENUS Plan'!D22</f>
        <v>0</v>
      </c>
      <c r="D16" s="15">
        <v>80</v>
      </c>
      <c r="E16" s="23">
        <f>'1 MENUS Plan'!E22</f>
        <v>0</v>
      </c>
      <c r="F16" s="15">
        <v>80</v>
      </c>
      <c r="G16" s="23">
        <f>'1 MENUS Plan'!F22</f>
        <v>0</v>
      </c>
      <c r="H16" s="15">
        <v>80</v>
      </c>
      <c r="K16" s="2300"/>
      <c r="L16" s="2301"/>
      <c r="N16" s="23" t="s">
        <v>1054</v>
      </c>
      <c r="O16" s="15">
        <v>80</v>
      </c>
      <c r="Q16" s="2271"/>
      <c r="R16" s="15"/>
      <c r="S16" s="2274"/>
      <c r="T16" s="3"/>
    </row>
    <row r="17" spans="1:20" s="1" customFormat="1" ht="18" customHeight="1" x14ac:dyDescent="0.25">
      <c r="A17" s="6" t="s">
        <v>1237</v>
      </c>
      <c r="B17" s="7">
        <f>SUM(B15:B16)</f>
        <v>190</v>
      </c>
      <c r="C17" s="6" t="s">
        <v>1237</v>
      </c>
      <c r="D17" s="7">
        <f>SUM(D15:D16)</f>
        <v>190</v>
      </c>
      <c r="E17" s="6" t="s">
        <v>1237</v>
      </c>
      <c r="F17" s="7">
        <f>SUM(F15:F16)</f>
        <v>190</v>
      </c>
      <c r="G17" s="6"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Plan'!C23</f>
        <v>0</v>
      </c>
      <c r="B18" s="15">
        <v>110</v>
      </c>
      <c r="C18" s="23">
        <f>'1 MENUS Plan'!D23</f>
        <v>0</v>
      </c>
      <c r="D18" s="15">
        <v>110</v>
      </c>
      <c r="E18" s="23">
        <f>'1 MENUS Plan'!E23</f>
        <v>0</v>
      </c>
      <c r="F18" s="15">
        <v>110</v>
      </c>
      <c r="G18" s="23">
        <f>'1 MENUS Plan'!F23</f>
        <v>0</v>
      </c>
      <c r="H18" s="15">
        <v>110</v>
      </c>
      <c r="K18" s="2300"/>
      <c r="L18" s="2301"/>
      <c r="N18" s="23" t="s">
        <v>1054</v>
      </c>
      <c r="O18" s="15">
        <v>110</v>
      </c>
      <c r="Q18" s="2271"/>
      <c r="R18" s="15"/>
      <c r="S18" s="2274"/>
      <c r="T18" s="631"/>
    </row>
    <row r="19" spans="1:20" s="1" customFormat="1" ht="18" customHeight="1" x14ac:dyDescent="0.25">
      <c r="A19" s="23">
        <f>'1 MENUS Plan'!C24</f>
        <v>0</v>
      </c>
      <c r="B19" s="15">
        <v>80</v>
      </c>
      <c r="C19" s="23">
        <f>'1 MENUS Plan'!D24</f>
        <v>0</v>
      </c>
      <c r="D19" s="15">
        <v>80</v>
      </c>
      <c r="E19" s="23">
        <f>'1 MENUS Plan'!E24</f>
        <v>0</v>
      </c>
      <c r="F19" s="15">
        <v>80</v>
      </c>
      <c r="G19" s="23">
        <f>'1 MENUS Plan'!F24</f>
        <v>0</v>
      </c>
      <c r="H19" s="15">
        <v>80</v>
      </c>
      <c r="K19" s="2311" t="s">
        <v>582</v>
      </c>
      <c r="L19" s="2312"/>
      <c r="N19" s="23" t="s">
        <v>1054</v>
      </c>
      <c r="O19" s="15">
        <v>80</v>
      </c>
      <c r="Q19" s="2271"/>
      <c r="R19" s="15"/>
      <c r="S19" s="2274"/>
      <c r="T19" s="3"/>
    </row>
    <row r="20" spans="1:20" s="1" customFormat="1" ht="18" customHeight="1" x14ac:dyDescent="0.25">
      <c r="A20" s="6" t="s">
        <v>1238</v>
      </c>
      <c r="B20" s="7">
        <f>SUM(B18:B19)</f>
        <v>190</v>
      </c>
      <c r="C20" s="6" t="s">
        <v>1238</v>
      </c>
      <c r="D20" s="7">
        <f>SUM(D18:D19)</f>
        <v>190</v>
      </c>
      <c r="E20" s="6" t="s">
        <v>1238</v>
      </c>
      <c r="F20" s="7">
        <f>SUM(F18:F19)</f>
        <v>190</v>
      </c>
      <c r="G20" s="6"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12"/>
      <c r="C21" s="16"/>
      <c r="D21" s="12"/>
      <c r="E21" s="16"/>
      <c r="F21" s="12"/>
      <c r="G21" s="16"/>
      <c r="H21" s="12"/>
      <c r="K21" s="2311"/>
      <c r="L21" s="2312"/>
      <c r="N21" s="23" t="s">
        <v>1004</v>
      </c>
      <c r="O21" s="12"/>
      <c r="Q21" s="2271"/>
      <c r="R21" s="14"/>
      <c r="S21" s="2274"/>
      <c r="T21" s="631"/>
    </row>
    <row r="22" spans="1:20" s="1" customFormat="1" ht="18" customHeight="1" x14ac:dyDescent="0.25">
      <c r="A22" s="2304">
        <f>'1 MENUS Plan'!G13</f>
        <v>44146</v>
      </c>
      <c r="B22" s="2306"/>
      <c r="C22" s="2308">
        <f>'1 MENUS Plan'!H13</f>
        <v>44147</v>
      </c>
      <c r="D22" s="2309"/>
      <c r="E22" s="2323">
        <f>'1 MENUS Plan'!I13</f>
        <v>44148</v>
      </c>
      <c r="F22" s="2324"/>
      <c r="G22" s="2317"/>
      <c r="H22" s="2318"/>
      <c r="K22" s="2263" t="s">
        <v>1002</v>
      </c>
      <c r="L22" s="2264"/>
      <c r="N22" s="2263" t="s">
        <v>1001</v>
      </c>
      <c r="O22" s="2264"/>
      <c r="Q22" s="2275" t="s">
        <v>581</v>
      </c>
      <c r="R22" s="2275"/>
      <c r="S22" s="2275"/>
      <c r="T22" s="3"/>
    </row>
    <row r="23" spans="1:20" s="1" customFormat="1" ht="18" customHeight="1" x14ac:dyDescent="0.25">
      <c r="A23" s="2304"/>
      <c r="B23" s="2306"/>
      <c r="C23" s="2308">
        <f>'1 MENUS Plan'!F18</f>
        <v>0</v>
      </c>
      <c r="D23" s="2309"/>
      <c r="E23" s="2323">
        <f>'1 MENUS Plan'!E35</f>
        <v>0</v>
      </c>
      <c r="F23" s="2324"/>
      <c r="G23" s="2317"/>
      <c r="H23" s="2318"/>
      <c r="K23" s="2264"/>
      <c r="L23" s="2264"/>
      <c r="N23" s="2264"/>
      <c r="O23" s="2264"/>
      <c r="Q23" s="2275"/>
      <c r="R23" s="2275"/>
      <c r="S23" s="2275"/>
      <c r="T23" s="3"/>
    </row>
    <row r="24" spans="1:20" s="1" customFormat="1" ht="18" customHeight="1" x14ac:dyDescent="0.25">
      <c r="A24" s="23">
        <f>'1 MENUS Plan'!G14</f>
        <v>0</v>
      </c>
      <c r="B24" s="15">
        <v>110</v>
      </c>
      <c r="C24" s="23">
        <f>'1 MENUS Plan'!H14</f>
        <v>0</v>
      </c>
      <c r="D24" s="15">
        <v>110</v>
      </c>
      <c r="E24" s="23">
        <f>'1 MENUS Plan'!I14</f>
        <v>0</v>
      </c>
      <c r="F24" s="15">
        <v>110</v>
      </c>
      <c r="G24" s="2319" t="s">
        <v>1060</v>
      </c>
      <c r="H24" s="2320"/>
      <c r="K24" s="23" t="s">
        <v>1054</v>
      </c>
      <c r="L24" s="615">
        <v>110</v>
      </c>
      <c r="N24" s="23" t="s">
        <v>1054</v>
      </c>
      <c r="O24" s="615">
        <v>110</v>
      </c>
      <c r="Q24" s="2271"/>
      <c r="R24" s="15"/>
      <c r="S24" s="2274"/>
      <c r="T24" s="3"/>
    </row>
    <row r="25" spans="1:20" s="1" customFormat="1" ht="18" customHeight="1" x14ac:dyDescent="0.25">
      <c r="A25" s="23">
        <f>'1 MENUS Plan'!G15</f>
        <v>0</v>
      </c>
      <c r="B25" s="15">
        <v>80</v>
      </c>
      <c r="C25" s="23">
        <f>'1 MENUS Plan'!H15</f>
        <v>0</v>
      </c>
      <c r="D25" s="15">
        <v>80</v>
      </c>
      <c r="E25" s="23">
        <f>'1 MENUS Plan'!I15</f>
        <v>0</v>
      </c>
      <c r="F25" s="15">
        <v>80</v>
      </c>
      <c r="G25" s="2319"/>
      <c r="H25" s="2320"/>
      <c r="K25" s="23" t="s">
        <v>1054</v>
      </c>
      <c r="L25" s="615">
        <v>80</v>
      </c>
      <c r="N25" s="23" t="s">
        <v>1054</v>
      </c>
      <c r="O25" s="615">
        <v>80</v>
      </c>
      <c r="Q25" s="2271"/>
      <c r="R25" s="15"/>
      <c r="S25" s="2274"/>
      <c r="T25" s="3"/>
    </row>
    <row r="26" spans="1:20" s="1" customFormat="1" ht="18" customHeight="1" x14ac:dyDescent="0.25">
      <c r="A26" s="23">
        <f>'1 MENUS Plan'!G16</f>
        <v>0</v>
      </c>
      <c r="B26" s="15">
        <v>51</v>
      </c>
      <c r="C26" s="23">
        <f>'1 MENUS Plan'!H16</f>
        <v>0</v>
      </c>
      <c r="D26" s="15">
        <v>51</v>
      </c>
      <c r="E26" s="23">
        <f>'1 MENUS Plan'!I16</f>
        <v>0</v>
      </c>
      <c r="F26" s="15">
        <v>51</v>
      </c>
      <c r="G26" s="2321">
        <f>A3</f>
        <v>44142</v>
      </c>
      <c r="H26" s="2322"/>
      <c r="K26" s="23" t="s">
        <v>1054</v>
      </c>
      <c r="L26" s="615">
        <v>51</v>
      </c>
      <c r="N26" s="23" t="s">
        <v>1054</v>
      </c>
      <c r="O26" s="615">
        <v>51</v>
      </c>
      <c r="Q26" s="2271"/>
      <c r="R26" s="15"/>
      <c r="S26" s="2274"/>
      <c r="T26" s="3"/>
    </row>
    <row r="27" spans="1:20" s="1" customFormat="1" ht="18" customHeight="1" x14ac:dyDescent="0.25">
      <c r="A27" s="6" t="s">
        <v>1236</v>
      </c>
      <c r="B27" s="7">
        <f>SUM(B24:B26)</f>
        <v>241</v>
      </c>
      <c r="C27" s="6" t="s">
        <v>1236</v>
      </c>
      <c r="D27" s="7">
        <f>SUM(D24:D26)</f>
        <v>241</v>
      </c>
      <c r="E27" s="6" t="s">
        <v>1236</v>
      </c>
      <c r="F27" s="7">
        <f>SUM(F24:F26)</f>
        <v>241</v>
      </c>
      <c r="G27" s="81"/>
      <c r="H27" s="35"/>
      <c r="K27" s="616" t="s">
        <v>1236</v>
      </c>
      <c r="L27" s="614">
        <v>241</v>
      </c>
      <c r="N27" s="618" t="s">
        <v>993</v>
      </c>
      <c r="O27" s="614">
        <v>241</v>
      </c>
      <c r="Q27" s="2271"/>
      <c r="R27" s="7">
        <f>SUM(R24:R26)</f>
        <v>0</v>
      </c>
      <c r="S27" s="2274"/>
      <c r="T27" s="631" t="s">
        <v>576</v>
      </c>
    </row>
    <row r="28" spans="1:20" s="1" customFormat="1" ht="18" customHeight="1" x14ac:dyDescent="0.25">
      <c r="A28" s="23">
        <f>'1 MENUS Plan'!G17</f>
        <v>0</v>
      </c>
      <c r="B28" s="15">
        <v>110</v>
      </c>
      <c r="C28" s="23">
        <f>'1 MENUS Plan'!H17</f>
        <v>0</v>
      </c>
      <c r="D28" s="15">
        <v>110</v>
      </c>
      <c r="E28" s="23">
        <f>'1 MENUS Plan'!I17</f>
        <v>0</v>
      </c>
      <c r="F28" s="15">
        <v>110</v>
      </c>
      <c r="G28" s="2321">
        <f>E22</f>
        <v>44148</v>
      </c>
      <c r="H28" s="2322"/>
      <c r="K28" s="23" t="s">
        <v>1054</v>
      </c>
      <c r="L28" s="615">
        <v>110</v>
      </c>
      <c r="N28" s="23" t="s">
        <v>1054</v>
      </c>
      <c r="O28" s="615">
        <v>110</v>
      </c>
      <c r="Q28" s="2271"/>
      <c r="R28" s="15"/>
      <c r="S28" s="2274"/>
      <c r="T28" s="3"/>
    </row>
    <row r="29" spans="1:20" s="1" customFormat="1" ht="18" customHeight="1" x14ac:dyDescent="0.25">
      <c r="A29" s="23">
        <f>'1 MENUS Plan'!G18</f>
        <v>0</v>
      </c>
      <c r="B29" s="15">
        <v>80</v>
      </c>
      <c r="C29" s="23">
        <f>'1 MENUS Plan'!H18</f>
        <v>0</v>
      </c>
      <c r="D29" s="15">
        <v>80</v>
      </c>
      <c r="E29" s="23">
        <f>'1 MENUS Plan'!I18</f>
        <v>0</v>
      </c>
      <c r="F29" s="15">
        <v>80</v>
      </c>
      <c r="G29" s="28"/>
      <c r="H29" s="29"/>
      <c r="K29" s="23" t="s">
        <v>1054</v>
      </c>
      <c r="L29" s="615">
        <v>80</v>
      </c>
      <c r="N29" s="23" t="s">
        <v>1054</v>
      </c>
      <c r="O29" s="615">
        <v>80</v>
      </c>
      <c r="Q29" s="2271"/>
      <c r="R29" s="15"/>
      <c r="S29" s="2274"/>
      <c r="T29" s="3"/>
    </row>
    <row r="30" spans="1:20" s="1" customFormat="1" ht="18" customHeight="1" x14ac:dyDescent="0.25">
      <c r="A30" s="6" t="s">
        <v>1239</v>
      </c>
      <c r="B30" s="7">
        <f>SUM(B28:B29)</f>
        <v>190</v>
      </c>
      <c r="C30" s="6" t="s">
        <v>1239</v>
      </c>
      <c r="D30" s="7">
        <f>SUM(D28:D29)</f>
        <v>190</v>
      </c>
      <c r="E30" s="6" t="s">
        <v>1239</v>
      </c>
      <c r="F30" s="7">
        <f>SUM(F28:F29)</f>
        <v>190</v>
      </c>
      <c r="G30" s="28"/>
      <c r="H30" s="29"/>
      <c r="K30" s="616" t="s">
        <v>1239</v>
      </c>
      <c r="L30" s="614">
        <v>190</v>
      </c>
      <c r="N30" s="618" t="s">
        <v>994</v>
      </c>
      <c r="O30" s="614">
        <v>190</v>
      </c>
      <c r="Q30" s="2271"/>
      <c r="R30" s="7">
        <f>SUM(R28:R29)</f>
        <v>0</v>
      </c>
      <c r="S30" s="2274"/>
      <c r="T30" s="631" t="s">
        <v>577</v>
      </c>
    </row>
    <row r="31" spans="1:20" s="1" customFormat="1" ht="18" customHeight="1" x14ac:dyDescent="0.25">
      <c r="A31" s="23">
        <f>'1 MENUS Plan'!G19</f>
        <v>0</v>
      </c>
      <c r="B31" s="15">
        <v>110</v>
      </c>
      <c r="C31" s="23">
        <f>'1 MENUS Plan'!H19</f>
        <v>0</v>
      </c>
      <c r="D31" s="15">
        <v>110</v>
      </c>
      <c r="E31" s="23">
        <f>'1 MENUS Plan'!I19</f>
        <v>0</v>
      </c>
      <c r="F31" s="15">
        <v>110</v>
      </c>
      <c r="G31" s="25" t="s">
        <v>1243</v>
      </c>
      <c r="H31" s="17"/>
      <c r="K31" s="23" t="s">
        <v>1054</v>
      </c>
      <c r="L31" s="615">
        <v>110</v>
      </c>
      <c r="N31" s="23" t="s">
        <v>1054</v>
      </c>
      <c r="O31" s="615">
        <v>110</v>
      </c>
      <c r="Q31" s="2271"/>
      <c r="R31" s="15"/>
      <c r="S31" s="2274"/>
      <c r="T31" s="3"/>
    </row>
    <row r="32" spans="1:20" s="1" customFormat="1" ht="18" customHeight="1" x14ac:dyDescent="0.25">
      <c r="A32" s="23">
        <f>'1 MENUS Plan'!G20</f>
        <v>0</v>
      </c>
      <c r="B32" s="15">
        <v>80</v>
      </c>
      <c r="C32" s="23">
        <f>'1 MENUS Plan'!H20</f>
        <v>0</v>
      </c>
      <c r="D32" s="15">
        <v>80</v>
      </c>
      <c r="E32" s="23">
        <f>'1 MENUS Plan'!I20</f>
        <v>0</v>
      </c>
      <c r="F32" s="15">
        <v>80</v>
      </c>
      <c r="G32" s="24" t="s">
        <v>1240</v>
      </c>
      <c r="H32" s="17"/>
      <c r="K32" s="23" t="s">
        <v>1054</v>
      </c>
      <c r="L32" s="615">
        <v>80</v>
      </c>
      <c r="N32" s="23" t="s">
        <v>1054</v>
      </c>
      <c r="O32" s="615">
        <v>80</v>
      </c>
      <c r="Q32" s="2271"/>
      <c r="R32" s="15"/>
      <c r="S32" s="2274"/>
      <c r="T32" s="3"/>
    </row>
    <row r="33" spans="1:20" s="1" customFormat="1" ht="18" customHeight="1" x14ac:dyDescent="0.25">
      <c r="A33" s="6" t="s">
        <v>2064</v>
      </c>
      <c r="B33" s="7">
        <f>SUM(B31:B32)</f>
        <v>190</v>
      </c>
      <c r="C33" s="6" t="s">
        <v>2064</v>
      </c>
      <c r="D33" s="7">
        <f>SUM(D31:D32)</f>
        <v>190</v>
      </c>
      <c r="E33" s="6" t="s">
        <v>2064</v>
      </c>
      <c r="F33" s="7">
        <f>SUM(F31:F32)</f>
        <v>190</v>
      </c>
      <c r="G33" s="2325"/>
      <c r="H33" s="2326"/>
      <c r="K33" s="616" t="s">
        <v>2064</v>
      </c>
      <c r="L33" s="614">
        <v>190</v>
      </c>
      <c r="N33" s="618" t="s">
        <v>991</v>
      </c>
      <c r="O33" s="614">
        <v>190</v>
      </c>
      <c r="Q33" s="2271"/>
      <c r="R33" s="7">
        <f>SUM(R31:R32)</f>
        <v>0</v>
      </c>
      <c r="S33" s="2274"/>
      <c r="T33" s="631" t="s">
        <v>578</v>
      </c>
    </row>
    <row r="34" spans="1:20" s="1" customFormat="1" ht="18" customHeight="1" x14ac:dyDescent="0.25">
      <c r="A34" s="23">
        <f>'1 MENUS Plan'!G21</f>
        <v>0</v>
      </c>
      <c r="B34" s="15">
        <v>110</v>
      </c>
      <c r="C34" s="23">
        <f>'1 MENUS Plan'!H21</f>
        <v>0</v>
      </c>
      <c r="D34" s="15">
        <v>110</v>
      </c>
      <c r="E34" s="23">
        <f>'1 MENUS Plan'!I21</f>
        <v>0</v>
      </c>
      <c r="F34" s="15">
        <v>110</v>
      </c>
      <c r="G34" s="2325"/>
      <c r="H34" s="2326"/>
      <c r="K34" s="23" t="s">
        <v>1054</v>
      </c>
      <c r="L34" s="615">
        <v>110</v>
      </c>
      <c r="N34" s="23" t="s">
        <v>1054</v>
      </c>
      <c r="O34" s="615">
        <v>110</v>
      </c>
      <c r="Q34" s="2271"/>
      <c r="R34" s="15"/>
      <c r="S34" s="2274"/>
      <c r="T34" s="3"/>
    </row>
    <row r="35" spans="1:20" s="1" customFormat="1" ht="18" customHeight="1" x14ac:dyDescent="0.25">
      <c r="A35" s="23">
        <f>'1 MENUS Plan'!G22</f>
        <v>0</v>
      </c>
      <c r="B35" s="15">
        <v>80</v>
      </c>
      <c r="C35" s="23">
        <f>'1 MENUS Plan'!H22</f>
        <v>0</v>
      </c>
      <c r="D35" s="15">
        <v>80</v>
      </c>
      <c r="E35" s="23">
        <f>'1 MENUS Plan'!I22</f>
        <v>0</v>
      </c>
      <c r="F35" s="15">
        <v>80</v>
      </c>
      <c r="G35" s="2325"/>
      <c r="H35" s="2326"/>
      <c r="K35" s="23" t="s">
        <v>1054</v>
      </c>
      <c r="L35" s="615">
        <v>80</v>
      </c>
      <c r="N35" s="23" t="s">
        <v>1054</v>
      </c>
      <c r="O35" s="615">
        <v>80</v>
      </c>
      <c r="Q35" s="2271"/>
      <c r="R35" s="15"/>
      <c r="S35" s="2274"/>
      <c r="T35" s="3"/>
    </row>
    <row r="36" spans="1:20" s="1" customFormat="1" ht="18" customHeight="1" x14ac:dyDescent="0.25">
      <c r="A36" s="6" t="s">
        <v>1237</v>
      </c>
      <c r="B36" s="7">
        <f>SUM(B34:B35)</f>
        <v>190</v>
      </c>
      <c r="C36" s="6" t="s">
        <v>1237</v>
      </c>
      <c r="D36" s="7">
        <f>SUM(D34:D35)</f>
        <v>190</v>
      </c>
      <c r="E36" s="6" t="s">
        <v>1237</v>
      </c>
      <c r="F36" s="7">
        <f>SUM(F34:F35)</f>
        <v>190</v>
      </c>
      <c r="G36" s="2325"/>
      <c r="H36" s="2326"/>
      <c r="K36" s="616" t="s">
        <v>1237</v>
      </c>
      <c r="L36" s="614">
        <v>190</v>
      </c>
      <c r="N36" s="618" t="s">
        <v>992</v>
      </c>
      <c r="O36" s="614">
        <v>190</v>
      </c>
      <c r="Q36" s="2271"/>
      <c r="R36" s="7">
        <f>SUM(R34:R35)</f>
        <v>0</v>
      </c>
      <c r="S36" s="2274"/>
      <c r="T36" s="631" t="s">
        <v>579</v>
      </c>
    </row>
    <row r="37" spans="1:20" s="1" customFormat="1" ht="18" customHeight="1" x14ac:dyDescent="0.25">
      <c r="A37" s="23">
        <f>'1 MENUS Plan'!G23</f>
        <v>0</v>
      </c>
      <c r="B37" s="15">
        <v>110</v>
      </c>
      <c r="C37" s="23">
        <f>'1 MENUS Plan'!H23</f>
        <v>0</v>
      </c>
      <c r="D37" s="15">
        <v>110</v>
      </c>
      <c r="E37" s="23">
        <f>'1 MENUS Plan'!I23</f>
        <v>0</v>
      </c>
      <c r="F37" s="15">
        <v>110</v>
      </c>
      <c r="G37" s="2325"/>
      <c r="H37" s="2326"/>
      <c r="K37" s="23" t="s">
        <v>1054</v>
      </c>
      <c r="L37" s="615">
        <v>110</v>
      </c>
      <c r="N37" s="23" t="s">
        <v>1054</v>
      </c>
      <c r="O37" s="615">
        <v>110</v>
      </c>
      <c r="Q37" s="2271"/>
      <c r="R37" s="15"/>
      <c r="S37" s="2274"/>
      <c r="T37" s="3"/>
    </row>
    <row r="38" spans="1:20" s="1" customFormat="1" ht="18" customHeight="1" x14ac:dyDescent="0.25">
      <c r="A38" s="23">
        <f>'1 MENUS Plan'!G24</f>
        <v>0</v>
      </c>
      <c r="B38" s="15">
        <v>80</v>
      </c>
      <c r="C38" s="23">
        <f>'1 MENUS Plan'!H24</f>
        <v>0</v>
      </c>
      <c r="D38" s="15">
        <v>80</v>
      </c>
      <c r="E38" s="23">
        <f>'1 MENUS Plan'!I24</f>
        <v>0</v>
      </c>
      <c r="F38" s="15">
        <v>80</v>
      </c>
      <c r="G38" s="2325"/>
      <c r="H38" s="2326"/>
      <c r="K38" s="23" t="s">
        <v>1054</v>
      </c>
      <c r="L38" s="615">
        <v>80</v>
      </c>
      <c r="N38" s="23" t="s">
        <v>1054</v>
      </c>
      <c r="O38" s="615">
        <v>80</v>
      </c>
      <c r="Q38" s="2271"/>
      <c r="R38" s="15"/>
      <c r="S38" s="2274"/>
      <c r="T38" s="3"/>
    </row>
    <row r="39" spans="1:20" s="1" customFormat="1" ht="18" customHeight="1" x14ac:dyDescent="0.25">
      <c r="A39" s="6" t="s">
        <v>1238</v>
      </c>
      <c r="B39" s="7">
        <f>SUM(B37:B38)</f>
        <v>190</v>
      </c>
      <c r="C39" s="6" t="s">
        <v>1238</v>
      </c>
      <c r="D39" s="7">
        <f>SUM(D37:D38)</f>
        <v>190</v>
      </c>
      <c r="E39" s="6" t="s">
        <v>1238</v>
      </c>
      <c r="F39" s="7">
        <f>SUM(F37:F38)</f>
        <v>190</v>
      </c>
      <c r="G39" s="2325"/>
      <c r="H39" s="2326"/>
      <c r="K39" s="616" t="s">
        <v>1238</v>
      </c>
      <c r="L39" s="614">
        <v>190</v>
      </c>
      <c r="N39" s="618" t="s">
        <v>998</v>
      </c>
      <c r="O39" s="614">
        <v>190</v>
      </c>
      <c r="Q39" s="2271"/>
      <c r="R39" s="7">
        <f>SUM(R37:R38)</f>
        <v>0</v>
      </c>
      <c r="S39" s="2274"/>
      <c r="T39" s="631" t="s">
        <v>580</v>
      </c>
    </row>
    <row r="40" spans="1:20" s="1" customFormat="1" ht="18" customHeight="1" x14ac:dyDescent="0.25">
      <c r="A40" s="33"/>
      <c r="B40" s="14"/>
      <c r="C40" s="33"/>
      <c r="D40" s="14"/>
      <c r="E40" s="33"/>
      <c r="F40" s="14"/>
      <c r="G40" s="2327"/>
      <c r="H40" s="2328"/>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625"/>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K1:N2"/>
    <mergeCell ref="A1:F1"/>
    <mergeCell ref="A2:H2"/>
    <mergeCell ref="A3:B4"/>
    <mergeCell ref="C3:D4"/>
    <mergeCell ref="G3:H4"/>
    <mergeCell ref="E3:F4"/>
    <mergeCell ref="G43:H43"/>
    <mergeCell ref="A22:B23"/>
    <mergeCell ref="C22:D23"/>
    <mergeCell ref="E22:F23"/>
    <mergeCell ref="G22:H23"/>
    <mergeCell ref="G24:H25"/>
    <mergeCell ref="G26:H26"/>
    <mergeCell ref="G28:H28"/>
    <mergeCell ref="G33:H40"/>
    <mergeCell ref="Q41:S41"/>
    <mergeCell ref="Q3:T3"/>
    <mergeCell ref="Q4:T4"/>
    <mergeCell ref="Q5:Q21"/>
    <mergeCell ref="S5:S21"/>
    <mergeCell ref="Q22:S23"/>
    <mergeCell ref="Q24:Q40"/>
    <mergeCell ref="S24:S40"/>
    <mergeCell ref="K22:L23"/>
    <mergeCell ref="N22:O23"/>
    <mergeCell ref="K3:L4"/>
    <mergeCell ref="N3:O4"/>
    <mergeCell ref="K5:L13"/>
    <mergeCell ref="K14:L18"/>
    <mergeCell ref="K19:L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&amp;CPage &amp;P de &amp;N&amp;R&amp;D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4"/>
  <dimension ref="A1:T75"/>
  <sheetViews>
    <sheetView showZeros="0" zoomScaleNormal="100" zoomScaleSheetLayoutView="130" workbookViewId="0">
      <selection activeCell="G1" sqref="G1"/>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Plan'!B26</f>
        <v>45</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Plan'!C25</f>
        <v>44149</v>
      </c>
      <c r="B3" s="2305"/>
      <c r="C3" s="2304">
        <f>'1 MENUS Plan'!D25</f>
        <v>44150</v>
      </c>
      <c r="D3" s="2306"/>
      <c r="E3" s="2317">
        <f>'1 MENUS Plan'!E25</f>
        <v>44151</v>
      </c>
      <c r="F3" s="2318"/>
      <c r="G3" s="2305">
        <f>'1 MENUS Plan'!F25</f>
        <v>44152</v>
      </c>
      <c r="H3" s="2305"/>
      <c r="K3" s="2263" t="s">
        <v>997</v>
      </c>
      <c r="L3" s="2264"/>
      <c r="N3" s="2263" t="s">
        <v>1000</v>
      </c>
      <c r="O3" s="2264"/>
      <c r="Q3" s="2272" t="s">
        <v>569</v>
      </c>
      <c r="R3" s="2272"/>
      <c r="S3" s="2272"/>
      <c r="T3" s="2272"/>
    </row>
    <row r="4" spans="1:20" s="1" customFormat="1" ht="15.75" customHeight="1" x14ac:dyDescent="0.25">
      <c r="A4" s="2304"/>
      <c r="B4" s="2305"/>
      <c r="C4" s="2304"/>
      <c r="D4" s="2306"/>
      <c r="E4" s="2317"/>
      <c r="F4" s="2318"/>
      <c r="G4" s="2305"/>
      <c r="H4" s="2305"/>
      <c r="K4" s="2264"/>
      <c r="L4" s="2264"/>
      <c r="N4" s="2264"/>
      <c r="O4" s="2264"/>
      <c r="Q4" s="2273" t="s">
        <v>570</v>
      </c>
      <c r="R4" s="2273"/>
      <c r="S4" s="2273"/>
      <c r="T4" s="2273"/>
    </row>
    <row r="5" spans="1:20" s="1" customFormat="1" ht="18" customHeight="1" x14ac:dyDescent="0.25">
      <c r="A5" s="23">
        <f>'1 MENUS Plan'!C26</f>
        <v>0</v>
      </c>
      <c r="B5" s="73">
        <v>110</v>
      </c>
      <c r="C5" s="23">
        <f>'1 MENUS Plan'!D26</f>
        <v>0</v>
      </c>
      <c r="D5" s="15">
        <v>110</v>
      </c>
      <c r="E5" s="23">
        <f>'1 MENUS Plan'!E26</f>
        <v>0</v>
      </c>
      <c r="F5" s="15">
        <v>110</v>
      </c>
      <c r="G5" s="76">
        <f>'1 MENUS Plan'!F26</f>
        <v>0</v>
      </c>
      <c r="H5" s="15">
        <v>110</v>
      </c>
      <c r="K5" s="2298" t="s">
        <v>995</v>
      </c>
      <c r="L5" s="2299"/>
      <c r="N5" s="23" t="s">
        <v>1054</v>
      </c>
      <c r="O5" s="15">
        <v>110</v>
      </c>
      <c r="Q5" s="2271"/>
      <c r="R5" s="15">
        <v>0</v>
      </c>
      <c r="S5" s="2274"/>
      <c r="T5" s="3"/>
    </row>
    <row r="6" spans="1:20" s="1" customFormat="1" ht="18" customHeight="1" x14ac:dyDescent="0.25">
      <c r="A6" s="23">
        <f>'1 MENUS Plan'!C27</f>
        <v>0</v>
      </c>
      <c r="B6" s="73">
        <v>80</v>
      </c>
      <c r="C6" s="23">
        <f>'1 MENUS Plan'!D27</f>
        <v>0</v>
      </c>
      <c r="D6" s="15">
        <v>80</v>
      </c>
      <c r="E6" s="23">
        <f>'1 MENUS Plan'!E27</f>
        <v>0</v>
      </c>
      <c r="F6" s="15">
        <v>80</v>
      </c>
      <c r="G6" s="76">
        <f>'1 MENUS Plan'!F27</f>
        <v>0</v>
      </c>
      <c r="H6" s="15">
        <v>80</v>
      </c>
      <c r="K6" s="2298"/>
      <c r="L6" s="2299"/>
      <c r="N6" s="23" t="s">
        <v>1054</v>
      </c>
      <c r="O6" s="15">
        <v>80</v>
      </c>
      <c r="Q6" s="2271"/>
      <c r="R6" s="15">
        <v>0</v>
      </c>
      <c r="S6" s="2274"/>
      <c r="T6" s="876" t="s">
        <v>2195</v>
      </c>
    </row>
    <row r="7" spans="1:20" s="1" customFormat="1" ht="18" customHeight="1" x14ac:dyDescent="0.25">
      <c r="A7" s="23">
        <f>'1 MENUS Plan'!C28</f>
        <v>0</v>
      </c>
      <c r="B7" s="73">
        <v>51</v>
      </c>
      <c r="C7" s="23">
        <f>'1 MENUS Plan'!D28</f>
        <v>0</v>
      </c>
      <c r="D7" s="15">
        <v>51</v>
      </c>
      <c r="E7" s="23">
        <f>'1 MENUS Plan'!E28</f>
        <v>0</v>
      </c>
      <c r="F7" s="15">
        <v>51</v>
      </c>
      <c r="G7" s="76">
        <f>'1 MENUS Plan'!F28</f>
        <v>0</v>
      </c>
      <c r="H7" s="15">
        <v>51</v>
      </c>
      <c r="K7" s="2298"/>
      <c r="L7" s="2299"/>
      <c r="N7" s="23" t="s">
        <v>1054</v>
      </c>
      <c r="O7" s="15">
        <v>51</v>
      </c>
      <c r="Q7" s="2271"/>
      <c r="R7" s="15">
        <v>0</v>
      </c>
      <c r="S7" s="2274"/>
      <c r="T7" s="3"/>
    </row>
    <row r="8" spans="1:20" s="1" customFormat="1" ht="18" customHeight="1" x14ac:dyDescent="0.25">
      <c r="A8" s="6" t="s">
        <v>1236</v>
      </c>
      <c r="B8" s="74">
        <f>SUM(B5:B7)</f>
        <v>241</v>
      </c>
      <c r="C8" s="6" t="s">
        <v>1236</v>
      </c>
      <c r="D8" s="7">
        <f>SUM(D5:D7)</f>
        <v>241</v>
      </c>
      <c r="E8" s="6" t="s">
        <v>1236</v>
      </c>
      <c r="F8" s="7">
        <f>SUM(F5:F7)</f>
        <v>241</v>
      </c>
      <c r="G8" s="77" t="s">
        <v>1236</v>
      </c>
      <c r="H8" s="7">
        <f>SUM(H5:H7)</f>
        <v>241</v>
      </c>
      <c r="K8" s="2298"/>
      <c r="L8" s="2299"/>
      <c r="N8" s="6" t="s">
        <v>1236</v>
      </c>
      <c r="O8" s="7">
        <v>241</v>
      </c>
      <c r="Q8" s="2271"/>
      <c r="R8" s="7">
        <f>SUM(R5:R7)</f>
        <v>0</v>
      </c>
      <c r="S8" s="2274"/>
      <c r="T8" s="631" t="s">
        <v>571</v>
      </c>
    </row>
    <row r="9" spans="1:20" s="1" customFormat="1" ht="18" customHeight="1" x14ac:dyDescent="0.25">
      <c r="A9" s="23">
        <f>'1 MENUS Plan'!C29</f>
        <v>0</v>
      </c>
      <c r="B9" s="73">
        <v>110</v>
      </c>
      <c r="C9" s="23">
        <f>'1 MENUS Plan'!D29</f>
        <v>0</v>
      </c>
      <c r="D9" s="15">
        <v>110</v>
      </c>
      <c r="E9" s="23">
        <f>'1 MENUS Plan'!E29</f>
        <v>0</v>
      </c>
      <c r="F9" s="15">
        <v>110</v>
      </c>
      <c r="G9" s="76">
        <f>'1 MENUS Plan'!F29</f>
        <v>0</v>
      </c>
      <c r="H9" s="15">
        <v>110</v>
      </c>
      <c r="K9" s="2298"/>
      <c r="L9" s="2299"/>
      <c r="N9" s="23" t="s">
        <v>1054</v>
      </c>
      <c r="O9" s="15">
        <v>110</v>
      </c>
      <c r="Q9" s="2271"/>
      <c r="R9" s="15"/>
      <c r="S9" s="2274"/>
      <c r="T9" s="631"/>
    </row>
    <row r="10" spans="1:20" s="1" customFormat="1" ht="18" customHeight="1" x14ac:dyDescent="0.25">
      <c r="A10" s="23">
        <f>'1 MENUS Plan'!C30</f>
        <v>0</v>
      </c>
      <c r="B10" s="73">
        <v>80</v>
      </c>
      <c r="C10" s="23">
        <f>'1 MENUS Plan'!D30</f>
        <v>0</v>
      </c>
      <c r="D10" s="15">
        <v>80</v>
      </c>
      <c r="E10" s="23">
        <f>'1 MENUS Plan'!E30</f>
        <v>0</v>
      </c>
      <c r="F10" s="15">
        <v>80</v>
      </c>
      <c r="G10" s="76">
        <f>'1 MENUS Plan'!F30</f>
        <v>0</v>
      </c>
      <c r="H10" s="15">
        <v>80</v>
      </c>
      <c r="K10" s="2298"/>
      <c r="L10" s="2299"/>
      <c r="N10" s="23" t="s">
        <v>1054</v>
      </c>
      <c r="O10" s="15">
        <v>80</v>
      </c>
      <c r="Q10" s="2271"/>
      <c r="R10" s="15"/>
      <c r="S10" s="2274"/>
      <c r="T10" s="3"/>
    </row>
    <row r="11" spans="1:20" s="1" customFormat="1" ht="18" customHeight="1" x14ac:dyDescent="0.25">
      <c r="A11" s="6" t="s">
        <v>1239</v>
      </c>
      <c r="B11" s="74">
        <f>SUM(B9:B10)</f>
        <v>190</v>
      </c>
      <c r="C11" s="6" t="s">
        <v>1239</v>
      </c>
      <c r="D11" s="7">
        <f>SUM(D9:D10)</f>
        <v>190</v>
      </c>
      <c r="E11" s="6" t="s">
        <v>1239</v>
      </c>
      <c r="F11" s="7">
        <f>SUM(F9:F10)</f>
        <v>190</v>
      </c>
      <c r="G11" s="77"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Plan'!C31</f>
        <v>0</v>
      </c>
      <c r="B12" s="73">
        <v>110</v>
      </c>
      <c r="C12" s="23">
        <f>'1 MENUS Plan'!D31</f>
        <v>0</v>
      </c>
      <c r="D12" s="15">
        <v>110</v>
      </c>
      <c r="E12" s="23">
        <f>'1 MENUS Plan'!E31</f>
        <v>0</v>
      </c>
      <c r="F12" s="15">
        <v>110</v>
      </c>
      <c r="G12" s="76">
        <f>'1 MENUS Plan'!F31</f>
        <v>0</v>
      </c>
      <c r="H12" s="15">
        <v>110</v>
      </c>
      <c r="K12" s="2298"/>
      <c r="L12" s="2299"/>
      <c r="N12" s="23" t="s">
        <v>1054</v>
      </c>
      <c r="O12" s="15">
        <v>110</v>
      </c>
      <c r="Q12" s="2271"/>
      <c r="R12" s="15"/>
      <c r="S12" s="2274"/>
      <c r="T12" s="631"/>
    </row>
    <row r="13" spans="1:20" s="1" customFormat="1" ht="18" customHeight="1" x14ac:dyDescent="0.25">
      <c r="A13" s="23">
        <f>'1 MENUS Plan'!C32</f>
        <v>0</v>
      </c>
      <c r="B13" s="73">
        <v>80</v>
      </c>
      <c r="C13" s="23">
        <f>'1 MENUS Plan'!D32</f>
        <v>0</v>
      </c>
      <c r="D13" s="15">
        <v>80</v>
      </c>
      <c r="E13" s="23">
        <f>'1 MENUS Plan'!E32</f>
        <v>0</v>
      </c>
      <c r="F13" s="15">
        <v>80</v>
      </c>
      <c r="G13" s="76">
        <f>'1 MENUS Plan'!F32</f>
        <v>0</v>
      </c>
      <c r="H13" s="15">
        <v>80</v>
      </c>
      <c r="K13" s="2298"/>
      <c r="L13" s="2299"/>
      <c r="N13" s="23" t="s">
        <v>1054</v>
      </c>
      <c r="O13" s="15">
        <v>80</v>
      </c>
      <c r="Q13" s="2271"/>
      <c r="R13" s="15"/>
      <c r="S13" s="2274"/>
      <c r="T13" s="3"/>
    </row>
    <row r="14" spans="1:20" s="1" customFormat="1" ht="18" customHeight="1" x14ac:dyDescent="0.25">
      <c r="A14" s="6" t="s">
        <v>2064</v>
      </c>
      <c r="B14" s="74">
        <f>SUM(B12:B13)</f>
        <v>190</v>
      </c>
      <c r="C14" s="6" t="s">
        <v>2064</v>
      </c>
      <c r="D14" s="7">
        <f>SUM(D12:D13)</f>
        <v>190</v>
      </c>
      <c r="E14" s="6" t="s">
        <v>2064</v>
      </c>
      <c r="F14" s="7">
        <f>SUM(F12:F13)</f>
        <v>190</v>
      </c>
      <c r="G14" s="77"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Plan'!C33</f>
        <v>0</v>
      </c>
      <c r="B15" s="73">
        <v>110</v>
      </c>
      <c r="C15" s="23">
        <f>'1 MENUS Plan'!D33</f>
        <v>0</v>
      </c>
      <c r="D15" s="15">
        <v>110</v>
      </c>
      <c r="E15" s="23">
        <f>'1 MENUS Plan'!E33</f>
        <v>0</v>
      </c>
      <c r="F15" s="15">
        <v>110</v>
      </c>
      <c r="G15" s="76">
        <f>'1 MENUS Plan'!F33</f>
        <v>0</v>
      </c>
      <c r="H15" s="15">
        <v>110</v>
      </c>
      <c r="K15" s="2300"/>
      <c r="L15" s="2301"/>
      <c r="N15" s="23" t="s">
        <v>1054</v>
      </c>
      <c r="O15" s="15">
        <v>110</v>
      </c>
      <c r="Q15" s="2271"/>
      <c r="R15" s="15"/>
      <c r="S15" s="2274"/>
      <c r="T15" s="631"/>
    </row>
    <row r="16" spans="1:20" s="1" customFormat="1" ht="18" customHeight="1" x14ac:dyDescent="0.25">
      <c r="A16" s="23">
        <f>'1 MENUS Plan'!C34</f>
        <v>0</v>
      </c>
      <c r="B16" s="73">
        <v>80</v>
      </c>
      <c r="C16" s="23">
        <f>'1 MENUS Plan'!D34</f>
        <v>0</v>
      </c>
      <c r="D16" s="15">
        <v>80</v>
      </c>
      <c r="E16" s="23">
        <f>'1 MENUS Plan'!E34</f>
        <v>0</v>
      </c>
      <c r="F16" s="15">
        <v>80</v>
      </c>
      <c r="G16" s="76">
        <f>'1 MENUS Plan'!F34</f>
        <v>0</v>
      </c>
      <c r="H16" s="15">
        <v>80</v>
      </c>
      <c r="K16" s="2300"/>
      <c r="L16" s="2301"/>
      <c r="N16" s="23" t="s">
        <v>1054</v>
      </c>
      <c r="O16" s="15">
        <v>80</v>
      </c>
      <c r="Q16" s="2271"/>
      <c r="R16" s="15"/>
      <c r="S16" s="2274"/>
      <c r="T16" s="3"/>
    </row>
    <row r="17" spans="1:20" s="1" customFormat="1" ht="18" customHeight="1" x14ac:dyDescent="0.25">
      <c r="A17" s="6" t="s">
        <v>1237</v>
      </c>
      <c r="B17" s="74">
        <f>SUM(B15:B16)</f>
        <v>190</v>
      </c>
      <c r="C17" s="6" t="s">
        <v>1237</v>
      </c>
      <c r="D17" s="7">
        <f>SUM(D15:D16)</f>
        <v>190</v>
      </c>
      <c r="E17" s="6" t="s">
        <v>1237</v>
      </c>
      <c r="F17" s="7">
        <f>SUM(F15:F16)</f>
        <v>190</v>
      </c>
      <c r="G17" s="77"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Plan'!C35</f>
        <v>0</v>
      </c>
      <c r="B18" s="73">
        <v>110</v>
      </c>
      <c r="C18" s="23">
        <f>'1 MENUS Plan'!D35</f>
        <v>0</v>
      </c>
      <c r="D18" s="15">
        <v>110</v>
      </c>
      <c r="E18" s="23">
        <f>'1 MENUS Plan'!E35</f>
        <v>0</v>
      </c>
      <c r="F18" s="15">
        <v>110</v>
      </c>
      <c r="G18" s="76">
        <f>'1 MENUS Plan'!F35</f>
        <v>0</v>
      </c>
      <c r="H18" s="15">
        <v>110</v>
      </c>
      <c r="K18" s="2300"/>
      <c r="L18" s="2301"/>
      <c r="N18" s="23" t="s">
        <v>1054</v>
      </c>
      <c r="O18" s="15">
        <v>110</v>
      </c>
      <c r="Q18" s="2271"/>
      <c r="R18" s="15"/>
      <c r="S18" s="2274"/>
      <c r="T18" s="631"/>
    </row>
    <row r="19" spans="1:20" s="1" customFormat="1" ht="18" customHeight="1" x14ac:dyDescent="0.25">
      <c r="A19" s="23">
        <f>'1 MENUS Plan'!C36</f>
        <v>0</v>
      </c>
      <c r="B19" s="73">
        <v>80</v>
      </c>
      <c r="C19" s="23">
        <f>'1 MENUS Plan'!D36</f>
        <v>0</v>
      </c>
      <c r="D19" s="15">
        <v>80</v>
      </c>
      <c r="E19" s="23">
        <f>'1 MENUS Plan'!E36</f>
        <v>0</v>
      </c>
      <c r="F19" s="15">
        <v>80</v>
      </c>
      <c r="G19" s="76">
        <f>'1 MENUS Plan'!F36</f>
        <v>0</v>
      </c>
      <c r="H19" s="15">
        <v>80</v>
      </c>
      <c r="K19" s="2311" t="s">
        <v>582</v>
      </c>
      <c r="L19" s="2312"/>
      <c r="N19" s="23" t="s">
        <v>1054</v>
      </c>
      <c r="O19" s="15">
        <v>80</v>
      </c>
      <c r="Q19" s="2271"/>
      <c r="R19" s="15"/>
      <c r="S19" s="2274"/>
      <c r="T19" s="3"/>
    </row>
    <row r="20" spans="1:20" s="1" customFormat="1" ht="18" customHeight="1" x14ac:dyDescent="0.25">
      <c r="A20" s="6" t="s">
        <v>1238</v>
      </c>
      <c r="B20" s="74">
        <f>SUM(B18:B19)</f>
        <v>190</v>
      </c>
      <c r="C20" s="6" t="s">
        <v>1238</v>
      </c>
      <c r="D20" s="7">
        <f>SUM(D18:D19)</f>
        <v>190</v>
      </c>
      <c r="E20" s="6" t="s">
        <v>1238</v>
      </c>
      <c r="F20" s="7">
        <f>SUM(F18:F19)</f>
        <v>190</v>
      </c>
      <c r="G20" s="77"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3"/>
      <c r="C21" s="16"/>
      <c r="D21" s="12"/>
      <c r="E21" s="16"/>
      <c r="F21" s="12"/>
      <c r="G21" s="3"/>
      <c r="H21" s="12"/>
      <c r="K21" s="2311"/>
      <c r="L21" s="2312"/>
      <c r="N21" s="23" t="s">
        <v>1004</v>
      </c>
      <c r="O21" s="12"/>
      <c r="Q21" s="2271"/>
      <c r="R21" s="14"/>
      <c r="S21" s="2274"/>
      <c r="T21" s="631"/>
    </row>
    <row r="22" spans="1:20" s="1" customFormat="1" ht="18" customHeight="1" x14ac:dyDescent="0.25">
      <c r="A22" s="2304">
        <f>'1 MENUS Plan'!G25</f>
        <v>44153</v>
      </c>
      <c r="B22" s="2305"/>
      <c r="C22" s="2308">
        <f>'1 MENUS Plan'!H25</f>
        <v>44154</v>
      </c>
      <c r="D22" s="2309"/>
      <c r="E22" s="2323">
        <f>'1 MENUS Plan'!I25</f>
        <v>44155</v>
      </c>
      <c r="F22" s="2324"/>
      <c r="G22" s="2307"/>
      <c r="H22" s="2307"/>
      <c r="K22" s="2263" t="s">
        <v>1002</v>
      </c>
      <c r="L22" s="2264"/>
      <c r="N22" s="2263" t="s">
        <v>1001</v>
      </c>
      <c r="O22" s="2264"/>
      <c r="Q22" s="2275" t="s">
        <v>581</v>
      </c>
      <c r="R22" s="2275"/>
      <c r="S22" s="2275"/>
      <c r="T22" s="3"/>
    </row>
    <row r="23" spans="1:20" s="1" customFormat="1" ht="18" customHeight="1" x14ac:dyDescent="0.25">
      <c r="A23" s="2304"/>
      <c r="B23" s="2305"/>
      <c r="C23" s="2308">
        <f>'1 MENUS Plan'!F18</f>
        <v>0</v>
      </c>
      <c r="D23" s="2309"/>
      <c r="E23" s="2323">
        <f>'1 MENUS Plan'!E35</f>
        <v>0</v>
      </c>
      <c r="F23" s="2324"/>
      <c r="G23" s="2307"/>
      <c r="H23" s="2307"/>
      <c r="K23" s="2264"/>
      <c r="L23" s="2264"/>
      <c r="N23" s="2264"/>
      <c r="O23" s="2264"/>
      <c r="Q23" s="2275"/>
      <c r="R23" s="2275"/>
      <c r="S23" s="2275"/>
      <c r="T23" s="3"/>
    </row>
    <row r="24" spans="1:20" s="1" customFormat="1" ht="18" customHeight="1" x14ac:dyDescent="0.25">
      <c r="A24" s="23">
        <f>'1 MENUS Plan'!G26</f>
        <v>0</v>
      </c>
      <c r="B24" s="73">
        <v>110</v>
      </c>
      <c r="C24" s="23">
        <f>'1 MENUS Plan'!H26</f>
        <v>0</v>
      </c>
      <c r="D24" s="15">
        <v>110</v>
      </c>
      <c r="E24" s="23">
        <f>'1 MENUS Plan'!I26</f>
        <v>0</v>
      </c>
      <c r="F24" s="15">
        <v>110</v>
      </c>
      <c r="G24" s="2331" t="s">
        <v>1060</v>
      </c>
      <c r="H24" s="2320"/>
      <c r="K24" s="23" t="s">
        <v>1054</v>
      </c>
      <c r="L24" s="615">
        <v>110</v>
      </c>
      <c r="N24" s="23" t="s">
        <v>1054</v>
      </c>
      <c r="O24" s="615">
        <v>110</v>
      </c>
      <c r="Q24" s="2271"/>
      <c r="R24" s="15"/>
      <c r="S24" s="2274"/>
      <c r="T24" s="3"/>
    </row>
    <row r="25" spans="1:20" s="1" customFormat="1" ht="18" customHeight="1" x14ac:dyDescent="0.25">
      <c r="A25" s="23">
        <f>'1 MENUS Plan'!G27</f>
        <v>0</v>
      </c>
      <c r="B25" s="73">
        <v>80</v>
      </c>
      <c r="C25" s="23">
        <f>'1 MENUS Plan'!H27</f>
        <v>0</v>
      </c>
      <c r="D25" s="15">
        <v>80</v>
      </c>
      <c r="E25" s="23">
        <f>'1 MENUS Plan'!I27</f>
        <v>0</v>
      </c>
      <c r="F25" s="15">
        <v>80</v>
      </c>
      <c r="G25" s="2331"/>
      <c r="H25" s="2320"/>
      <c r="K25" s="23" t="s">
        <v>1054</v>
      </c>
      <c r="L25" s="615">
        <v>80</v>
      </c>
      <c r="N25" s="23" t="s">
        <v>1054</v>
      </c>
      <c r="O25" s="615">
        <v>80</v>
      </c>
      <c r="Q25" s="2271"/>
      <c r="R25" s="15"/>
      <c r="S25" s="2274"/>
      <c r="T25" s="3"/>
    </row>
    <row r="26" spans="1:20" s="1" customFormat="1" ht="18" customHeight="1" x14ac:dyDescent="0.25">
      <c r="A26" s="23">
        <f>'1 MENUS Plan'!G28</f>
        <v>0</v>
      </c>
      <c r="B26" s="73">
        <v>51</v>
      </c>
      <c r="C26" s="23">
        <f>'1 MENUS Plan'!H28</f>
        <v>0</v>
      </c>
      <c r="D26" s="15">
        <v>51</v>
      </c>
      <c r="E26" s="23">
        <f>'1 MENUS Plan'!I28</f>
        <v>0</v>
      </c>
      <c r="F26" s="15">
        <v>51</v>
      </c>
      <c r="G26" s="2332">
        <f>A3</f>
        <v>44149</v>
      </c>
      <c r="H26" s="2322"/>
      <c r="K26" s="23" t="s">
        <v>1054</v>
      </c>
      <c r="L26" s="615">
        <v>51</v>
      </c>
      <c r="N26" s="23" t="s">
        <v>1054</v>
      </c>
      <c r="O26" s="615">
        <v>51</v>
      </c>
      <c r="Q26" s="2271"/>
      <c r="R26" s="15"/>
      <c r="S26" s="2274"/>
      <c r="T26" s="3"/>
    </row>
    <row r="27" spans="1:20" s="1" customFormat="1" ht="18" customHeight="1" x14ac:dyDescent="0.25">
      <c r="A27" s="6" t="s">
        <v>1236</v>
      </c>
      <c r="B27" s="74">
        <f>SUM(B24:B26)</f>
        <v>241</v>
      </c>
      <c r="C27" s="6" t="s">
        <v>1236</v>
      </c>
      <c r="D27" s="7">
        <f>SUM(D24:D26)</f>
        <v>241</v>
      </c>
      <c r="E27" s="6" t="s">
        <v>1236</v>
      </c>
      <c r="F27" s="7">
        <f>SUM(F24:F26)</f>
        <v>241</v>
      </c>
      <c r="G27" s="34"/>
      <c r="H27" s="35"/>
      <c r="K27" s="616" t="s">
        <v>1236</v>
      </c>
      <c r="L27" s="614">
        <v>241</v>
      </c>
      <c r="N27" s="618" t="s">
        <v>993</v>
      </c>
      <c r="O27" s="614">
        <v>241</v>
      </c>
      <c r="Q27" s="2271"/>
      <c r="R27" s="7">
        <f>SUM(R24:R26)</f>
        <v>0</v>
      </c>
      <c r="S27" s="2274"/>
      <c r="T27" s="631" t="s">
        <v>576</v>
      </c>
    </row>
    <row r="28" spans="1:20" s="1" customFormat="1" ht="18" customHeight="1" x14ac:dyDescent="0.25">
      <c r="A28" s="23">
        <f>'1 MENUS Plan'!G29</f>
        <v>0</v>
      </c>
      <c r="B28" s="73">
        <v>110</v>
      </c>
      <c r="C28" s="23">
        <f>'1 MENUS Plan'!H29</f>
        <v>0</v>
      </c>
      <c r="D28" s="15">
        <v>110</v>
      </c>
      <c r="E28" s="23">
        <f>'1 MENUS Plan'!I29</f>
        <v>0</v>
      </c>
      <c r="F28" s="15">
        <v>110</v>
      </c>
      <c r="G28" s="2332">
        <f>E22</f>
        <v>44155</v>
      </c>
      <c r="H28" s="2322"/>
      <c r="K28" s="23" t="s">
        <v>1054</v>
      </c>
      <c r="L28" s="615">
        <v>110</v>
      </c>
      <c r="N28" s="23" t="s">
        <v>1054</v>
      </c>
      <c r="O28" s="615">
        <v>110</v>
      </c>
      <c r="Q28" s="2271"/>
      <c r="R28" s="15"/>
      <c r="S28" s="2274"/>
      <c r="T28" s="3"/>
    </row>
    <row r="29" spans="1:20" s="1" customFormat="1" ht="18" customHeight="1" x14ac:dyDescent="0.25">
      <c r="A29" s="23">
        <f>'1 MENUS Plan'!G30</f>
        <v>0</v>
      </c>
      <c r="B29" s="73">
        <v>80</v>
      </c>
      <c r="C29" s="23">
        <f>'1 MENUS Plan'!H30</f>
        <v>0</v>
      </c>
      <c r="D29" s="15">
        <v>80</v>
      </c>
      <c r="E29" s="23">
        <f>'1 MENUS Plan'!I30</f>
        <v>0</v>
      </c>
      <c r="F29" s="15">
        <v>80</v>
      </c>
      <c r="G29" s="78"/>
      <c r="H29" s="29"/>
      <c r="K29" s="23" t="s">
        <v>1054</v>
      </c>
      <c r="L29" s="615">
        <v>80</v>
      </c>
      <c r="N29" s="23" t="s">
        <v>1054</v>
      </c>
      <c r="O29" s="615">
        <v>80</v>
      </c>
      <c r="Q29" s="2271"/>
      <c r="R29" s="15"/>
      <c r="S29" s="2274"/>
      <c r="T29" s="3"/>
    </row>
    <row r="30" spans="1:20" s="1" customFormat="1" ht="18" customHeight="1" x14ac:dyDescent="0.25">
      <c r="A30" s="6" t="s">
        <v>1239</v>
      </c>
      <c r="B30" s="74">
        <f>SUM(B28:B29)</f>
        <v>190</v>
      </c>
      <c r="C30" s="6" t="s">
        <v>1239</v>
      </c>
      <c r="D30" s="7">
        <f>SUM(D28:D29)</f>
        <v>190</v>
      </c>
      <c r="E30" s="6" t="s">
        <v>1239</v>
      </c>
      <c r="F30" s="7">
        <f>SUM(F28:F29)</f>
        <v>190</v>
      </c>
      <c r="G30" s="78"/>
      <c r="H30" s="29"/>
      <c r="K30" s="616" t="s">
        <v>1239</v>
      </c>
      <c r="L30" s="614">
        <v>190</v>
      </c>
      <c r="N30" s="618" t="s">
        <v>994</v>
      </c>
      <c r="O30" s="614">
        <v>190</v>
      </c>
      <c r="Q30" s="2271"/>
      <c r="R30" s="7">
        <f>SUM(R28:R29)</f>
        <v>0</v>
      </c>
      <c r="S30" s="2274"/>
      <c r="T30" s="631" t="s">
        <v>577</v>
      </c>
    </row>
    <row r="31" spans="1:20" s="1" customFormat="1" ht="18" customHeight="1" x14ac:dyDescent="0.25">
      <c r="A31" s="23">
        <f>'1 MENUS Plan'!G31</f>
        <v>0</v>
      </c>
      <c r="B31" s="73">
        <v>110</v>
      </c>
      <c r="C31" s="23">
        <f>'1 MENUS Plan'!H31</f>
        <v>0</v>
      </c>
      <c r="D31" s="15">
        <v>110</v>
      </c>
      <c r="E31" s="23">
        <f>'1 MENUS Plan'!I31</f>
        <v>0</v>
      </c>
      <c r="F31" s="15">
        <v>110</v>
      </c>
      <c r="G31" s="79" t="s">
        <v>1243</v>
      </c>
      <c r="H31" s="17"/>
      <c r="K31" s="23" t="s">
        <v>1054</v>
      </c>
      <c r="L31" s="615">
        <v>110</v>
      </c>
      <c r="N31" s="23" t="s">
        <v>1054</v>
      </c>
      <c r="O31" s="615">
        <v>110</v>
      </c>
      <c r="Q31" s="2271"/>
      <c r="R31" s="15"/>
      <c r="S31" s="2274"/>
      <c r="T31" s="3"/>
    </row>
    <row r="32" spans="1:20" s="1" customFormat="1" ht="18" customHeight="1" x14ac:dyDescent="0.25">
      <c r="A32" s="23">
        <f>'1 MENUS Plan'!G32</f>
        <v>0</v>
      </c>
      <c r="B32" s="73">
        <v>80</v>
      </c>
      <c r="C32" s="23">
        <f>'1 MENUS Plan'!H32</f>
        <v>0</v>
      </c>
      <c r="D32" s="15">
        <v>80</v>
      </c>
      <c r="E32" s="23">
        <f>'1 MENUS Plan'!I32</f>
        <v>0</v>
      </c>
      <c r="F32" s="15">
        <v>80</v>
      </c>
      <c r="G32" s="80" t="s">
        <v>1240</v>
      </c>
      <c r="H32" s="17"/>
      <c r="K32" s="23" t="s">
        <v>1054</v>
      </c>
      <c r="L32" s="615">
        <v>80</v>
      </c>
      <c r="N32" s="23" t="s">
        <v>1054</v>
      </c>
      <c r="O32" s="615">
        <v>80</v>
      </c>
      <c r="Q32" s="2271"/>
      <c r="R32" s="15"/>
      <c r="S32" s="2274"/>
      <c r="T32" s="3"/>
    </row>
    <row r="33" spans="1:20" s="1" customFormat="1" ht="18" customHeight="1" x14ac:dyDescent="0.25">
      <c r="A33" s="6" t="s">
        <v>2064</v>
      </c>
      <c r="B33" s="74">
        <f>SUM(B31:B32)</f>
        <v>190</v>
      </c>
      <c r="C33" s="6" t="s">
        <v>2064</v>
      </c>
      <c r="D33" s="7">
        <f>SUM(D31:D32)</f>
        <v>190</v>
      </c>
      <c r="E33" s="6" t="s">
        <v>2064</v>
      </c>
      <c r="F33" s="7">
        <f>SUM(F31:F32)</f>
        <v>190</v>
      </c>
      <c r="G33" s="2329"/>
      <c r="H33" s="2314"/>
      <c r="K33" s="616" t="s">
        <v>2064</v>
      </c>
      <c r="L33" s="614">
        <v>190</v>
      </c>
      <c r="N33" s="618" t="s">
        <v>991</v>
      </c>
      <c r="O33" s="614">
        <v>190</v>
      </c>
      <c r="Q33" s="2271"/>
      <c r="R33" s="7">
        <f>SUM(R31:R32)</f>
        <v>0</v>
      </c>
      <c r="S33" s="2274"/>
      <c r="T33" s="631" t="s">
        <v>578</v>
      </c>
    </row>
    <row r="34" spans="1:20" s="1" customFormat="1" ht="18" customHeight="1" x14ac:dyDescent="0.25">
      <c r="A34" s="23">
        <f>'1 MENUS Plan'!G33</f>
        <v>0</v>
      </c>
      <c r="B34" s="73">
        <v>110</v>
      </c>
      <c r="C34" s="23">
        <f>'1 MENUS Plan'!H33</f>
        <v>0</v>
      </c>
      <c r="D34" s="15">
        <v>110</v>
      </c>
      <c r="E34" s="23">
        <f>'1 MENUS Plan'!I33</f>
        <v>0</v>
      </c>
      <c r="F34" s="15">
        <v>110</v>
      </c>
      <c r="G34" s="2329"/>
      <c r="H34" s="2314"/>
      <c r="K34" s="23" t="s">
        <v>1054</v>
      </c>
      <c r="L34" s="615">
        <v>110</v>
      </c>
      <c r="N34" s="23" t="s">
        <v>1054</v>
      </c>
      <c r="O34" s="615">
        <v>110</v>
      </c>
      <c r="Q34" s="2271"/>
      <c r="R34" s="15"/>
      <c r="S34" s="2274"/>
      <c r="T34" s="3"/>
    </row>
    <row r="35" spans="1:20" s="1" customFormat="1" ht="18" customHeight="1" x14ac:dyDescent="0.25">
      <c r="A35" s="23">
        <f>'1 MENUS Plan'!G34</f>
        <v>0</v>
      </c>
      <c r="B35" s="73">
        <v>80</v>
      </c>
      <c r="C35" s="23">
        <f>'1 MENUS Plan'!H34</f>
        <v>0</v>
      </c>
      <c r="D35" s="15">
        <v>80</v>
      </c>
      <c r="E35" s="23">
        <f>'1 MENUS Plan'!I34</f>
        <v>0</v>
      </c>
      <c r="F35" s="15">
        <v>80</v>
      </c>
      <c r="G35" s="2329"/>
      <c r="H35" s="2314"/>
      <c r="K35" s="23" t="s">
        <v>1054</v>
      </c>
      <c r="L35" s="615">
        <v>80</v>
      </c>
      <c r="N35" s="23" t="s">
        <v>1054</v>
      </c>
      <c r="O35" s="615">
        <v>80</v>
      </c>
      <c r="Q35" s="2271"/>
      <c r="R35" s="15"/>
      <c r="S35" s="2274"/>
      <c r="T35" s="3"/>
    </row>
    <row r="36" spans="1:20" s="1" customFormat="1" ht="18" customHeight="1" x14ac:dyDescent="0.25">
      <c r="A36" s="6" t="s">
        <v>1237</v>
      </c>
      <c r="B36" s="74">
        <f>SUM(B34:B35)</f>
        <v>190</v>
      </c>
      <c r="C36" s="6" t="s">
        <v>1237</v>
      </c>
      <c r="D36" s="7">
        <f>SUM(D34:D35)</f>
        <v>190</v>
      </c>
      <c r="E36" s="6" t="s">
        <v>1237</v>
      </c>
      <c r="F36" s="7">
        <f>SUM(F34:F35)</f>
        <v>190</v>
      </c>
      <c r="G36" s="2329"/>
      <c r="H36" s="2314"/>
      <c r="K36" s="616" t="s">
        <v>1237</v>
      </c>
      <c r="L36" s="614">
        <v>190</v>
      </c>
      <c r="N36" s="618" t="s">
        <v>992</v>
      </c>
      <c r="O36" s="614">
        <v>190</v>
      </c>
      <c r="Q36" s="2271"/>
      <c r="R36" s="7">
        <f>SUM(R34:R35)</f>
        <v>0</v>
      </c>
      <c r="S36" s="2274"/>
      <c r="T36" s="631" t="s">
        <v>579</v>
      </c>
    </row>
    <row r="37" spans="1:20" s="1" customFormat="1" ht="18" customHeight="1" x14ac:dyDescent="0.25">
      <c r="A37" s="23">
        <f>'1 MENUS Plan'!G35</f>
        <v>0</v>
      </c>
      <c r="B37" s="73">
        <v>110</v>
      </c>
      <c r="C37" s="23">
        <f>'1 MENUS Plan'!H35</f>
        <v>0</v>
      </c>
      <c r="D37" s="15">
        <v>110</v>
      </c>
      <c r="E37" s="23">
        <f>'1 MENUS Plan'!I35</f>
        <v>0</v>
      </c>
      <c r="F37" s="15">
        <v>110</v>
      </c>
      <c r="G37" s="2329"/>
      <c r="H37" s="2314"/>
      <c r="K37" s="23" t="s">
        <v>1054</v>
      </c>
      <c r="L37" s="615">
        <v>110</v>
      </c>
      <c r="N37" s="23" t="s">
        <v>1054</v>
      </c>
      <c r="O37" s="615">
        <v>110</v>
      </c>
      <c r="Q37" s="2271"/>
      <c r="R37" s="15"/>
      <c r="S37" s="2274"/>
      <c r="T37" s="3"/>
    </row>
    <row r="38" spans="1:20" s="1" customFormat="1" ht="18" customHeight="1" x14ac:dyDescent="0.25">
      <c r="A38" s="23">
        <f>'1 MENUS Plan'!G36</f>
        <v>0</v>
      </c>
      <c r="B38" s="73">
        <v>80</v>
      </c>
      <c r="C38" s="23">
        <f>'1 MENUS Plan'!H36</f>
        <v>0</v>
      </c>
      <c r="D38" s="15">
        <v>80</v>
      </c>
      <c r="E38" s="23">
        <f>'1 MENUS Plan'!I36</f>
        <v>0</v>
      </c>
      <c r="F38" s="15">
        <v>80</v>
      </c>
      <c r="G38" s="2329"/>
      <c r="H38" s="2314"/>
      <c r="K38" s="23" t="s">
        <v>1054</v>
      </c>
      <c r="L38" s="615">
        <v>80</v>
      </c>
      <c r="N38" s="23" t="s">
        <v>1054</v>
      </c>
      <c r="O38" s="615">
        <v>80</v>
      </c>
      <c r="Q38" s="2271"/>
      <c r="R38" s="15"/>
      <c r="S38" s="2274"/>
      <c r="T38" s="3"/>
    </row>
    <row r="39" spans="1:20" s="1" customFormat="1" ht="18" customHeight="1" x14ac:dyDescent="0.25">
      <c r="A39" s="6" t="s">
        <v>1238</v>
      </c>
      <c r="B39" s="74">
        <f>SUM(B37:B38)</f>
        <v>190</v>
      </c>
      <c r="C39" s="6" t="s">
        <v>1238</v>
      </c>
      <c r="D39" s="7">
        <f>SUM(D37:D38)</f>
        <v>190</v>
      </c>
      <c r="E39" s="6" t="s">
        <v>1238</v>
      </c>
      <c r="F39" s="7">
        <f>SUM(F37:F38)</f>
        <v>190</v>
      </c>
      <c r="G39" s="2329"/>
      <c r="H39" s="2314"/>
      <c r="K39" s="616" t="s">
        <v>1238</v>
      </c>
      <c r="L39" s="614">
        <v>190</v>
      </c>
      <c r="N39" s="618" t="s">
        <v>998</v>
      </c>
      <c r="O39" s="614">
        <v>190</v>
      </c>
      <c r="Q39" s="2271"/>
      <c r="R39" s="7">
        <f>SUM(R37:R38)</f>
        <v>0</v>
      </c>
      <c r="S39" s="2274"/>
      <c r="T39" s="631" t="s">
        <v>580</v>
      </c>
    </row>
    <row r="40" spans="1:20" s="1" customFormat="1" ht="18" customHeight="1" x14ac:dyDescent="0.25">
      <c r="A40" s="33"/>
      <c r="B40" s="75"/>
      <c r="C40" s="33"/>
      <c r="D40" s="14"/>
      <c r="E40" s="33"/>
      <c r="F40" s="14"/>
      <c r="G40" s="2330"/>
      <c r="H40" s="2316"/>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625"/>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A22:B23"/>
    <mergeCell ref="C22:D23"/>
    <mergeCell ref="E22:F23"/>
    <mergeCell ref="K19:L21"/>
    <mergeCell ref="G33:H40"/>
    <mergeCell ref="G22:H23"/>
    <mergeCell ref="G24:H25"/>
    <mergeCell ref="G26:H26"/>
    <mergeCell ref="G28:H28"/>
    <mergeCell ref="A1:F1"/>
    <mergeCell ref="A2:H2"/>
    <mergeCell ref="A3:B4"/>
    <mergeCell ref="C3:D4"/>
    <mergeCell ref="G3:H4"/>
    <mergeCell ref="E3:F4"/>
    <mergeCell ref="G43:H43"/>
    <mergeCell ref="K1:N2"/>
    <mergeCell ref="Q22:S23"/>
    <mergeCell ref="Q24:Q40"/>
    <mergeCell ref="S24:S40"/>
    <mergeCell ref="K22:L23"/>
    <mergeCell ref="N22:O23"/>
    <mergeCell ref="K3:L4"/>
    <mergeCell ref="N3:O4"/>
    <mergeCell ref="K5:L13"/>
    <mergeCell ref="K14:L18"/>
    <mergeCell ref="Q41:S41"/>
    <mergeCell ref="Q3:T3"/>
    <mergeCell ref="Q4:T4"/>
    <mergeCell ref="Q5:Q21"/>
    <mergeCell ref="S5:S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&amp;CPage &amp;P de &amp;N&amp;R&amp;D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1"/>
  <dimension ref="A1:T75"/>
  <sheetViews>
    <sheetView showZeros="0" zoomScaleNormal="100" zoomScaleSheetLayoutView="130" workbookViewId="0">
      <selection activeCell="A43" sqref="A43"/>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Plan'!B38</f>
        <v>46</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Plan'!C37</f>
        <v>44156</v>
      </c>
      <c r="B3" s="2306"/>
      <c r="C3" s="2305">
        <f>'1 MENUS Plan'!D37</f>
        <v>44157</v>
      </c>
      <c r="D3" s="2305"/>
      <c r="E3" s="2317">
        <f>'1 MENUS Plan'!E37</f>
        <v>44158</v>
      </c>
      <c r="F3" s="2318"/>
      <c r="G3" s="2305">
        <f>'1 MENUS Plan'!F37</f>
        <v>44159</v>
      </c>
      <c r="H3" s="2305"/>
      <c r="K3" s="2263" t="s">
        <v>997</v>
      </c>
      <c r="L3" s="2264"/>
      <c r="N3" s="2263" t="s">
        <v>1000</v>
      </c>
      <c r="O3" s="2264"/>
      <c r="Q3" s="2272" t="s">
        <v>569</v>
      </c>
      <c r="R3" s="2272"/>
      <c r="S3" s="2272"/>
      <c r="T3" s="2272"/>
    </row>
    <row r="4" spans="1:20" s="1" customFormat="1" ht="15.75" customHeight="1" x14ac:dyDescent="0.25">
      <c r="A4" s="2304"/>
      <c r="B4" s="2306"/>
      <c r="C4" s="2305"/>
      <c r="D4" s="2305"/>
      <c r="E4" s="2317"/>
      <c r="F4" s="2318"/>
      <c r="G4" s="2305"/>
      <c r="H4" s="2305"/>
      <c r="K4" s="2264"/>
      <c r="L4" s="2264"/>
      <c r="N4" s="2264"/>
      <c r="O4" s="2264"/>
      <c r="Q4" s="2273" t="s">
        <v>570</v>
      </c>
      <c r="R4" s="2273"/>
      <c r="S4" s="2273"/>
      <c r="T4" s="2273"/>
    </row>
    <row r="5" spans="1:20" s="1" customFormat="1" ht="18" customHeight="1" x14ac:dyDescent="0.25">
      <c r="A5" s="23">
        <f>'1 MENUS Plan'!C38</f>
        <v>0</v>
      </c>
      <c r="B5" s="15">
        <v>110</v>
      </c>
      <c r="C5" s="76">
        <f>'1 MENUS Plan'!D38</f>
        <v>0</v>
      </c>
      <c r="D5" s="73">
        <v>110</v>
      </c>
      <c r="E5" s="23">
        <f>'1 MENUS Plan'!E38</f>
        <v>0</v>
      </c>
      <c r="F5" s="15">
        <v>110</v>
      </c>
      <c r="G5" s="76">
        <f>'1 MENUS Plan'!F38</f>
        <v>0</v>
      </c>
      <c r="H5" s="15">
        <v>110</v>
      </c>
      <c r="K5" s="2298" t="s">
        <v>995</v>
      </c>
      <c r="L5" s="2299"/>
      <c r="N5" s="23" t="s">
        <v>1054</v>
      </c>
      <c r="O5" s="15">
        <v>110</v>
      </c>
      <c r="Q5" s="2271"/>
      <c r="R5" s="15">
        <v>0</v>
      </c>
      <c r="S5" s="2274"/>
      <c r="T5" s="3"/>
    </row>
    <row r="6" spans="1:20" s="1" customFormat="1" ht="18" customHeight="1" x14ac:dyDescent="0.25">
      <c r="A6" s="23">
        <f>'1 MENUS Plan'!C39</f>
        <v>0</v>
      </c>
      <c r="B6" s="15">
        <v>80</v>
      </c>
      <c r="C6" s="76">
        <f>'1 MENUS Plan'!D39</f>
        <v>0</v>
      </c>
      <c r="D6" s="73">
        <v>80</v>
      </c>
      <c r="E6" s="23">
        <f>'1 MENUS Plan'!E39</f>
        <v>0</v>
      </c>
      <c r="F6" s="15">
        <v>80</v>
      </c>
      <c r="G6" s="76">
        <f>'1 MENUS Plan'!F39</f>
        <v>0</v>
      </c>
      <c r="H6" s="15">
        <v>80</v>
      </c>
      <c r="K6" s="2298"/>
      <c r="L6" s="2299"/>
      <c r="N6" s="23" t="s">
        <v>1054</v>
      </c>
      <c r="O6" s="15">
        <v>80</v>
      </c>
      <c r="Q6" s="2271"/>
      <c r="R6" s="15">
        <v>0</v>
      </c>
      <c r="S6" s="2274"/>
      <c r="T6" s="876" t="s">
        <v>2195</v>
      </c>
    </row>
    <row r="7" spans="1:20" s="1" customFormat="1" ht="18" customHeight="1" x14ac:dyDescent="0.25">
      <c r="A7" s="23">
        <f>'1 MENUS Plan'!C40</f>
        <v>0</v>
      </c>
      <c r="B7" s="15">
        <v>51</v>
      </c>
      <c r="C7" s="76">
        <f>'1 MENUS Plan'!D40</f>
        <v>0</v>
      </c>
      <c r="D7" s="73">
        <v>51</v>
      </c>
      <c r="E7" s="23">
        <f>'1 MENUS Plan'!E40</f>
        <v>0</v>
      </c>
      <c r="F7" s="15">
        <v>51</v>
      </c>
      <c r="G7" s="76">
        <f>'1 MENUS Plan'!F40</f>
        <v>0</v>
      </c>
      <c r="H7" s="15">
        <v>51</v>
      </c>
      <c r="K7" s="2298"/>
      <c r="L7" s="2299"/>
      <c r="N7" s="23" t="s">
        <v>1054</v>
      </c>
      <c r="O7" s="15">
        <v>51</v>
      </c>
      <c r="Q7" s="2271"/>
      <c r="R7" s="15">
        <v>0</v>
      </c>
      <c r="S7" s="2274"/>
      <c r="T7" s="3"/>
    </row>
    <row r="8" spans="1:20" s="1" customFormat="1" ht="18" customHeight="1" x14ac:dyDescent="0.25">
      <c r="A8" s="6" t="s">
        <v>1236</v>
      </c>
      <c r="B8" s="7">
        <f>SUM(B5:B7)</f>
        <v>241</v>
      </c>
      <c r="C8" s="77" t="s">
        <v>1236</v>
      </c>
      <c r="D8" s="74">
        <f>SUM(D5:D7)</f>
        <v>241</v>
      </c>
      <c r="E8" s="6" t="s">
        <v>1236</v>
      </c>
      <c r="F8" s="7">
        <f>SUM(F5:F7)</f>
        <v>241</v>
      </c>
      <c r="G8" s="77" t="s">
        <v>1236</v>
      </c>
      <c r="H8" s="7">
        <f>SUM(H5:H7)</f>
        <v>241</v>
      </c>
      <c r="K8" s="2298"/>
      <c r="L8" s="2299"/>
      <c r="N8" s="6" t="s">
        <v>1236</v>
      </c>
      <c r="O8" s="7">
        <v>241</v>
      </c>
      <c r="Q8" s="2271"/>
      <c r="R8" s="7">
        <f>SUM(R5:R7)</f>
        <v>0</v>
      </c>
      <c r="S8" s="2274"/>
      <c r="T8" s="631" t="s">
        <v>571</v>
      </c>
    </row>
    <row r="9" spans="1:20" s="1" customFormat="1" ht="18" customHeight="1" x14ac:dyDescent="0.25">
      <c r="A9" s="23">
        <f>'1 MENUS Plan'!C41</f>
        <v>0</v>
      </c>
      <c r="B9" s="15">
        <v>110</v>
      </c>
      <c r="C9" s="76">
        <f>'1 MENUS Plan'!D41</f>
        <v>0</v>
      </c>
      <c r="D9" s="73">
        <v>110</v>
      </c>
      <c r="E9" s="23">
        <f>'1 MENUS Plan'!E41</f>
        <v>0</v>
      </c>
      <c r="F9" s="15">
        <v>110</v>
      </c>
      <c r="G9" s="76">
        <f>'1 MENUS Plan'!F41</f>
        <v>0</v>
      </c>
      <c r="H9" s="15">
        <v>110</v>
      </c>
      <c r="K9" s="2298"/>
      <c r="L9" s="2299"/>
      <c r="N9" s="23" t="s">
        <v>1054</v>
      </c>
      <c r="O9" s="15">
        <v>110</v>
      </c>
      <c r="Q9" s="2271"/>
      <c r="R9" s="15"/>
      <c r="S9" s="2274"/>
      <c r="T9" s="631"/>
    </row>
    <row r="10" spans="1:20" s="1" customFormat="1" ht="18" customHeight="1" x14ac:dyDescent="0.25">
      <c r="A10" s="23">
        <f>'1 MENUS Plan'!C42</f>
        <v>0</v>
      </c>
      <c r="B10" s="15">
        <v>80</v>
      </c>
      <c r="C10" s="76">
        <f>'1 MENUS Plan'!D42</f>
        <v>0</v>
      </c>
      <c r="D10" s="73">
        <v>80</v>
      </c>
      <c r="E10" s="23">
        <f>'1 MENUS Plan'!E42</f>
        <v>0</v>
      </c>
      <c r="F10" s="15">
        <v>80</v>
      </c>
      <c r="G10" s="76">
        <f>'1 MENUS Plan'!F42</f>
        <v>0</v>
      </c>
      <c r="H10" s="15">
        <v>80</v>
      </c>
      <c r="K10" s="2298"/>
      <c r="L10" s="2299"/>
      <c r="N10" s="23" t="s">
        <v>1054</v>
      </c>
      <c r="O10" s="15">
        <v>80</v>
      </c>
      <c r="Q10" s="2271"/>
      <c r="R10" s="15"/>
      <c r="S10" s="2274"/>
      <c r="T10" s="3"/>
    </row>
    <row r="11" spans="1:20" s="1" customFormat="1" ht="18" customHeight="1" x14ac:dyDescent="0.25">
      <c r="A11" s="6" t="s">
        <v>1239</v>
      </c>
      <c r="B11" s="7">
        <f>SUM(B9:B10)</f>
        <v>190</v>
      </c>
      <c r="C11" s="77" t="s">
        <v>1239</v>
      </c>
      <c r="D11" s="74">
        <f>SUM(D9:D10)</f>
        <v>190</v>
      </c>
      <c r="E11" s="6" t="s">
        <v>1239</v>
      </c>
      <c r="F11" s="7">
        <f>SUM(F9:F10)</f>
        <v>190</v>
      </c>
      <c r="G11" s="77"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Plan'!C43</f>
        <v>0</v>
      </c>
      <c r="B12" s="15">
        <v>110</v>
      </c>
      <c r="C12" s="76">
        <f>'1 MENUS Plan'!D43</f>
        <v>0</v>
      </c>
      <c r="D12" s="73">
        <v>110</v>
      </c>
      <c r="E12" s="23">
        <f>'1 MENUS Plan'!E43</f>
        <v>0</v>
      </c>
      <c r="F12" s="15">
        <v>110</v>
      </c>
      <c r="G12" s="76">
        <f>'1 MENUS Plan'!F43</f>
        <v>0</v>
      </c>
      <c r="H12" s="15">
        <v>110</v>
      </c>
      <c r="K12" s="2298"/>
      <c r="L12" s="2299"/>
      <c r="N12" s="23" t="s">
        <v>1054</v>
      </c>
      <c r="O12" s="15">
        <v>110</v>
      </c>
      <c r="Q12" s="2271"/>
      <c r="R12" s="15"/>
      <c r="S12" s="2274"/>
      <c r="T12" s="631"/>
    </row>
    <row r="13" spans="1:20" s="1" customFormat="1" ht="18" customHeight="1" x14ac:dyDescent="0.25">
      <c r="A13" s="23">
        <f>'1 MENUS Plan'!C44</f>
        <v>0</v>
      </c>
      <c r="B13" s="15">
        <v>80</v>
      </c>
      <c r="C13" s="76">
        <f>'1 MENUS Plan'!D44</f>
        <v>0</v>
      </c>
      <c r="D13" s="73">
        <v>80</v>
      </c>
      <c r="E13" s="23">
        <f>'1 MENUS Plan'!E44</f>
        <v>0</v>
      </c>
      <c r="F13" s="15">
        <v>80</v>
      </c>
      <c r="G13" s="76">
        <f>'1 MENUS Plan'!F44</f>
        <v>0</v>
      </c>
      <c r="H13" s="15">
        <v>80</v>
      </c>
      <c r="K13" s="2298"/>
      <c r="L13" s="2299"/>
      <c r="N13" s="23" t="s">
        <v>1054</v>
      </c>
      <c r="O13" s="15">
        <v>80</v>
      </c>
      <c r="Q13" s="2271"/>
      <c r="R13" s="15"/>
      <c r="S13" s="2274"/>
      <c r="T13" s="3"/>
    </row>
    <row r="14" spans="1:20" s="1" customFormat="1" ht="18" customHeight="1" x14ac:dyDescent="0.25">
      <c r="A14" s="6" t="s">
        <v>2064</v>
      </c>
      <c r="B14" s="7">
        <f>SUM(B12:B13)</f>
        <v>190</v>
      </c>
      <c r="C14" s="77" t="s">
        <v>2064</v>
      </c>
      <c r="D14" s="74">
        <f>SUM(D12:D13)</f>
        <v>190</v>
      </c>
      <c r="E14" s="6" t="s">
        <v>2064</v>
      </c>
      <c r="F14" s="7">
        <f>SUM(F12:F13)</f>
        <v>190</v>
      </c>
      <c r="G14" s="77"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Plan'!C45</f>
        <v>0</v>
      </c>
      <c r="B15" s="15">
        <v>110</v>
      </c>
      <c r="C15" s="76">
        <f>'1 MENUS Plan'!D45</f>
        <v>0</v>
      </c>
      <c r="D15" s="73">
        <v>110</v>
      </c>
      <c r="E15" s="23">
        <f>'1 MENUS Plan'!E45</f>
        <v>0</v>
      </c>
      <c r="F15" s="15">
        <v>110</v>
      </c>
      <c r="G15" s="76">
        <f>'1 MENUS Plan'!F45</f>
        <v>0</v>
      </c>
      <c r="H15" s="15">
        <v>110</v>
      </c>
      <c r="K15" s="2300"/>
      <c r="L15" s="2301"/>
      <c r="N15" s="23" t="s">
        <v>1054</v>
      </c>
      <c r="O15" s="15">
        <v>110</v>
      </c>
      <c r="Q15" s="2271"/>
      <c r="R15" s="15"/>
      <c r="S15" s="2274"/>
      <c r="T15" s="631"/>
    </row>
    <row r="16" spans="1:20" s="1" customFormat="1" ht="18" customHeight="1" x14ac:dyDescent="0.25">
      <c r="A16" s="23">
        <f>'1 MENUS Plan'!C46</f>
        <v>0</v>
      </c>
      <c r="B16" s="15">
        <v>80</v>
      </c>
      <c r="C16" s="76">
        <f>'1 MENUS Plan'!D46</f>
        <v>0</v>
      </c>
      <c r="D16" s="73">
        <v>80</v>
      </c>
      <c r="E16" s="23">
        <f>'1 MENUS Plan'!E46</f>
        <v>0</v>
      </c>
      <c r="F16" s="15">
        <v>80</v>
      </c>
      <c r="G16" s="76">
        <f>'1 MENUS Plan'!F46</f>
        <v>0</v>
      </c>
      <c r="H16" s="15">
        <v>80</v>
      </c>
      <c r="K16" s="2300"/>
      <c r="L16" s="2301"/>
      <c r="N16" s="23" t="s">
        <v>1054</v>
      </c>
      <c r="O16" s="15">
        <v>80</v>
      </c>
      <c r="Q16" s="2271"/>
      <c r="R16" s="15"/>
      <c r="S16" s="2274"/>
      <c r="T16" s="3"/>
    </row>
    <row r="17" spans="1:20" s="1" customFormat="1" ht="18" customHeight="1" x14ac:dyDescent="0.25">
      <c r="A17" s="6" t="s">
        <v>1237</v>
      </c>
      <c r="B17" s="7">
        <f>SUM(B15:B16)</f>
        <v>190</v>
      </c>
      <c r="C17" s="77" t="s">
        <v>1237</v>
      </c>
      <c r="D17" s="74">
        <f>SUM(D15:D16)</f>
        <v>190</v>
      </c>
      <c r="E17" s="6" t="s">
        <v>1237</v>
      </c>
      <c r="F17" s="7">
        <f>SUM(F15:F16)</f>
        <v>190</v>
      </c>
      <c r="G17" s="77"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Plan'!C47</f>
        <v>0</v>
      </c>
      <c r="B18" s="15">
        <v>110</v>
      </c>
      <c r="C18" s="76">
        <f>'1 MENUS Plan'!D47</f>
        <v>0</v>
      </c>
      <c r="D18" s="73">
        <v>110</v>
      </c>
      <c r="E18" s="23">
        <f>'1 MENUS Plan'!E47</f>
        <v>0</v>
      </c>
      <c r="F18" s="15">
        <v>110</v>
      </c>
      <c r="G18" s="76">
        <f>'1 MENUS Plan'!F47</f>
        <v>0</v>
      </c>
      <c r="H18" s="15">
        <v>110</v>
      </c>
      <c r="K18" s="2300"/>
      <c r="L18" s="2301"/>
      <c r="N18" s="23" t="s">
        <v>1054</v>
      </c>
      <c r="O18" s="15">
        <v>110</v>
      </c>
      <c r="Q18" s="2271"/>
      <c r="R18" s="15"/>
      <c r="S18" s="2274"/>
      <c r="T18" s="631"/>
    </row>
    <row r="19" spans="1:20" s="1" customFormat="1" ht="18" customHeight="1" x14ac:dyDescent="0.25">
      <c r="A19" s="23">
        <f>'1 MENUS Plan'!C48</f>
        <v>0</v>
      </c>
      <c r="B19" s="15">
        <v>80</v>
      </c>
      <c r="C19" s="76">
        <f>'1 MENUS Plan'!D48</f>
        <v>0</v>
      </c>
      <c r="D19" s="73">
        <v>80</v>
      </c>
      <c r="E19" s="23">
        <f>'1 MENUS Plan'!E48</f>
        <v>0</v>
      </c>
      <c r="F19" s="15">
        <v>80</v>
      </c>
      <c r="G19" s="76">
        <f>'1 MENUS Plan'!F48</f>
        <v>0</v>
      </c>
      <c r="H19" s="15">
        <v>80</v>
      </c>
      <c r="K19" s="2311" t="s">
        <v>582</v>
      </c>
      <c r="L19" s="2312"/>
      <c r="N19" s="23" t="s">
        <v>1054</v>
      </c>
      <c r="O19" s="15">
        <v>80</v>
      </c>
      <c r="Q19" s="2271"/>
      <c r="R19" s="15"/>
      <c r="S19" s="2274"/>
      <c r="T19" s="3"/>
    </row>
    <row r="20" spans="1:20" s="1" customFormat="1" ht="18" customHeight="1" x14ac:dyDescent="0.25">
      <c r="A20" s="6" t="s">
        <v>1238</v>
      </c>
      <c r="B20" s="7">
        <f>SUM(B18:B19)</f>
        <v>190</v>
      </c>
      <c r="C20" s="77" t="s">
        <v>1238</v>
      </c>
      <c r="D20" s="74">
        <f>SUM(D18:D19)</f>
        <v>190</v>
      </c>
      <c r="E20" s="6" t="s">
        <v>1238</v>
      </c>
      <c r="F20" s="7">
        <f>SUM(F18:F19)</f>
        <v>190</v>
      </c>
      <c r="G20" s="77"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12"/>
      <c r="C21" s="3"/>
      <c r="D21" s="3"/>
      <c r="E21" s="16"/>
      <c r="F21" s="12"/>
      <c r="G21" s="3"/>
      <c r="H21" s="12"/>
      <c r="K21" s="2311"/>
      <c r="L21" s="2312"/>
      <c r="N21" s="23" t="s">
        <v>1004</v>
      </c>
      <c r="O21" s="12"/>
      <c r="Q21" s="2271"/>
      <c r="R21" s="14"/>
      <c r="S21" s="2274"/>
      <c r="T21" s="631"/>
    </row>
    <row r="22" spans="1:20" s="1" customFormat="1" ht="18" customHeight="1" x14ac:dyDescent="0.25">
      <c r="A22" s="2304">
        <f>'1 MENUS Plan'!G37</f>
        <v>44160</v>
      </c>
      <c r="B22" s="2306"/>
      <c r="C22" s="2333">
        <f>'1 MENUS Plan'!H37</f>
        <v>44161</v>
      </c>
      <c r="D22" s="2333"/>
      <c r="E22" s="2323">
        <f>'1 MENUS Plan'!I37</f>
        <v>44162</v>
      </c>
      <c r="F22" s="2324"/>
      <c r="G22" s="2307"/>
      <c r="H22" s="2307"/>
      <c r="K22" s="2263" t="s">
        <v>1002</v>
      </c>
      <c r="L22" s="2264"/>
      <c r="N22" s="2263" t="s">
        <v>1001</v>
      </c>
      <c r="O22" s="2264"/>
      <c r="Q22" s="2275" t="s">
        <v>581</v>
      </c>
      <c r="R22" s="2275"/>
      <c r="S22" s="2275"/>
      <c r="T22" s="3"/>
    </row>
    <row r="23" spans="1:20" s="1" customFormat="1" ht="18" customHeight="1" x14ac:dyDescent="0.25">
      <c r="A23" s="2304"/>
      <c r="B23" s="2306"/>
      <c r="C23" s="2333">
        <f>'1 MENUS Plan'!F18</f>
        <v>0</v>
      </c>
      <c r="D23" s="2333"/>
      <c r="E23" s="2323">
        <f>'1 MENUS Plan'!E35</f>
        <v>0</v>
      </c>
      <c r="F23" s="2324"/>
      <c r="G23" s="2307"/>
      <c r="H23" s="2307"/>
      <c r="K23" s="2264"/>
      <c r="L23" s="2264"/>
      <c r="N23" s="2264"/>
      <c r="O23" s="2264"/>
      <c r="Q23" s="2275"/>
      <c r="R23" s="2275"/>
      <c r="S23" s="2275"/>
      <c r="T23" s="3"/>
    </row>
    <row r="24" spans="1:20" s="1" customFormat="1" ht="18" customHeight="1" x14ac:dyDescent="0.25">
      <c r="A24" s="23">
        <f>'1 MENUS Plan'!G38</f>
        <v>0</v>
      </c>
      <c r="B24" s="15">
        <v>110</v>
      </c>
      <c r="C24" s="76">
        <f>'1 MENUS Plan'!H38</f>
        <v>0</v>
      </c>
      <c r="D24" s="73">
        <v>110</v>
      </c>
      <c r="E24" s="23">
        <f>'1 MENUS Plan'!I38</f>
        <v>0</v>
      </c>
      <c r="F24" s="15">
        <v>110</v>
      </c>
      <c r="G24" s="2331" t="s">
        <v>1060</v>
      </c>
      <c r="H24" s="2320"/>
      <c r="K24" s="23" t="s">
        <v>1054</v>
      </c>
      <c r="L24" s="615">
        <v>110</v>
      </c>
      <c r="N24" s="23" t="s">
        <v>1054</v>
      </c>
      <c r="O24" s="615">
        <v>110</v>
      </c>
      <c r="Q24" s="2271"/>
      <c r="R24" s="15"/>
      <c r="S24" s="2274"/>
      <c r="T24" s="3"/>
    </row>
    <row r="25" spans="1:20" s="1" customFormat="1" ht="18" customHeight="1" x14ac:dyDescent="0.25">
      <c r="A25" s="23">
        <f>'1 MENUS Plan'!G39</f>
        <v>0</v>
      </c>
      <c r="B25" s="15">
        <v>80</v>
      </c>
      <c r="C25" s="76">
        <f>'1 MENUS Plan'!H39</f>
        <v>0</v>
      </c>
      <c r="D25" s="73">
        <v>80</v>
      </c>
      <c r="E25" s="23">
        <f>'1 MENUS Plan'!I39</f>
        <v>0</v>
      </c>
      <c r="F25" s="15">
        <v>80</v>
      </c>
      <c r="G25" s="2331"/>
      <c r="H25" s="2320"/>
      <c r="K25" s="23" t="s">
        <v>1054</v>
      </c>
      <c r="L25" s="615">
        <v>80</v>
      </c>
      <c r="N25" s="23" t="s">
        <v>1054</v>
      </c>
      <c r="O25" s="615">
        <v>80</v>
      </c>
      <c r="Q25" s="2271"/>
      <c r="R25" s="15"/>
      <c r="S25" s="2274"/>
      <c r="T25" s="3"/>
    </row>
    <row r="26" spans="1:20" s="1" customFormat="1" ht="18" customHeight="1" x14ac:dyDescent="0.25">
      <c r="A26" s="23">
        <f>'1 MENUS Plan'!G40</f>
        <v>0</v>
      </c>
      <c r="B26" s="15">
        <v>51</v>
      </c>
      <c r="C26" s="76">
        <f>'1 MENUS Plan'!H40</f>
        <v>0</v>
      </c>
      <c r="D26" s="73">
        <v>51</v>
      </c>
      <c r="E26" s="23">
        <f>'1 MENUS Plan'!I40</f>
        <v>0</v>
      </c>
      <c r="F26" s="15">
        <v>51</v>
      </c>
      <c r="G26" s="2332">
        <f>A3</f>
        <v>44156</v>
      </c>
      <c r="H26" s="2322"/>
      <c r="K26" s="23" t="s">
        <v>1054</v>
      </c>
      <c r="L26" s="615">
        <v>51</v>
      </c>
      <c r="N26" s="23" t="s">
        <v>1054</v>
      </c>
      <c r="O26" s="615">
        <v>51</v>
      </c>
      <c r="Q26" s="2271"/>
      <c r="R26" s="15"/>
      <c r="S26" s="2274"/>
      <c r="T26" s="3"/>
    </row>
    <row r="27" spans="1:20" s="1" customFormat="1" ht="18" customHeight="1" x14ac:dyDescent="0.25">
      <c r="A27" s="6" t="s">
        <v>1236</v>
      </c>
      <c r="B27" s="7">
        <f>SUM(B24:B26)</f>
        <v>241</v>
      </c>
      <c r="C27" s="77" t="s">
        <v>1236</v>
      </c>
      <c r="D27" s="74">
        <f>SUM(D24:D26)</f>
        <v>241</v>
      </c>
      <c r="E27" s="6" t="s">
        <v>1236</v>
      </c>
      <c r="F27" s="7">
        <f>SUM(F24:F26)</f>
        <v>241</v>
      </c>
      <c r="G27" s="34"/>
      <c r="H27" s="35"/>
      <c r="K27" s="616" t="s">
        <v>1236</v>
      </c>
      <c r="L27" s="614">
        <v>241</v>
      </c>
      <c r="N27" s="618" t="s">
        <v>993</v>
      </c>
      <c r="O27" s="614">
        <v>241</v>
      </c>
      <c r="Q27" s="2271"/>
      <c r="R27" s="7">
        <f>SUM(R24:R26)</f>
        <v>0</v>
      </c>
      <c r="S27" s="2274"/>
      <c r="T27" s="631" t="s">
        <v>576</v>
      </c>
    </row>
    <row r="28" spans="1:20" s="1" customFormat="1" ht="18" customHeight="1" x14ac:dyDescent="0.25">
      <c r="A28" s="23">
        <f>'1 MENUS Plan'!G41</f>
        <v>0</v>
      </c>
      <c r="B28" s="15">
        <v>110</v>
      </c>
      <c r="C28" s="76">
        <f>'1 MENUS Plan'!H41</f>
        <v>0</v>
      </c>
      <c r="D28" s="73">
        <v>110</v>
      </c>
      <c r="E28" s="23">
        <f>'1 MENUS Plan'!I41</f>
        <v>0</v>
      </c>
      <c r="F28" s="15">
        <v>110</v>
      </c>
      <c r="G28" s="2332">
        <f>E22</f>
        <v>44162</v>
      </c>
      <c r="H28" s="2322"/>
      <c r="K28" s="23" t="s">
        <v>1054</v>
      </c>
      <c r="L28" s="615">
        <v>110</v>
      </c>
      <c r="N28" s="23" t="s">
        <v>1054</v>
      </c>
      <c r="O28" s="615">
        <v>110</v>
      </c>
      <c r="Q28" s="2271"/>
      <c r="R28" s="15"/>
      <c r="S28" s="2274"/>
      <c r="T28" s="3"/>
    </row>
    <row r="29" spans="1:20" s="1" customFormat="1" ht="18" customHeight="1" x14ac:dyDescent="0.25">
      <c r="A29" s="23">
        <f>'1 MENUS Plan'!G42</f>
        <v>0</v>
      </c>
      <c r="B29" s="15">
        <v>80</v>
      </c>
      <c r="C29" s="76">
        <f>'1 MENUS Plan'!H42</f>
        <v>0</v>
      </c>
      <c r="D29" s="73">
        <v>80</v>
      </c>
      <c r="E29" s="23">
        <f>'1 MENUS Plan'!I42</f>
        <v>0</v>
      </c>
      <c r="F29" s="15">
        <v>80</v>
      </c>
      <c r="G29" s="78"/>
      <c r="H29" s="29"/>
      <c r="K29" s="23" t="s">
        <v>1054</v>
      </c>
      <c r="L29" s="615">
        <v>80</v>
      </c>
      <c r="N29" s="23" t="s">
        <v>1054</v>
      </c>
      <c r="O29" s="615">
        <v>80</v>
      </c>
      <c r="Q29" s="2271"/>
      <c r="R29" s="15"/>
      <c r="S29" s="2274"/>
      <c r="T29" s="3"/>
    </row>
    <row r="30" spans="1:20" s="1" customFormat="1" ht="18" customHeight="1" x14ac:dyDescent="0.25">
      <c r="A30" s="6" t="s">
        <v>1239</v>
      </c>
      <c r="B30" s="7">
        <f>SUM(B28:B29)</f>
        <v>190</v>
      </c>
      <c r="C30" s="77" t="s">
        <v>1239</v>
      </c>
      <c r="D30" s="74">
        <f>SUM(D28:D29)</f>
        <v>190</v>
      </c>
      <c r="E30" s="6" t="s">
        <v>1239</v>
      </c>
      <c r="F30" s="7">
        <f>SUM(F28:F29)</f>
        <v>190</v>
      </c>
      <c r="G30" s="78"/>
      <c r="H30" s="29"/>
      <c r="K30" s="616" t="s">
        <v>1239</v>
      </c>
      <c r="L30" s="614">
        <v>190</v>
      </c>
      <c r="N30" s="618" t="s">
        <v>994</v>
      </c>
      <c r="O30" s="614">
        <v>190</v>
      </c>
      <c r="Q30" s="2271"/>
      <c r="R30" s="7">
        <f>SUM(R28:R29)</f>
        <v>0</v>
      </c>
      <c r="S30" s="2274"/>
      <c r="T30" s="631" t="s">
        <v>577</v>
      </c>
    </row>
    <row r="31" spans="1:20" s="1" customFormat="1" ht="18" customHeight="1" x14ac:dyDescent="0.25">
      <c r="A31" s="23">
        <f>'1 MENUS Plan'!G43</f>
        <v>0</v>
      </c>
      <c r="B31" s="15">
        <v>110</v>
      </c>
      <c r="C31" s="76">
        <f>'1 MENUS Plan'!H43</f>
        <v>0</v>
      </c>
      <c r="D31" s="73">
        <v>110</v>
      </c>
      <c r="E31" s="23">
        <f>'1 MENUS Plan'!I43</f>
        <v>0</v>
      </c>
      <c r="F31" s="15">
        <v>110</v>
      </c>
      <c r="G31" s="79" t="s">
        <v>1243</v>
      </c>
      <c r="H31" s="17"/>
      <c r="K31" s="23" t="s">
        <v>1054</v>
      </c>
      <c r="L31" s="615">
        <v>110</v>
      </c>
      <c r="N31" s="23" t="s">
        <v>1054</v>
      </c>
      <c r="O31" s="615">
        <v>110</v>
      </c>
      <c r="Q31" s="2271"/>
      <c r="R31" s="15"/>
      <c r="S31" s="2274"/>
      <c r="T31" s="3"/>
    </row>
    <row r="32" spans="1:20" s="1" customFormat="1" ht="18" customHeight="1" x14ac:dyDescent="0.25">
      <c r="A32" s="23">
        <f>'1 MENUS Plan'!G44</f>
        <v>0</v>
      </c>
      <c r="B32" s="15">
        <v>80</v>
      </c>
      <c r="C32" s="76">
        <f>'1 MENUS Plan'!H44</f>
        <v>0</v>
      </c>
      <c r="D32" s="73">
        <v>80</v>
      </c>
      <c r="E32" s="23">
        <f>'1 MENUS Plan'!I44</f>
        <v>0</v>
      </c>
      <c r="F32" s="15">
        <v>80</v>
      </c>
      <c r="G32" s="80" t="s">
        <v>1240</v>
      </c>
      <c r="H32" s="17"/>
      <c r="K32" s="23" t="s">
        <v>1054</v>
      </c>
      <c r="L32" s="615">
        <v>80</v>
      </c>
      <c r="N32" s="23" t="s">
        <v>1054</v>
      </c>
      <c r="O32" s="615">
        <v>80</v>
      </c>
      <c r="Q32" s="2271"/>
      <c r="R32" s="15"/>
      <c r="S32" s="2274"/>
      <c r="T32" s="3"/>
    </row>
    <row r="33" spans="1:20" s="1" customFormat="1" ht="18" customHeight="1" x14ac:dyDescent="0.25">
      <c r="A33" s="6" t="s">
        <v>2064</v>
      </c>
      <c r="B33" s="7">
        <f>SUM(B31:B32)</f>
        <v>190</v>
      </c>
      <c r="C33" s="77" t="s">
        <v>2064</v>
      </c>
      <c r="D33" s="74">
        <f>SUM(D31:D32)</f>
        <v>190</v>
      </c>
      <c r="E33" s="6" t="s">
        <v>2064</v>
      </c>
      <c r="F33" s="7">
        <f>SUM(F31:F32)</f>
        <v>190</v>
      </c>
      <c r="G33" s="2329"/>
      <c r="H33" s="2314"/>
      <c r="K33" s="616" t="s">
        <v>2064</v>
      </c>
      <c r="L33" s="614">
        <v>190</v>
      </c>
      <c r="N33" s="618" t="s">
        <v>991</v>
      </c>
      <c r="O33" s="614">
        <v>190</v>
      </c>
      <c r="Q33" s="2271"/>
      <c r="R33" s="7">
        <f>SUM(R31:R32)</f>
        <v>0</v>
      </c>
      <c r="S33" s="2274"/>
      <c r="T33" s="631" t="s">
        <v>578</v>
      </c>
    </row>
    <row r="34" spans="1:20" s="1" customFormat="1" ht="18" customHeight="1" x14ac:dyDescent="0.25">
      <c r="A34" s="23">
        <f>'1 MENUS Plan'!G45</f>
        <v>0</v>
      </c>
      <c r="B34" s="15">
        <v>110</v>
      </c>
      <c r="C34" s="76">
        <f>'1 MENUS Plan'!H45</f>
        <v>0</v>
      </c>
      <c r="D34" s="73">
        <v>110</v>
      </c>
      <c r="E34" s="23">
        <f>'1 MENUS Plan'!I45</f>
        <v>0</v>
      </c>
      <c r="F34" s="15">
        <v>110</v>
      </c>
      <c r="G34" s="2329"/>
      <c r="H34" s="2314"/>
      <c r="K34" s="23" t="s">
        <v>1054</v>
      </c>
      <c r="L34" s="615">
        <v>110</v>
      </c>
      <c r="N34" s="23" t="s">
        <v>1054</v>
      </c>
      <c r="O34" s="615">
        <v>110</v>
      </c>
      <c r="Q34" s="2271"/>
      <c r="R34" s="15"/>
      <c r="S34" s="2274"/>
      <c r="T34" s="3"/>
    </row>
    <row r="35" spans="1:20" s="1" customFormat="1" ht="18" customHeight="1" x14ac:dyDescent="0.25">
      <c r="A35" s="23">
        <f>'1 MENUS Plan'!G46</f>
        <v>0</v>
      </c>
      <c r="B35" s="15">
        <v>80</v>
      </c>
      <c r="C35" s="76">
        <f>'1 MENUS Plan'!H46</f>
        <v>0</v>
      </c>
      <c r="D35" s="73">
        <v>80</v>
      </c>
      <c r="E35" s="23">
        <f>'1 MENUS Plan'!I46</f>
        <v>0</v>
      </c>
      <c r="F35" s="15">
        <v>80</v>
      </c>
      <c r="G35" s="2329"/>
      <c r="H35" s="2314"/>
      <c r="K35" s="23" t="s">
        <v>1054</v>
      </c>
      <c r="L35" s="615">
        <v>80</v>
      </c>
      <c r="N35" s="23" t="s">
        <v>1054</v>
      </c>
      <c r="O35" s="615">
        <v>80</v>
      </c>
      <c r="Q35" s="2271"/>
      <c r="R35" s="15"/>
      <c r="S35" s="2274"/>
      <c r="T35" s="3"/>
    </row>
    <row r="36" spans="1:20" s="1" customFormat="1" ht="18" customHeight="1" x14ac:dyDescent="0.25">
      <c r="A36" s="6" t="s">
        <v>1237</v>
      </c>
      <c r="B36" s="7">
        <f>SUM(B34:B35)</f>
        <v>190</v>
      </c>
      <c r="C36" s="77" t="s">
        <v>1237</v>
      </c>
      <c r="D36" s="74">
        <f>SUM(D34:D35)</f>
        <v>190</v>
      </c>
      <c r="E36" s="6" t="s">
        <v>1237</v>
      </c>
      <c r="F36" s="7">
        <f>SUM(F34:F35)</f>
        <v>190</v>
      </c>
      <c r="G36" s="2329"/>
      <c r="H36" s="2314"/>
      <c r="K36" s="616" t="s">
        <v>1237</v>
      </c>
      <c r="L36" s="614">
        <v>190</v>
      </c>
      <c r="N36" s="618" t="s">
        <v>992</v>
      </c>
      <c r="O36" s="614">
        <v>190</v>
      </c>
      <c r="Q36" s="2271"/>
      <c r="R36" s="7">
        <f>SUM(R34:R35)</f>
        <v>0</v>
      </c>
      <c r="S36" s="2274"/>
      <c r="T36" s="631" t="s">
        <v>579</v>
      </c>
    </row>
    <row r="37" spans="1:20" s="1" customFormat="1" ht="18" customHeight="1" x14ac:dyDescent="0.25">
      <c r="A37" s="23">
        <f>'1 MENUS Plan'!G47</f>
        <v>0</v>
      </c>
      <c r="B37" s="15">
        <v>110</v>
      </c>
      <c r="C37" s="76">
        <f>'1 MENUS Plan'!H47</f>
        <v>0</v>
      </c>
      <c r="D37" s="73">
        <v>110</v>
      </c>
      <c r="E37" s="23">
        <f>'1 MENUS Plan'!I47</f>
        <v>0</v>
      </c>
      <c r="F37" s="15">
        <v>110</v>
      </c>
      <c r="G37" s="2329"/>
      <c r="H37" s="2314"/>
      <c r="K37" s="23" t="s">
        <v>1054</v>
      </c>
      <c r="L37" s="615">
        <v>110</v>
      </c>
      <c r="N37" s="23" t="s">
        <v>1054</v>
      </c>
      <c r="O37" s="615">
        <v>110</v>
      </c>
      <c r="Q37" s="2271"/>
      <c r="R37" s="15"/>
      <c r="S37" s="2274"/>
      <c r="T37" s="3"/>
    </row>
    <row r="38" spans="1:20" s="1" customFormat="1" ht="18" customHeight="1" x14ac:dyDescent="0.25">
      <c r="A38" s="23">
        <f>'1 MENUS Plan'!G48</f>
        <v>0</v>
      </c>
      <c r="B38" s="15">
        <v>80</v>
      </c>
      <c r="C38" s="76">
        <f>'1 MENUS Plan'!H48</f>
        <v>0</v>
      </c>
      <c r="D38" s="73">
        <v>80</v>
      </c>
      <c r="E38" s="23">
        <f>'1 MENUS Plan'!I48</f>
        <v>0</v>
      </c>
      <c r="F38" s="15">
        <v>80</v>
      </c>
      <c r="G38" s="2329"/>
      <c r="H38" s="2314"/>
      <c r="K38" s="23" t="s">
        <v>1054</v>
      </c>
      <c r="L38" s="615">
        <v>80</v>
      </c>
      <c r="N38" s="23" t="s">
        <v>1054</v>
      </c>
      <c r="O38" s="615">
        <v>80</v>
      </c>
      <c r="Q38" s="2271"/>
      <c r="R38" s="15"/>
      <c r="S38" s="2274"/>
      <c r="T38" s="3"/>
    </row>
    <row r="39" spans="1:20" s="1" customFormat="1" ht="18" customHeight="1" x14ac:dyDescent="0.25">
      <c r="A39" s="6" t="s">
        <v>1238</v>
      </c>
      <c r="B39" s="7">
        <f>SUM(B37:B38)</f>
        <v>190</v>
      </c>
      <c r="C39" s="77" t="s">
        <v>1238</v>
      </c>
      <c r="D39" s="74">
        <f>SUM(D37:D38)</f>
        <v>190</v>
      </c>
      <c r="E39" s="6" t="s">
        <v>1238</v>
      </c>
      <c r="F39" s="7">
        <f>SUM(F37:F38)</f>
        <v>190</v>
      </c>
      <c r="G39" s="2329"/>
      <c r="H39" s="2314"/>
      <c r="K39" s="616" t="s">
        <v>1238</v>
      </c>
      <c r="L39" s="614">
        <v>190</v>
      </c>
      <c r="N39" s="618" t="s">
        <v>998</v>
      </c>
      <c r="O39" s="614">
        <v>190</v>
      </c>
      <c r="Q39" s="2271"/>
      <c r="R39" s="7">
        <f>SUM(R37:R38)</f>
        <v>0</v>
      </c>
      <c r="S39" s="2274"/>
      <c r="T39" s="631" t="s">
        <v>580</v>
      </c>
    </row>
    <row r="40" spans="1:20" s="1" customFormat="1" ht="18" customHeight="1" x14ac:dyDescent="0.25">
      <c r="A40" s="33"/>
      <c r="B40" s="14"/>
      <c r="C40" s="3"/>
      <c r="D40" s="3"/>
      <c r="E40" s="33"/>
      <c r="F40" s="14"/>
      <c r="G40" s="2330"/>
      <c r="H40" s="2316"/>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625"/>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K1:N2"/>
    <mergeCell ref="A1:F1"/>
    <mergeCell ref="A2:H2"/>
    <mergeCell ref="A3:B4"/>
    <mergeCell ref="C3:D4"/>
    <mergeCell ref="G3:H4"/>
    <mergeCell ref="E3:F4"/>
    <mergeCell ref="G43:H43"/>
    <mergeCell ref="A22:B23"/>
    <mergeCell ref="C22:D23"/>
    <mergeCell ref="E22:F23"/>
    <mergeCell ref="G22:H23"/>
    <mergeCell ref="G24:H25"/>
    <mergeCell ref="G26:H26"/>
    <mergeCell ref="G28:H28"/>
    <mergeCell ref="G33:H40"/>
    <mergeCell ref="Q41:S41"/>
    <mergeCell ref="Q3:T3"/>
    <mergeCell ref="Q4:T4"/>
    <mergeCell ref="Q5:Q21"/>
    <mergeCell ref="S5:S21"/>
    <mergeCell ref="Q22:S23"/>
    <mergeCell ref="Q24:Q40"/>
    <mergeCell ref="S24:S40"/>
    <mergeCell ref="K22:L23"/>
    <mergeCell ref="N22:O23"/>
    <mergeCell ref="K3:L4"/>
    <mergeCell ref="N3:O4"/>
    <mergeCell ref="K5:L13"/>
    <mergeCell ref="K14:L18"/>
    <mergeCell ref="K19:L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&amp;CPage &amp;P de &amp;N&amp;R&amp;D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0"/>
  <dimension ref="A1:T75"/>
  <sheetViews>
    <sheetView showZeros="0" zoomScaleNormal="100" zoomScaleSheetLayoutView="130" workbookViewId="0">
      <selection activeCell="A43" sqref="A43"/>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Plan'!B50</f>
        <v>47</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Plan'!C49</f>
        <v>44163</v>
      </c>
      <c r="B3" s="2306"/>
      <c r="C3" s="2305">
        <f>'1 MENUS Plan'!D49</f>
        <v>44164</v>
      </c>
      <c r="D3" s="2305"/>
      <c r="E3" s="2317">
        <f>'1 MENUS Plan'!E49</f>
        <v>44165</v>
      </c>
      <c r="F3" s="2318"/>
      <c r="G3" s="2305">
        <f>'1 MENUS Plan'!F49</f>
        <v>44166</v>
      </c>
      <c r="H3" s="2305"/>
      <c r="K3" s="2263" t="s">
        <v>997</v>
      </c>
      <c r="L3" s="2264"/>
      <c r="N3" s="2263" t="s">
        <v>1000</v>
      </c>
      <c r="O3" s="2264"/>
      <c r="Q3" s="2272" t="s">
        <v>569</v>
      </c>
      <c r="R3" s="2272"/>
      <c r="S3" s="2272"/>
      <c r="T3" s="2272"/>
    </row>
    <row r="4" spans="1:20" s="1" customFormat="1" ht="15.75" customHeight="1" x14ac:dyDescent="0.25">
      <c r="A4" s="2304"/>
      <c r="B4" s="2306"/>
      <c r="C4" s="2305"/>
      <c r="D4" s="2305"/>
      <c r="E4" s="2317"/>
      <c r="F4" s="2318"/>
      <c r="G4" s="2305"/>
      <c r="H4" s="2305"/>
      <c r="K4" s="2264"/>
      <c r="L4" s="2264"/>
      <c r="N4" s="2264"/>
      <c r="O4" s="2264"/>
      <c r="Q4" s="2273" t="s">
        <v>570</v>
      </c>
      <c r="R4" s="2273"/>
      <c r="S4" s="2273"/>
      <c r="T4" s="2273"/>
    </row>
    <row r="5" spans="1:20" s="1" customFormat="1" ht="18" customHeight="1" x14ac:dyDescent="0.25">
      <c r="A5" s="23">
        <f>'1 MENUS Plan'!C50</f>
        <v>0</v>
      </c>
      <c r="B5" s="15">
        <v>110</v>
      </c>
      <c r="C5" s="76">
        <f>'1 MENUS Plan'!D50</f>
        <v>0</v>
      </c>
      <c r="D5" s="73">
        <v>110</v>
      </c>
      <c r="E5" s="23">
        <f>'1 MENUS Plan'!E50</f>
        <v>0</v>
      </c>
      <c r="F5" s="15">
        <v>110</v>
      </c>
      <c r="G5" s="76">
        <f>'1 MENUS Plan'!F50</f>
        <v>0</v>
      </c>
      <c r="H5" s="15">
        <v>110</v>
      </c>
      <c r="K5" s="2298" t="s">
        <v>995</v>
      </c>
      <c r="L5" s="2299"/>
      <c r="N5" s="23" t="s">
        <v>1054</v>
      </c>
      <c r="O5" s="15">
        <v>110</v>
      </c>
      <c r="Q5" s="2271"/>
      <c r="R5" s="15">
        <v>0</v>
      </c>
      <c r="S5" s="2274"/>
      <c r="T5" s="3"/>
    </row>
    <row r="6" spans="1:20" s="1" customFormat="1" ht="18" customHeight="1" x14ac:dyDescent="0.25">
      <c r="A6" s="23">
        <f>'1 MENUS Plan'!C51</f>
        <v>0</v>
      </c>
      <c r="B6" s="15">
        <v>80</v>
      </c>
      <c r="C6" s="76">
        <f>'1 MENUS Plan'!D51</f>
        <v>0</v>
      </c>
      <c r="D6" s="73">
        <v>80</v>
      </c>
      <c r="E6" s="23">
        <f>'1 MENUS Plan'!E51</f>
        <v>0</v>
      </c>
      <c r="F6" s="15">
        <v>80</v>
      </c>
      <c r="G6" s="76">
        <f>'1 MENUS Plan'!F51</f>
        <v>0</v>
      </c>
      <c r="H6" s="15">
        <v>80</v>
      </c>
      <c r="K6" s="2298"/>
      <c r="L6" s="2299"/>
      <c r="N6" s="23" t="s">
        <v>1054</v>
      </c>
      <c r="O6" s="15">
        <v>80</v>
      </c>
      <c r="Q6" s="2271"/>
      <c r="R6" s="15">
        <v>0</v>
      </c>
      <c r="S6" s="2274"/>
      <c r="T6" s="876" t="s">
        <v>2195</v>
      </c>
    </row>
    <row r="7" spans="1:20" s="1" customFormat="1" ht="18" customHeight="1" x14ac:dyDescent="0.25">
      <c r="A7" s="23">
        <f>'1 MENUS Plan'!C52</f>
        <v>0</v>
      </c>
      <c r="B7" s="15">
        <v>51</v>
      </c>
      <c r="C7" s="76">
        <f>'1 MENUS Plan'!D52</f>
        <v>0</v>
      </c>
      <c r="D7" s="73">
        <v>51</v>
      </c>
      <c r="E7" s="23">
        <f>'1 MENUS Plan'!E52</f>
        <v>0</v>
      </c>
      <c r="F7" s="15">
        <v>51</v>
      </c>
      <c r="G7" s="76">
        <f>'1 MENUS Plan'!F52</f>
        <v>0</v>
      </c>
      <c r="H7" s="15">
        <v>51</v>
      </c>
      <c r="K7" s="2298"/>
      <c r="L7" s="2299"/>
      <c r="N7" s="23" t="s">
        <v>1054</v>
      </c>
      <c r="O7" s="15">
        <v>51</v>
      </c>
      <c r="Q7" s="2271"/>
      <c r="R7" s="15">
        <v>0</v>
      </c>
      <c r="S7" s="2274"/>
      <c r="T7" s="3"/>
    </row>
    <row r="8" spans="1:20" s="1" customFormat="1" ht="18" customHeight="1" x14ac:dyDescent="0.25">
      <c r="A8" s="6" t="s">
        <v>1236</v>
      </c>
      <c r="B8" s="7">
        <f>SUM(B5:B7)</f>
        <v>241</v>
      </c>
      <c r="C8" s="77" t="s">
        <v>1236</v>
      </c>
      <c r="D8" s="74">
        <f>SUM(D5:D7)</f>
        <v>241</v>
      </c>
      <c r="E8" s="6" t="s">
        <v>1236</v>
      </c>
      <c r="F8" s="7">
        <f>SUM(F5:F7)</f>
        <v>241</v>
      </c>
      <c r="G8" s="77" t="s">
        <v>1236</v>
      </c>
      <c r="H8" s="7">
        <f>SUM(H5:H7)</f>
        <v>241</v>
      </c>
      <c r="K8" s="2298"/>
      <c r="L8" s="2299"/>
      <c r="N8" s="6" t="s">
        <v>1236</v>
      </c>
      <c r="O8" s="7">
        <v>241</v>
      </c>
      <c r="Q8" s="2271"/>
      <c r="R8" s="7">
        <f>SUM(R5:R7)</f>
        <v>0</v>
      </c>
      <c r="S8" s="2274"/>
      <c r="T8" s="631" t="s">
        <v>571</v>
      </c>
    </row>
    <row r="9" spans="1:20" s="1" customFormat="1" ht="18" customHeight="1" x14ac:dyDescent="0.25">
      <c r="A9" s="23">
        <f>'1 MENUS Plan'!C53</f>
        <v>0</v>
      </c>
      <c r="B9" s="15">
        <v>110</v>
      </c>
      <c r="C9" s="76">
        <f>'1 MENUS Plan'!D53</f>
        <v>0</v>
      </c>
      <c r="D9" s="73">
        <v>110</v>
      </c>
      <c r="E9" s="23">
        <f>'1 MENUS Plan'!E53</f>
        <v>0</v>
      </c>
      <c r="F9" s="15">
        <v>110</v>
      </c>
      <c r="G9" s="76">
        <f>'1 MENUS Plan'!F53</f>
        <v>0</v>
      </c>
      <c r="H9" s="15">
        <v>110</v>
      </c>
      <c r="K9" s="2298"/>
      <c r="L9" s="2299"/>
      <c r="N9" s="23" t="s">
        <v>1054</v>
      </c>
      <c r="O9" s="15">
        <v>110</v>
      </c>
      <c r="Q9" s="2271"/>
      <c r="R9" s="15"/>
      <c r="S9" s="2274"/>
      <c r="T9" s="631"/>
    </row>
    <row r="10" spans="1:20" s="1" customFormat="1" ht="18" customHeight="1" x14ac:dyDescent="0.25">
      <c r="A10" s="23">
        <f>'1 MENUS Plan'!C54</f>
        <v>0</v>
      </c>
      <c r="B10" s="15">
        <v>80</v>
      </c>
      <c r="C10" s="76">
        <f>'1 MENUS Plan'!D54</f>
        <v>0</v>
      </c>
      <c r="D10" s="73">
        <v>80</v>
      </c>
      <c r="E10" s="23">
        <f>'1 MENUS Plan'!E54</f>
        <v>0</v>
      </c>
      <c r="F10" s="15">
        <v>80</v>
      </c>
      <c r="G10" s="76">
        <f>'1 MENUS Plan'!F54</f>
        <v>0</v>
      </c>
      <c r="H10" s="15">
        <v>80</v>
      </c>
      <c r="K10" s="2298"/>
      <c r="L10" s="2299"/>
      <c r="N10" s="23" t="s">
        <v>1054</v>
      </c>
      <c r="O10" s="15">
        <v>80</v>
      </c>
      <c r="Q10" s="2271"/>
      <c r="R10" s="15"/>
      <c r="S10" s="2274"/>
      <c r="T10" s="3"/>
    </row>
    <row r="11" spans="1:20" s="1" customFormat="1" ht="18" customHeight="1" x14ac:dyDescent="0.25">
      <c r="A11" s="6" t="s">
        <v>1239</v>
      </c>
      <c r="B11" s="7">
        <f>SUM(B9:B10)</f>
        <v>190</v>
      </c>
      <c r="C11" s="77" t="s">
        <v>1239</v>
      </c>
      <c r="D11" s="74">
        <f>SUM(D9:D10)</f>
        <v>190</v>
      </c>
      <c r="E11" s="6" t="s">
        <v>1239</v>
      </c>
      <c r="F11" s="7">
        <f>SUM(F9:F10)</f>
        <v>190</v>
      </c>
      <c r="G11" s="77"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Plan'!C55</f>
        <v>0</v>
      </c>
      <c r="B12" s="15">
        <v>110</v>
      </c>
      <c r="C12" s="76">
        <f>'1 MENUS Plan'!D55</f>
        <v>0</v>
      </c>
      <c r="D12" s="73">
        <v>110</v>
      </c>
      <c r="E12" s="23">
        <f>'1 MENUS Plan'!E55</f>
        <v>0</v>
      </c>
      <c r="F12" s="15">
        <v>110</v>
      </c>
      <c r="G12" s="76">
        <f>'1 MENUS Plan'!F55</f>
        <v>0</v>
      </c>
      <c r="H12" s="15">
        <v>110</v>
      </c>
      <c r="K12" s="2298"/>
      <c r="L12" s="2299"/>
      <c r="N12" s="23" t="s">
        <v>1054</v>
      </c>
      <c r="O12" s="15">
        <v>110</v>
      </c>
      <c r="Q12" s="2271"/>
      <c r="R12" s="15"/>
      <c r="S12" s="2274"/>
      <c r="T12" s="631"/>
    </row>
    <row r="13" spans="1:20" s="1" customFormat="1" ht="18" customHeight="1" x14ac:dyDescent="0.25">
      <c r="A13" s="23">
        <f>'1 MENUS Plan'!C56</f>
        <v>0</v>
      </c>
      <c r="B13" s="15">
        <v>80</v>
      </c>
      <c r="C13" s="76">
        <f>'1 MENUS Plan'!D56</f>
        <v>0</v>
      </c>
      <c r="D13" s="73">
        <v>80</v>
      </c>
      <c r="E13" s="23">
        <f>'1 MENUS Plan'!E56</f>
        <v>0</v>
      </c>
      <c r="F13" s="15">
        <v>80</v>
      </c>
      <c r="G13" s="76">
        <f>'1 MENUS Plan'!F56</f>
        <v>0</v>
      </c>
      <c r="H13" s="15">
        <v>80</v>
      </c>
      <c r="K13" s="2298"/>
      <c r="L13" s="2299"/>
      <c r="N13" s="23" t="s">
        <v>1054</v>
      </c>
      <c r="O13" s="15">
        <v>80</v>
      </c>
      <c r="Q13" s="2271"/>
      <c r="R13" s="15"/>
      <c r="S13" s="2274"/>
      <c r="T13" s="3"/>
    </row>
    <row r="14" spans="1:20" s="1" customFormat="1" ht="18" customHeight="1" x14ac:dyDescent="0.25">
      <c r="A14" s="6" t="s">
        <v>2064</v>
      </c>
      <c r="B14" s="7">
        <f>SUM(B12:B13)</f>
        <v>190</v>
      </c>
      <c r="C14" s="77" t="s">
        <v>2064</v>
      </c>
      <c r="D14" s="74">
        <f>SUM(D12:D13)</f>
        <v>190</v>
      </c>
      <c r="E14" s="6" t="s">
        <v>2064</v>
      </c>
      <c r="F14" s="7">
        <f>SUM(F12:F13)</f>
        <v>190</v>
      </c>
      <c r="G14" s="77"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Plan'!C57</f>
        <v>0</v>
      </c>
      <c r="B15" s="15">
        <v>110</v>
      </c>
      <c r="C15" s="76">
        <f>'1 MENUS Plan'!D57</f>
        <v>0</v>
      </c>
      <c r="D15" s="73">
        <v>110</v>
      </c>
      <c r="E15" s="23">
        <f>'1 MENUS Plan'!E57</f>
        <v>0</v>
      </c>
      <c r="F15" s="15">
        <v>110</v>
      </c>
      <c r="G15" s="76">
        <f>'1 MENUS Plan'!F57</f>
        <v>0</v>
      </c>
      <c r="H15" s="15">
        <v>110</v>
      </c>
      <c r="K15" s="2300"/>
      <c r="L15" s="2301"/>
      <c r="N15" s="23" t="s">
        <v>1054</v>
      </c>
      <c r="O15" s="15">
        <v>110</v>
      </c>
      <c r="Q15" s="2271"/>
      <c r="R15" s="15"/>
      <c r="S15" s="2274"/>
      <c r="T15" s="631"/>
    </row>
    <row r="16" spans="1:20" s="1" customFormat="1" ht="18" customHeight="1" x14ac:dyDescent="0.25">
      <c r="A16" s="23">
        <f>'1 MENUS Plan'!C58</f>
        <v>0</v>
      </c>
      <c r="B16" s="15">
        <v>80</v>
      </c>
      <c r="C16" s="76">
        <f>'1 MENUS Plan'!D58</f>
        <v>0</v>
      </c>
      <c r="D16" s="73">
        <v>80</v>
      </c>
      <c r="E16" s="23">
        <f>'1 MENUS Plan'!E58</f>
        <v>0</v>
      </c>
      <c r="F16" s="15">
        <v>80</v>
      </c>
      <c r="G16" s="76">
        <f>'1 MENUS Plan'!F58</f>
        <v>0</v>
      </c>
      <c r="H16" s="15">
        <v>80</v>
      </c>
      <c r="K16" s="2300"/>
      <c r="L16" s="2301"/>
      <c r="N16" s="23" t="s">
        <v>1054</v>
      </c>
      <c r="O16" s="15">
        <v>80</v>
      </c>
      <c r="Q16" s="2271"/>
      <c r="R16" s="15"/>
      <c r="S16" s="2274"/>
      <c r="T16" s="3"/>
    </row>
    <row r="17" spans="1:20" s="1" customFormat="1" ht="18" customHeight="1" x14ac:dyDescent="0.25">
      <c r="A17" s="6" t="s">
        <v>1237</v>
      </c>
      <c r="B17" s="7">
        <f>SUM(B15:B16)</f>
        <v>190</v>
      </c>
      <c r="C17" s="77" t="s">
        <v>1237</v>
      </c>
      <c r="D17" s="74">
        <f>SUM(D15:D16)</f>
        <v>190</v>
      </c>
      <c r="E17" s="6" t="s">
        <v>1237</v>
      </c>
      <c r="F17" s="7">
        <f>SUM(F15:F16)</f>
        <v>190</v>
      </c>
      <c r="G17" s="77"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Plan'!C59</f>
        <v>0</v>
      </c>
      <c r="B18" s="15">
        <v>110</v>
      </c>
      <c r="C18" s="76">
        <f>'1 MENUS Plan'!D59</f>
        <v>0</v>
      </c>
      <c r="D18" s="73">
        <v>110</v>
      </c>
      <c r="E18" s="23">
        <f>'1 MENUS Plan'!E59</f>
        <v>0</v>
      </c>
      <c r="F18" s="15">
        <v>110</v>
      </c>
      <c r="G18" s="76">
        <f>'1 MENUS Plan'!F59</f>
        <v>0</v>
      </c>
      <c r="H18" s="15">
        <v>110</v>
      </c>
      <c r="K18" s="2300"/>
      <c r="L18" s="2301"/>
      <c r="N18" s="23" t="s">
        <v>1054</v>
      </c>
      <c r="O18" s="15">
        <v>110</v>
      </c>
      <c r="Q18" s="2271"/>
      <c r="R18" s="15"/>
      <c r="S18" s="2274"/>
      <c r="T18" s="631"/>
    </row>
    <row r="19" spans="1:20" s="1" customFormat="1" ht="18" customHeight="1" x14ac:dyDescent="0.25">
      <c r="A19" s="23">
        <f>'1 MENUS Plan'!C60</f>
        <v>0</v>
      </c>
      <c r="B19" s="15">
        <v>80</v>
      </c>
      <c r="C19" s="76">
        <f>'1 MENUS Plan'!D60</f>
        <v>0</v>
      </c>
      <c r="D19" s="73">
        <v>80</v>
      </c>
      <c r="E19" s="23">
        <f>'1 MENUS Plan'!E60</f>
        <v>0</v>
      </c>
      <c r="F19" s="15">
        <v>80</v>
      </c>
      <c r="G19" s="76">
        <f>'1 MENUS Plan'!F60</f>
        <v>0</v>
      </c>
      <c r="H19" s="15">
        <v>80</v>
      </c>
      <c r="K19" s="2311" t="s">
        <v>582</v>
      </c>
      <c r="L19" s="2312"/>
      <c r="N19" s="23" t="s">
        <v>1054</v>
      </c>
      <c r="O19" s="15">
        <v>80</v>
      </c>
      <c r="Q19" s="2271"/>
      <c r="R19" s="15"/>
      <c r="S19" s="2274"/>
      <c r="T19" s="3"/>
    </row>
    <row r="20" spans="1:20" s="1" customFormat="1" ht="18" customHeight="1" x14ac:dyDescent="0.25">
      <c r="A20" s="6" t="s">
        <v>1238</v>
      </c>
      <c r="B20" s="7">
        <f>SUM(B18:B19)</f>
        <v>190</v>
      </c>
      <c r="C20" s="77" t="s">
        <v>1238</v>
      </c>
      <c r="D20" s="74">
        <f>SUM(D18:D19)</f>
        <v>190</v>
      </c>
      <c r="E20" s="6" t="s">
        <v>1238</v>
      </c>
      <c r="F20" s="7">
        <f>SUM(F18:F19)</f>
        <v>190</v>
      </c>
      <c r="G20" s="77"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12"/>
      <c r="C21" s="3"/>
      <c r="D21" s="3"/>
      <c r="E21" s="16"/>
      <c r="F21" s="12"/>
      <c r="G21" s="3"/>
      <c r="H21" s="12"/>
      <c r="K21" s="2311"/>
      <c r="L21" s="2312"/>
      <c r="N21" s="23" t="s">
        <v>1004</v>
      </c>
      <c r="O21" s="12"/>
      <c r="Q21" s="2271"/>
      <c r="R21" s="14"/>
      <c r="S21" s="2274"/>
      <c r="T21" s="631"/>
    </row>
    <row r="22" spans="1:20" s="1" customFormat="1" ht="18" customHeight="1" x14ac:dyDescent="0.25">
      <c r="A22" s="2304">
        <f>'1 MENUS Plan'!G49</f>
        <v>44167</v>
      </c>
      <c r="B22" s="2306"/>
      <c r="C22" s="2333">
        <f>'1 MENUS Plan'!H49</f>
        <v>44168</v>
      </c>
      <c r="D22" s="2333"/>
      <c r="E22" s="2323">
        <f>'1 MENUS Plan'!I49</f>
        <v>44169</v>
      </c>
      <c r="F22" s="2324"/>
      <c r="G22" s="2307"/>
      <c r="H22" s="2307"/>
      <c r="K22" s="2263" t="s">
        <v>1002</v>
      </c>
      <c r="L22" s="2264"/>
      <c r="N22" s="2263" t="s">
        <v>1001</v>
      </c>
      <c r="O22" s="2264"/>
      <c r="Q22" s="2275" t="s">
        <v>581</v>
      </c>
      <c r="R22" s="2275"/>
      <c r="S22" s="2275"/>
      <c r="T22" s="3"/>
    </row>
    <row r="23" spans="1:20" s="1" customFormat="1" ht="18" customHeight="1" x14ac:dyDescent="0.25">
      <c r="A23" s="2304"/>
      <c r="B23" s="2306"/>
      <c r="C23" s="2333">
        <f>'1 MENUS Plan'!F18</f>
        <v>0</v>
      </c>
      <c r="D23" s="2333"/>
      <c r="E23" s="2323">
        <f>'1 MENUS Plan'!E35</f>
        <v>0</v>
      </c>
      <c r="F23" s="2324"/>
      <c r="G23" s="2307"/>
      <c r="H23" s="2307"/>
      <c r="K23" s="2264"/>
      <c r="L23" s="2264"/>
      <c r="N23" s="2264"/>
      <c r="O23" s="2264"/>
      <c r="Q23" s="2275"/>
      <c r="R23" s="2275"/>
      <c r="S23" s="2275"/>
      <c r="T23" s="3"/>
    </row>
    <row r="24" spans="1:20" s="1" customFormat="1" ht="18" customHeight="1" x14ac:dyDescent="0.25">
      <c r="A24" s="23">
        <f>'1 MENUS Plan'!G50</f>
        <v>0</v>
      </c>
      <c r="B24" s="15">
        <v>110</v>
      </c>
      <c r="C24" s="76">
        <f>'1 MENUS Plan'!H50</f>
        <v>0</v>
      </c>
      <c r="D24" s="73">
        <v>110</v>
      </c>
      <c r="E24" s="23">
        <f>'1 MENUS Plan'!I50</f>
        <v>0</v>
      </c>
      <c r="F24" s="15">
        <v>110</v>
      </c>
      <c r="G24" s="2331" t="s">
        <v>1060</v>
      </c>
      <c r="H24" s="2320"/>
      <c r="K24" s="23" t="s">
        <v>1054</v>
      </c>
      <c r="L24" s="615">
        <v>110</v>
      </c>
      <c r="N24" s="23" t="s">
        <v>1054</v>
      </c>
      <c r="O24" s="615">
        <v>110</v>
      </c>
      <c r="Q24" s="2271"/>
      <c r="R24" s="15"/>
      <c r="S24" s="2274"/>
      <c r="T24" s="3"/>
    </row>
    <row r="25" spans="1:20" s="1" customFormat="1" ht="18" customHeight="1" x14ac:dyDescent="0.25">
      <c r="A25" s="23">
        <f>'1 MENUS Plan'!G51</f>
        <v>0</v>
      </c>
      <c r="B25" s="15">
        <v>80</v>
      </c>
      <c r="C25" s="76">
        <f>'1 MENUS Plan'!H51</f>
        <v>0</v>
      </c>
      <c r="D25" s="73">
        <v>80</v>
      </c>
      <c r="E25" s="23">
        <f>'1 MENUS Plan'!I51</f>
        <v>0</v>
      </c>
      <c r="F25" s="15">
        <v>80</v>
      </c>
      <c r="G25" s="2331"/>
      <c r="H25" s="2320"/>
      <c r="K25" s="23" t="s">
        <v>1054</v>
      </c>
      <c r="L25" s="615">
        <v>80</v>
      </c>
      <c r="N25" s="23" t="s">
        <v>1054</v>
      </c>
      <c r="O25" s="615">
        <v>80</v>
      </c>
      <c r="Q25" s="2271"/>
      <c r="R25" s="15"/>
      <c r="S25" s="2274"/>
      <c r="T25" s="3"/>
    </row>
    <row r="26" spans="1:20" s="1" customFormat="1" ht="18" customHeight="1" x14ac:dyDescent="0.25">
      <c r="A26" s="23">
        <f>'1 MENUS Plan'!G52</f>
        <v>0</v>
      </c>
      <c r="B26" s="15">
        <v>51</v>
      </c>
      <c r="C26" s="76">
        <f>'1 MENUS Plan'!H52</f>
        <v>0</v>
      </c>
      <c r="D26" s="73">
        <v>51</v>
      </c>
      <c r="E26" s="23">
        <f>'1 MENUS Plan'!I52</f>
        <v>0</v>
      </c>
      <c r="F26" s="15">
        <v>51</v>
      </c>
      <c r="G26" s="2332">
        <f>A3</f>
        <v>44163</v>
      </c>
      <c r="H26" s="2322"/>
      <c r="K26" s="23" t="s">
        <v>1054</v>
      </c>
      <c r="L26" s="615">
        <v>51</v>
      </c>
      <c r="N26" s="23" t="s">
        <v>1054</v>
      </c>
      <c r="O26" s="615">
        <v>51</v>
      </c>
      <c r="Q26" s="2271"/>
      <c r="R26" s="15"/>
      <c r="S26" s="2274"/>
      <c r="T26" s="3"/>
    </row>
    <row r="27" spans="1:20" s="1" customFormat="1" ht="18" customHeight="1" x14ac:dyDescent="0.25">
      <c r="A27" s="6" t="s">
        <v>1236</v>
      </c>
      <c r="B27" s="7">
        <f>SUM(B24:B26)</f>
        <v>241</v>
      </c>
      <c r="C27" s="77" t="s">
        <v>1236</v>
      </c>
      <c r="D27" s="74">
        <f>SUM(D24:D26)</f>
        <v>241</v>
      </c>
      <c r="E27" s="6" t="s">
        <v>1236</v>
      </c>
      <c r="F27" s="7">
        <f>SUM(F24:F26)</f>
        <v>241</v>
      </c>
      <c r="G27" s="34"/>
      <c r="H27" s="35"/>
      <c r="K27" s="616" t="s">
        <v>1236</v>
      </c>
      <c r="L27" s="614">
        <v>241</v>
      </c>
      <c r="N27" s="618" t="s">
        <v>993</v>
      </c>
      <c r="O27" s="614">
        <v>241</v>
      </c>
      <c r="Q27" s="2271"/>
      <c r="R27" s="7">
        <f>SUM(R24:R26)</f>
        <v>0</v>
      </c>
      <c r="S27" s="2274"/>
      <c r="T27" s="631" t="s">
        <v>576</v>
      </c>
    </row>
    <row r="28" spans="1:20" s="1" customFormat="1" ht="18" customHeight="1" x14ac:dyDescent="0.25">
      <c r="A28" s="23">
        <f>'1 MENUS Plan'!G53</f>
        <v>0</v>
      </c>
      <c r="B28" s="15">
        <v>110</v>
      </c>
      <c r="C28" s="76">
        <f>'1 MENUS Plan'!H53</f>
        <v>0</v>
      </c>
      <c r="D28" s="73">
        <v>110</v>
      </c>
      <c r="E28" s="23">
        <f>'1 MENUS Plan'!I53</f>
        <v>0</v>
      </c>
      <c r="F28" s="15">
        <v>110</v>
      </c>
      <c r="G28" s="2332">
        <f>E22</f>
        <v>44169</v>
      </c>
      <c r="H28" s="2322"/>
      <c r="K28" s="23" t="s">
        <v>1054</v>
      </c>
      <c r="L28" s="615">
        <v>110</v>
      </c>
      <c r="N28" s="23" t="s">
        <v>1054</v>
      </c>
      <c r="O28" s="615">
        <v>110</v>
      </c>
      <c r="Q28" s="2271"/>
      <c r="R28" s="15"/>
      <c r="S28" s="2274"/>
      <c r="T28" s="3"/>
    </row>
    <row r="29" spans="1:20" s="1" customFormat="1" ht="18" customHeight="1" x14ac:dyDescent="0.25">
      <c r="A29" s="23">
        <f>'1 MENUS Plan'!G54</f>
        <v>0</v>
      </c>
      <c r="B29" s="15">
        <v>80</v>
      </c>
      <c r="C29" s="76">
        <f>'1 MENUS Plan'!H54</f>
        <v>0</v>
      </c>
      <c r="D29" s="73">
        <v>80</v>
      </c>
      <c r="E29" s="23">
        <f>'1 MENUS Plan'!I54</f>
        <v>0</v>
      </c>
      <c r="F29" s="15">
        <v>80</v>
      </c>
      <c r="G29" s="78"/>
      <c r="H29" s="29"/>
      <c r="K29" s="23" t="s">
        <v>1054</v>
      </c>
      <c r="L29" s="615">
        <v>80</v>
      </c>
      <c r="N29" s="23" t="s">
        <v>1054</v>
      </c>
      <c r="O29" s="615">
        <v>80</v>
      </c>
      <c r="Q29" s="2271"/>
      <c r="R29" s="15"/>
      <c r="S29" s="2274"/>
      <c r="T29" s="3"/>
    </row>
    <row r="30" spans="1:20" s="1" customFormat="1" ht="18" customHeight="1" x14ac:dyDescent="0.25">
      <c r="A30" s="6" t="s">
        <v>1239</v>
      </c>
      <c r="B30" s="7">
        <f>SUM(B28:B29)</f>
        <v>190</v>
      </c>
      <c r="C30" s="77" t="s">
        <v>1239</v>
      </c>
      <c r="D30" s="74">
        <f>SUM(D28:D29)</f>
        <v>190</v>
      </c>
      <c r="E30" s="6" t="s">
        <v>1239</v>
      </c>
      <c r="F30" s="7">
        <f>SUM(F28:F29)</f>
        <v>190</v>
      </c>
      <c r="G30" s="78"/>
      <c r="H30" s="29"/>
      <c r="K30" s="616" t="s">
        <v>1239</v>
      </c>
      <c r="L30" s="614">
        <v>190</v>
      </c>
      <c r="N30" s="618" t="s">
        <v>994</v>
      </c>
      <c r="O30" s="614">
        <v>190</v>
      </c>
      <c r="Q30" s="2271"/>
      <c r="R30" s="7">
        <f>SUM(R28:R29)</f>
        <v>0</v>
      </c>
      <c r="S30" s="2274"/>
      <c r="T30" s="631" t="s">
        <v>577</v>
      </c>
    </row>
    <row r="31" spans="1:20" s="1" customFormat="1" ht="18" customHeight="1" x14ac:dyDescent="0.25">
      <c r="A31" s="23">
        <f>'1 MENUS Plan'!G55</f>
        <v>0</v>
      </c>
      <c r="B31" s="15">
        <v>110</v>
      </c>
      <c r="C31" s="76">
        <f>'1 MENUS Plan'!H55</f>
        <v>0</v>
      </c>
      <c r="D31" s="73">
        <v>110</v>
      </c>
      <c r="E31" s="23">
        <f>'1 MENUS Plan'!I55</f>
        <v>0</v>
      </c>
      <c r="F31" s="15">
        <v>110</v>
      </c>
      <c r="G31" s="79" t="s">
        <v>1243</v>
      </c>
      <c r="H31" s="17"/>
      <c r="K31" s="23" t="s">
        <v>1054</v>
      </c>
      <c r="L31" s="615">
        <v>110</v>
      </c>
      <c r="N31" s="23" t="s">
        <v>1054</v>
      </c>
      <c r="O31" s="615">
        <v>110</v>
      </c>
      <c r="Q31" s="2271"/>
      <c r="R31" s="15"/>
      <c r="S31" s="2274"/>
      <c r="T31" s="3"/>
    </row>
    <row r="32" spans="1:20" s="1" customFormat="1" ht="18" customHeight="1" x14ac:dyDescent="0.25">
      <c r="A32" s="23">
        <f>'1 MENUS Plan'!G56</f>
        <v>0</v>
      </c>
      <c r="B32" s="15">
        <v>80</v>
      </c>
      <c r="C32" s="76">
        <f>'1 MENUS Plan'!H56</f>
        <v>0</v>
      </c>
      <c r="D32" s="73">
        <v>80</v>
      </c>
      <c r="E32" s="23">
        <f>'1 MENUS Plan'!I56</f>
        <v>0</v>
      </c>
      <c r="F32" s="15">
        <v>80</v>
      </c>
      <c r="G32" s="80" t="s">
        <v>1240</v>
      </c>
      <c r="H32" s="17"/>
      <c r="K32" s="23" t="s">
        <v>1054</v>
      </c>
      <c r="L32" s="615">
        <v>80</v>
      </c>
      <c r="N32" s="23" t="s">
        <v>1054</v>
      </c>
      <c r="O32" s="615">
        <v>80</v>
      </c>
      <c r="Q32" s="2271"/>
      <c r="R32" s="15"/>
      <c r="S32" s="2274"/>
      <c r="T32" s="3"/>
    </row>
    <row r="33" spans="1:20" s="1" customFormat="1" ht="18" customHeight="1" x14ac:dyDescent="0.25">
      <c r="A33" s="6" t="s">
        <v>2064</v>
      </c>
      <c r="B33" s="7">
        <f>SUM(B31:B32)</f>
        <v>190</v>
      </c>
      <c r="C33" s="77" t="s">
        <v>2064</v>
      </c>
      <c r="D33" s="74">
        <f>SUM(D31:D32)</f>
        <v>190</v>
      </c>
      <c r="E33" s="6" t="s">
        <v>2064</v>
      </c>
      <c r="F33" s="7">
        <f>SUM(F31:F32)</f>
        <v>190</v>
      </c>
      <c r="G33" s="2329"/>
      <c r="H33" s="2314"/>
      <c r="K33" s="616" t="s">
        <v>2064</v>
      </c>
      <c r="L33" s="614">
        <v>190</v>
      </c>
      <c r="N33" s="618" t="s">
        <v>991</v>
      </c>
      <c r="O33" s="614">
        <v>190</v>
      </c>
      <c r="Q33" s="2271"/>
      <c r="R33" s="7">
        <f>SUM(R31:R32)</f>
        <v>0</v>
      </c>
      <c r="S33" s="2274"/>
      <c r="T33" s="631" t="s">
        <v>578</v>
      </c>
    </row>
    <row r="34" spans="1:20" s="1" customFormat="1" ht="18" customHeight="1" x14ac:dyDescent="0.25">
      <c r="A34" s="23">
        <f>'1 MENUS Plan'!G57</f>
        <v>0</v>
      </c>
      <c r="B34" s="15">
        <v>110</v>
      </c>
      <c r="C34" s="76">
        <f>'1 MENUS Plan'!H57</f>
        <v>0</v>
      </c>
      <c r="D34" s="73">
        <v>110</v>
      </c>
      <c r="E34" s="23">
        <f>'1 MENUS Plan'!I57</f>
        <v>0</v>
      </c>
      <c r="F34" s="15">
        <v>110</v>
      </c>
      <c r="G34" s="2329"/>
      <c r="H34" s="2314"/>
      <c r="K34" s="23" t="s">
        <v>1054</v>
      </c>
      <c r="L34" s="615">
        <v>110</v>
      </c>
      <c r="N34" s="23" t="s">
        <v>1054</v>
      </c>
      <c r="O34" s="615">
        <v>110</v>
      </c>
      <c r="Q34" s="2271"/>
      <c r="R34" s="15"/>
      <c r="S34" s="2274"/>
      <c r="T34" s="3"/>
    </row>
    <row r="35" spans="1:20" s="1" customFormat="1" ht="18" customHeight="1" x14ac:dyDescent="0.25">
      <c r="A35" s="23">
        <f>'1 MENUS Plan'!G58</f>
        <v>0</v>
      </c>
      <c r="B35" s="15">
        <v>80</v>
      </c>
      <c r="C35" s="76">
        <f>'1 MENUS Plan'!H58</f>
        <v>0</v>
      </c>
      <c r="D35" s="73">
        <v>80</v>
      </c>
      <c r="E35" s="23">
        <f>'1 MENUS Plan'!I58</f>
        <v>0</v>
      </c>
      <c r="F35" s="15">
        <v>80</v>
      </c>
      <c r="G35" s="2329"/>
      <c r="H35" s="2314"/>
      <c r="K35" s="23" t="s">
        <v>1054</v>
      </c>
      <c r="L35" s="615">
        <v>80</v>
      </c>
      <c r="N35" s="23" t="s">
        <v>1054</v>
      </c>
      <c r="O35" s="615">
        <v>80</v>
      </c>
      <c r="Q35" s="2271"/>
      <c r="R35" s="15"/>
      <c r="S35" s="2274"/>
      <c r="T35" s="3"/>
    </row>
    <row r="36" spans="1:20" s="1" customFormat="1" ht="18" customHeight="1" x14ac:dyDescent="0.25">
      <c r="A36" s="6" t="s">
        <v>1237</v>
      </c>
      <c r="B36" s="7">
        <f>SUM(B34:B35)</f>
        <v>190</v>
      </c>
      <c r="C36" s="77" t="s">
        <v>1237</v>
      </c>
      <c r="D36" s="74">
        <f>SUM(D34:D35)</f>
        <v>190</v>
      </c>
      <c r="E36" s="6" t="s">
        <v>1237</v>
      </c>
      <c r="F36" s="7">
        <f>SUM(F34:F35)</f>
        <v>190</v>
      </c>
      <c r="G36" s="2329"/>
      <c r="H36" s="2314"/>
      <c r="K36" s="616" t="s">
        <v>1237</v>
      </c>
      <c r="L36" s="614">
        <v>190</v>
      </c>
      <c r="N36" s="618" t="s">
        <v>992</v>
      </c>
      <c r="O36" s="614">
        <v>190</v>
      </c>
      <c r="Q36" s="2271"/>
      <c r="R36" s="7">
        <f>SUM(R34:R35)</f>
        <v>0</v>
      </c>
      <c r="S36" s="2274"/>
      <c r="T36" s="631" t="s">
        <v>579</v>
      </c>
    </row>
    <row r="37" spans="1:20" s="1" customFormat="1" ht="18" customHeight="1" x14ac:dyDescent="0.25">
      <c r="A37" s="23">
        <f>'1 MENUS Plan'!G59</f>
        <v>0</v>
      </c>
      <c r="B37" s="15">
        <v>110</v>
      </c>
      <c r="C37" s="76">
        <f>'1 MENUS Plan'!H59</f>
        <v>0</v>
      </c>
      <c r="D37" s="73">
        <v>110</v>
      </c>
      <c r="E37" s="23">
        <f>'1 MENUS Plan'!I59</f>
        <v>0</v>
      </c>
      <c r="F37" s="15">
        <v>110</v>
      </c>
      <c r="G37" s="2329"/>
      <c r="H37" s="2314"/>
      <c r="K37" s="23" t="s">
        <v>1054</v>
      </c>
      <c r="L37" s="615">
        <v>110</v>
      </c>
      <c r="N37" s="23" t="s">
        <v>1054</v>
      </c>
      <c r="O37" s="615">
        <v>110</v>
      </c>
      <c r="Q37" s="2271"/>
      <c r="R37" s="15"/>
      <c r="S37" s="2274"/>
      <c r="T37" s="3"/>
    </row>
    <row r="38" spans="1:20" s="1" customFormat="1" ht="18" customHeight="1" x14ac:dyDescent="0.25">
      <c r="A38" s="23">
        <f>'1 MENUS Plan'!G60</f>
        <v>0</v>
      </c>
      <c r="B38" s="15">
        <v>80</v>
      </c>
      <c r="C38" s="76">
        <f>'1 MENUS Plan'!H60</f>
        <v>0</v>
      </c>
      <c r="D38" s="73">
        <v>80</v>
      </c>
      <c r="E38" s="23">
        <f>'1 MENUS Plan'!I60</f>
        <v>0</v>
      </c>
      <c r="F38" s="15">
        <v>80</v>
      </c>
      <c r="G38" s="2329"/>
      <c r="H38" s="2314"/>
      <c r="K38" s="23" t="s">
        <v>1054</v>
      </c>
      <c r="L38" s="615">
        <v>80</v>
      </c>
      <c r="N38" s="23" t="s">
        <v>1054</v>
      </c>
      <c r="O38" s="615">
        <v>80</v>
      </c>
      <c r="Q38" s="2271"/>
      <c r="R38" s="15"/>
      <c r="S38" s="2274"/>
      <c r="T38" s="3"/>
    </row>
    <row r="39" spans="1:20" s="1" customFormat="1" ht="18" customHeight="1" x14ac:dyDescent="0.25">
      <c r="A39" s="6" t="s">
        <v>1238</v>
      </c>
      <c r="B39" s="7">
        <f>SUM(B37:B38)</f>
        <v>190</v>
      </c>
      <c r="C39" s="77" t="s">
        <v>1238</v>
      </c>
      <c r="D39" s="74">
        <f>SUM(D37:D38)</f>
        <v>190</v>
      </c>
      <c r="E39" s="6" t="s">
        <v>1238</v>
      </c>
      <c r="F39" s="7">
        <f>SUM(F37:F38)</f>
        <v>190</v>
      </c>
      <c r="G39" s="2329"/>
      <c r="H39" s="2314"/>
      <c r="K39" s="616" t="s">
        <v>1238</v>
      </c>
      <c r="L39" s="614">
        <v>190</v>
      </c>
      <c r="N39" s="618" t="s">
        <v>998</v>
      </c>
      <c r="O39" s="614">
        <v>190</v>
      </c>
      <c r="Q39" s="2271"/>
      <c r="R39" s="7">
        <f>SUM(R37:R38)</f>
        <v>0</v>
      </c>
      <c r="S39" s="2274"/>
      <c r="T39" s="631" t="s">
        <v>580</v>
      </c>
    </row>
    <row r="40" spans="1:20" s="1" customFormat="1" ht="18" customHeight="1" x14ac:dyDescent="0.25">
      <c r="A40" s="33"/>
      <c r="B40" s="14"/>
      <c r="C40" s="3"/>
      <c r="D40" s="3"/>
      <c r="E40" s="33"/>
      <c r="F40" s="14"/>
      <c r="G40" s="2330"/>
      <c r="H40" s="2316"/>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625"/>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A22:B23"/>
    <mergeCell ref="C22:D23"/>
    <mergeCell ref="E22:F23"/>
    <mergeCell ref="K19:L21"/>
    <mergeCell ref="G33:H40"/>
    <mergeCell ref="G22:H23"/>
    <mergeCell ref="G24:H25"/>
    <mergeCell ref="G26:H26"/>
    <mergeCell ref="G28:H28"/>
    <mergeCell ref="A1:F1"/>
    <mergeCell ref="A2:H2"/>
    <mergeCell ref="A3:B4"/>
    <mergeCell ref="C3:D4"/>
    <mergeCell ref="G3:H4"/>
    <mergeCell ref="E3:F4"/>
    <mergeCell ref="G43:H43"/>
    <mergeCell ref="K1:N2"/>
    <mergeCell ref="Q22:S23"/>
    <mergeCell ref="Q24:Q40"/>
    <mergeCell ref="S24:S40"/>
    <mergeCell ref="K22:L23"/>
    <mergeCell ref="N22:O23"/>
    <mergeCell ref="K3:L4"/>
    <mergeCell ref="N3:O4"/>
    <mergeCell ref="K5:L13"/>
    <mergeCell ref="K14:L18"/>
    <mergeCell ref="Q41:S41"/>
    <mergeCell ref="Q3:T3"/>
    <mergeCell ref="Q4:T4"/>
    <mergeCell ref="Q5:Q21"/>
    <mergeCell ref="S5:S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&amp;CPage &amp;P de &amp;N&amp;R&amp;D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7"/>
  <dimension ref="A1:T75"/>
  <sheetViews>
    <sheetView showZeros="0" zoomScaleNormal="100" zoomScaleSheetLayoutView="130" workbookViewId="0">
      <selection activeCell="K43" sqref="K43"/>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Plan'!B62</f>
        <v>48</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Plan'!C61</f>
        <v>44170</v>
      </c>
      <c r="B3" s="2306"/>
      <c r="C3" s="2305">
        <f>'1 MENUS Plan'!D61</f>
        <v>44171</v>
      </c>
      <c r="D3" s="2305"/>
      <c r="E3" s="2317">
        <f>'1 MENUS Plan'!E61</f>
        <v>44172</v>
      </c>
      <c r="F3" s="2318"/>
      <c r="G3" s="2305">
        <f>'1 MENUS Plan'!F61</f>
        <v>44173</v>
      </c>
      <c r="H3" s="2305"/>
      <c r="K3" s="2263" t="s">
        <v>997</v>
      </c>
      <c r="L3" s="2264"/>
      <c r="N3" s="2263" t="s">
        <v>1000</v>
      </c>
      <c r="O3" s="2264"/>
      <c r="Q3" s="2272" t="s">
        <v>569</v>
      </c>
      <c r="R3" s="2272"/>
      <c r="S3" s="2272"/>
      <c r="T3" s="2272"/>
    </row>
    <row r="4" spans="1:20" s="1" customFormat="1" ht="15.75" customHeight="1" x14ac:dyDescent="0.25">
      <c r="A4" s="2304"/>
      <c r="B4" s="2306"/>
      <c r="C4" s="2305"/>
      <c r="D4" s="2305"/>
      <c r="E4" s="2317"/>
      <c r="F4" s="2318"/>
      <c r="G4" s="2305"/>
      <c r="H4" s="2305"/>
      <c r="K4" s="2264"/>
      <c r="L4" s="2264"/>
      <c r="N4" s="2264"/>
      <c r="O4" s="2264"/>
      <c r="Q4" s="2273" t="s">
        <v>570</v>
      </c>
      <c r="R4" s="2273"/>
      <c r="S4" s="2273"/>
      <c r="T4" s="2273"/>
    </row>
    <row r="5" spans="1:20" s="1" customFormat="1" ht="18" customHeight="1" x14ac:dyDescent="0.25">
      <c r="A5" s="23">
        <f>'1 MENUS Plan'!C62</f>
        <v>0</v>
      </c>
      <c r="B5" s="15">
        <v>110</v>
      </c>
      <c r="C5" s="76">
        <f>'1 MENUS Plan'!D62</f>
        <v>0</v>
      </c>
      <c r="D5" s="73">
        <v>110</v>
      </c>
      <c r="E5" s="23">
        <f>'1 MENUS Plan'!E62</f>
        <v>0</v>
      </c>
      <c r="F5" s="15">
        <v>110</v>
      </c>
      <c r="G5" s="76">
        <f>'1 MENUS Plan'!F62</f>
        <v>0</v>
      </c>
      <c r="H5" s="15">
        <v>110</v>
      </c>
      <c r="K5" s="2298" t="s">
        <v>995</v>
      </c>
      <c r="L5" s="2299"/>
      <c r="N5" s="23" t="s">
        <v>1054</v>
      </c>
      <c r="O5" s="15">
        <v>110</v>
      </c>
      <c r="Q5" s="2271"/>
      <c r="R5" s="15">
        <v>0</v>
      </c>
      <c r="S5" s="2274"/>
      <c r="T5" s="3"/>
    </row>
    <row r="6" spans="1:20" s="1" customFormat="1" ht="18" customHeight="1" x14ac:dyDescent="0.25">
      <c r="A6" s="23">
        <f>'1 MENUS Plan'!C63</f>
        <v>0</v>
      </c>
      <c r="B6" s="15">
        <v>80</v>
      </c>
      <c r="C6" s="76">
        <f>'1 MENUS Plan'!D63</f>
        <v>0</v>
      </c>
      <c r="D6" s="73">
        <v>80</v>
      </c>
      <c r="E6" s="23">
        <f>'1 MENUS Plan'!E63</f>
        <v>0</v>
      </c>
      <c r="F6" s="15">
        <v>80</v>
      </c>
      <c r="G6" s="76">
        <f>'1 MENUS Plan'!F63</f>
        <v>0</v>
      </c>
      <c r="H6" s="15">
        <v>80</v>
      </c>
      <c r="K6" s="2298"/>
      <c r="L6" s="2299"/>
      <c r="N6" s="23" t="s">
        <v>1054</v>
      </c>
      <c r="O6" s="15">
        <v>80</v>
      </c>
      <c r="Q6" s="2271"/>
      <c r="R6" s="15">
        <v>0</v>
      </c>
      <c r="S6" s="2274"/>
      <c r="T6" s="876" t="s">
        <v>2195</v>
      </c>
    </row>
    <row r="7" spans="1:20" s="1" customFormat="1" ht="18" customHeight="1" x14ac:dyDescent="0.25">
      <c r="A7" s="23">
        <f>'1 MENUS Plan'!C64</f>
        <v>0</v>
      </c>
      <c r="B7" s="15">
        <v>51</v>
      </c>
      <c r="C7" s="76">
        <f>'1 MENUS Plan'!D64</f>
        <v>0</v>
      </c>
      <c r="D7" s="73">
        <v>51</v>
      </c>
      <c r="E7" s="23">
        <f>'1 MENUS Plan'!E64</f>
        <v>0</v>
      </c>
      <c r="F7" s="15">
        <v>51</v>
      </c>
      <c r="G7" s="76">
        <f>'1 MENUS Plan'!F64</f>
        <v>0</v>
      </c>
      <c r="H7" s="15">
        <v>51</v>
      </c>
      <c r="K7" s="2298"/>
      <c r="L7" s="2299"/>
      <c r="N7" s="23" t="s">
        <v>1054</v>
      </c>
      <c r="O7" s="15">
        <v>51</v>
      </c>
      <c r="Q7" s="2271"/>
      <c r="R7" s="15">
        <v>0</v>
      </c>
      <c r="S7" s="2274"/>
      <c r="T7" s="3"/>
    </row>
    <row r="8" spans="1:20" s="1" customFormat="1" ht="18" customHeight="1" x14ac:dyDescent="0.25">
      <c r="A8" s="6" t="s">
        <v>1236</v>
      </c>
      <c r="B8" s="7">
        <f>SUM(B5:B7)</f>
        <v>241</v>
      </c>
      <c r="C8" s="77" t="s">
        <v>1236</v>
      </c>
      <c r="D8" s="74">
        <f>SUM(D5:D7)</f>
        <v>241</v>
      </c>
      <c r="E8" s="6" t="s">
        <v>1236</v>
      </c>
      <c r="F8" s="7">
        <f>SUM(F5:F7)</f>
        <v>241</v>
      </c>
      <c r="G8" s="77" t="s">
        <v>1236</v>
      </c>
      <c r="H8" s="7">
        <f>SUM(H5:H7)</f>
        <v>241</v>
      </c>
      <c r="K8" s="2298"/>
      <c r="L8" s="2299"/>
      <c r="N8" s="6" t="s">
        <v>1236</v>
      </c>
      <c r="O8" s="7">
        <v>241</v>
      </c>
      <c r="Q8" s="2271"/>
      <c r="R8" s="7">
        <f>SUM(R5:R7)</f>
        <v>0</v>
      </c>
      <c r="S8" s="2274"/>
      <c r="T8" s="631" t="s">
        <v>571</v>
      </c>
    </row>
    <row r="9" spans="1:20" s="1" customFormat="1" ht="18" customHeight="1" x14ac:dyDescent="0.25">
      <c r="A9" s="23">
        <f>'1 MENUS Plan'!C65</f>
        <v>0</v>
      </c>
      <c r="B9" s="15">
        <v>110</v>
      </c>
      <c r="C9" s="76">
        <f>'1 MENUS Plan'!D65</f>
        <v>0</v>
      </c>
      <c r="D9" s="73">
        <v>110</v>
      </c>
      <c r="E9" s="23">
        <f>'1 MENUS Plan'!E65</f>
        <v>0</v>
      </c>
      <c r="F9" s="15">
        <v>110</v>
      </c>
      <c r="G9" s="76">
        <f>'1 MENUS Plan'!F65</f>
        <v>0</v>
      </c>
      <c r="H9" s="15">
        <v>110</v>
      </c>
      <c r="K9" s="2298"/>
      <c r="L9" s="2299"/>
      <c r="N9" s="23" t="s">
        <v>1054</v>
      </c>
      <c r="O9" s="15">
        <v>110</v>
      </c>
      <c r="Q9" s="2271"/>
      <c r="R9" s="15"/>
      <c r="S9" s="2274"/>
      <c r="T9" s="631"/>
    </row>
    <row r="10" spans="1:20" s="1" customFormat="1" ht="18" customHeight="1" x14ac:dyDescent="0.25">
      <c r="A10" s="23">
        <f>'1 MENUS Plan'!C66</f>
        <v>0</v>
      </c>
      <c r="B10" s="15">
        <v>80</v>
      </c>
      <c r="C10" s="76">
        <f>'1 MENUS Plan'!D66</f>
        <v>0</v>
      </c>
      <c r="D10" s="73">
        <v>80</v>
      </c>
      <c r="E10" s="23">
        <f>'1 MENUS Plan'!E66</f>
        <v>0</v>
      </c>
      <c r="F10" s="15">
        <v>80</v>
      </c>
      <c r="G10" s="76">
        <f>'1 MENUS Plan'!F66</f>
        <v>0</v>
      </c>
      <c r="H10" s="15">
        <v>80</v>
      </c>
      <c r="K10" s="2298"/>
      <c r="L10" s="2299"/>
      <c r="N10" s="23" t="s">
        <v>1054</v>
      </c>
      <c r="O10" s="15">
        <v>80</v>
      </c>
      <c r="Q10" s="2271"/>
      <c r="R10" s="15"/>
      <c r="S10" s="2274"/>
      <c r="T10" s="3"/>
    </row>
    <row r="11" spans="1:20" s="1" customFormat="1" ht="18" customHeight="1" x14ac:dyDescent="0.25">
      <c r="A11" s="6" t="s">
        <v>1239</v>
      </c>
      <c r="B11" s="7">
        <f>SUM(B9:B10)</f>
        <v>190</v>
      </c>
      <c r="C11" s="77" t="s">
        <v>1239</v>
      </c>
      <c r="D11" s="74">
        <f>SUM(D9:D10)</f>
        <v>190</v>
      </c>
      <c r="E11" s="6" t="s">
        <v>1239</v>
      </c>
      <c r="F11" s="7">
        <f>SUM(F9:F10)</f>
        <v>190</v>
      </c>
      <c r="G11" s="77"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Plan'!C67</f>
        <v>0</v>
      </c>
      <c r="B12" s="15">
        <v>110</v>
      </c>
      <c r="C12" s="76">
        <f>'1 MENUS Plan'!D67</f>
        <v>0</v>
      </c>
      <c r="D12" s="73">
        <v>110</v>
      </c>
      <c r="E12" s="23">
        <f>'1 MENUS Plan'!E67</f>
        <v>0</v>
      </c>
      <c r="F12" s="15">
        <v>110</v>
      </c>
      <c r="G12" s="76">
        <f>'1 MENUS Plan'!F67</f>
        <v>0</v>
      </c>
      <c r="H12" s="15">
        <v>110</v>
      </c>
      <c r="K12" s="2298"/>
      <c r="L12" s="2299"/>
      <c r="N12" s="23" t="s">
        <v>1054</v>
      </c>
      <c r="O12" s="15">
        <v>110</v>
      </c>
      <c r="Q12" s="2271"/>
      <c r="R12" s="15"/>
      <c r="S12" s="2274"/>
      <c r="T12" s="631"/>
    </row>
    <row r="13" spans="1:20" s="1" customFormat="1" ht="18" customHeight="1" x14ac:dyDescent="0.25">
      <c r="A13" s="23">
        <f>'1 MENUS Plan'!C68</f>
        <v>0</v>
      </c>
      <c r="B13" s="15">
        <v>80</v>
      </c>
      <c r="C13" s="76">
        <f>'1 MENUS Plan'!D68</f>
        <v>0</v>
      </c>
      <c r="D13" s="73">
        <v>80</v>
      </c>
      <c r="E13" s="23">
        <f>'1 MENUS Plan'!E68</f>
        <v>0</v>
      </c>
      <c r="F13" s="15">
        <v>80</v>
      </c>
      <c r="G13" s="76">
        <f>'1 MENUS Plan'!F68</f>
        <v>0</v>
      </c>
      <c r="H13" s="15">
        <v>80</v>
      </c>
      <c r="K13" s="2298"/>
      <c r="L13" s="2299"/>
      <c r="N13" s="23" t="s">
        <v>1054</v>
      </c>
      <c r="O13" s="15">
        <v>80</v>
      </c>
      <c r="Q13" s="2271"/>
      <c r="R13" s="15"/>
      <c r="S13" s="2274"/>
      <c r="T13" s="3"/>
    </row>
    <row r="14" spans="1:20" s="1" customFormat="1" ht="18" customHeight="1" x14ac:dyDescent="0.25">
      <c r="A14" s="6" t="s">
        <v>2064</v>
      </c>
      <c r="B14" s="7">
        <f>SUM(B12:B13)</f>
        <v>190</v>
      </c>
      <c r="C14" s="77" t="s">
        <v>2064</v>
      </c>
      <c r="D14" s="74">
        <f>SUM(D12:D13)</f>
        <v>190</v>
      </c>
      <c r="E14" s="6" t="s">
        <v>2064</v>
      </c>
      <c r="F14" s="7">
        <f>SUM(F12:F13)</f>
        <v>190</v>
      </c>
      <c r="G14" s="77"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Plan'!C69</f>
        <v>0</v>
      </c>
      <c r="B15" s="15">
        <v>110</v>
      </c>
      <c r="C15" s="76">
        <f>'1 MENUS Plan'!D69</f>
        <v>0</v>
      </c>
      <c r="D15" s="73">
        <v>110</v>
      </c>
      <c r="E15" s="23">
        <f>'1 MENUS Plan'!E69</f>
        <v>0</v>
      </c>
      <c r="F15" s="15">
        <v>110</v>
      </c>
      <c r="G15" s="76">
        <f>'1 MENUS Plan'!F69</f>
        <v>0</v>
      </c>
      <c r="H15" s="15">
        <v>110</v>
      </c>
      <c r="K15" s="2300"/>
      <c r="L15" s="2301"/>
      <c r="N15" s="23" t="s">
        <v>1054</v>
      </c>
      <c r="O15" s="15">
        <v>110</v>
      </c>
      <c r="Q15" s="2271"/>
      <c r="R15" s="15"/>
      <c r="S15" s="2274"/>
      <c r="T15" s="631"/>
    </row>
    <row r="16" spans="1:20" s="1" customFormat="1" ht="18" customHeight="1" x14ac:dyDescent="0.25">
      <c r="A16" s="23">
        <f>'1 MENUS Plan'!C70</f>
        <v>0</v>
      </c>
      <c r="B16" s="15">
        <v>80</v>
      </c>
      <c r="C16" s="76">
        <f>'1 MENUS Plan'!D70</f>
        <v>0</v>
      </c>
      <c r="D16" s="73">
        <v>80</v>
      </c>
      <c r="E16" s="23">
        <f>'1 MENUS Plan'!E70</f>
        <v>0</v>
      </c>
      <c r="F16" s="15">
        <v>80</v>
      </c>
      <c r="G16" s="76">
        <f>'1 MENUS Plan'!F70</f>
        <v>0</v>
      </c>
      <c r="H16" s="15">
        <v>80</v>
      </c>
      <c r="K16" s="2300"/>
      <c r="L16" s="2301"/>
      <c r="N16" s="23" t="s">
        <v>1054</v>
      </c>
      <c r="O16" s="15">
        <v>80</v>
      </c>
      <c r="Q16" s="2271"/>
      <c r="R16" s="15"/>
      <c r="S16" s="2274"/>
      <c r="T16" s="3"/>
    </row>
    <row r="17" spans="1:20" s="1" customFormat="1" ht="18" customHeight="1" x14ac:dyDescent="0.25">
      <c r="A17" s="6" t="s">
        <v>1237</v>
      </c>
      <c r="B17" s="7">
        <f>SUM(B15:B16)</f>
        <v>190</v>
      </c>
      <c r="C17" s="77" t="s">
        <v>1237</v>
      </c>
      <c r="D17" s="74">
        <f>SUM(D15:D16)</f>
        <v>190</v>
      </c>
      <c r="E17" s="6" t="s">
        <v>1237</v>
      </c>
      <c r="F17" s="7">
        <f>SUM(F15:F16)</f>
        <v>190</v>
      </c>
      <c r="G17" s="77"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Plan'!C71</f>
        <v>0</v>
      </c>
      <c r="B18" s="15">
        <v>110</v>
      </c>
      <c r="C18" s="76">
        <f>'1 MENUS Plan'!D71</f>
        <v>0</v>
      </c>
      <c r="D18" s="73">
        <v>110</v>
      </c>
      <c r="E18" s="23">
        <f>'1 MENUS Plan'!E71</f>
        <v>0</v>
      </c>
      <c r="F18" s="15">
        <v>110</v>
      </c>
      <c r="G18" s="76">
        <f>'1 MENUS Plan'!F71</f>
        <v>0</v>
      </c>
      <c r="H18" s="15">
        <v>110</v>
      </c>
      <c r="K18" s="2300"/>
      <c r="L18" s="2301"/>
      <c r="N18" s="23" t="s">
        <v>1054</v>
      </c>
      <c r="O18" s="15">
        <v>110</v>
      </c>
      <c r="Q18" s="2271"/>
      <c r="R18" s="15"/>
      <c r="S18" s="2274"/>
      <c r="T18" s="631"/>
    </row>
    <row r="19" spans="1:20" s="1" customFormat="1" ht="18" customHeight="1" x14ac:dyDescent="0.25">
      <c r="A19" s="23">
        <f>'1 MENUS Plan'!C72</f>
        <v>0</v>
      </c>
      <c r="B19" s="15">
        <v>80</v>
      </c>
      <c r="C19" s="76">
        <f>'1 MENUS Plan'!D72</f>
        <v>0</v>
      </c>
      <c r="D19" s="73">
        <v>80</v>
      </c>
      <c r="E19" s="23">
        <f>'1 MENUS Plan'!E72</f>
        <v>0</v>
      </c>
      <c r="F19" s="15">
        <v>80</v>
      </c>
      <c r="G19" s="76">
        <f>'1 MENUS Plan'!F72</f>
        <v>0</v>
      </c>
      <c r="H19" s="15">
        <v>80</v>
      </c>
      <c r="K19" s="2311" t="s">
        <v>582</v>
      </c>
      <c r="L19" s="2312"/>
      <c r="N19" s="23" t="s">
        <v>1054</v>
      </c>
      <c r="O19" s="15">
        <v>80</v>
      </c>
      <c r="Q19" s="2271"/>
      <c r="R19" s="15"/>
      <c r="S19" s="2274"/>
      <c r="T19" s="3"/>
    </row>
    <row r="20" spans="1:20" s="1" customFormat="1" ht="18" customHeight="1" x14ac:dyDescent="0.25">
      <c r="A20" s="6" t="s">
        <v>1238</v>
      </c>
      <c r="B20" s="7">
        <f>SUM(B18:B19)</f>
        <v>190</v>
      </c>
      <c r="C20" s="77" t="s">
        <v>1238</v>
      </c>
      <c r="D20" s="74">
        <f>SUM(D18:D19)</f>
        <v>190</v>
      </c>
      <c r="E20" s="6" t="s">
        <v>1238</v>
      </c>
      <c r="F20" s="7">
        <f>SUM(F18:F19)</f>
        <v>190</v>
      </c>
      <c r="G20" s="77"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12"/>
      <c r="C21" s="3"/>
      <c r="D21" s="3"/>
      <c r="E21" s="16"/>
      <c r="F21" s="12"/>
      <c r="G21" s="3"/>
      <c r="H21" s="12"/>
      <c r="K21" s="2311"/>
      <c r="L21" s="2312"/>
      <c r="N21" s="23" t="s">
        <v>1004</v>
      </c>
      <c r="O21" s="12"/>
      <c r="Q21" s="2271"/>
      <c r="R21" s="14"/>
      <c r="S21" s="2274"/>
      <c r="T21" s="631"/>
    </row>
    <row r="22" spans="1:20" s="1" customFormat="1" ht="18" customHeight="1" x14ac:dyDescent="0.25">
      <c r="A22" s="2304">
        <f>'1 MENUS Plan'!G61</f>
        <v>44174</v>
      </c>
      <c r="B22" s="2306"/>
      <c r="C22" s="2333">
        <f>'1 MENUS Plan'!H61</f>
        <v>44175</v>
      </c>
      <c r="D22" s="2333"/>
      <c r="E22" s="2323">
        <f>'1 MENUS Plan'!I61</f>
        <v>44176</v>
      </c>
      <c r="F22" s="2324"/>
      <c r="G22" s="2307"/>
      <c r="H22" s="2307"/>
      <c r="K22" s="2263" t="s">
        <v>1002</v>
      </c>
      <c r="L22" s="2264"/>
      <c r="N22" s="2263" t="s">
        <v>1001</v>
      </c>
      <c r="O22" s="2264"/>
      <c r="Q22" s="2275" t="s">
        <v>581</v>
      </c>
      <c r="R22" s="2275"/>
      <c r="S22" s="2275"/>
      <c r="T22" s="3"/>
    </row>
    <row r="23" spans="1:20" s="1" customFormat="1" ht="18" customHeight="1" x14ac:dyDescent="0.25">
      <c r="A23" s="2304"/>
      <c r="B23" s="2306"/>
      <c r="C23" s="2333">
        <f>'1 MENUS Plan'!F18</f>
        <v>0</v>
      </c>
      <c r="D23" s="2333"/>
      <c r="E23" s="2323">
        <f>'1 MENUS Plan'!E35</f>
        <v>0</v>
      </c>
      <c r="F23" s="2324"/>
      <c r="G23" s="2307"/>
      <c r="H23" s="2307"/>
      <c r="K23" s="2264"/>
      <c r="L23" s="2264"/>
      <c r="N23" s="2264"/>
      <c r="O23" s="2264"/>
      <c r="Q23" s="2275"/>
      <c r="R23" s="2275"/>
      <c r="S23" s="2275"/>
      <c r="T23" s="3"/>
    </row>
    <row r="24" spans="1:20" s="1" customFormat="1" ht="18" customHeight="1" x14ac:dyDescent="0.25">
      <c r="A24" s="23">
        <f>'1 MENUS Plan'!G62</f>
        <v>0</v>
      </c>
      <c r="B24" s="15">
        <v>110</v>
      </c>
      <c r="C24" s="76">
        <f>'1 MENUS Plan'!H62</f>
        <v>0</v>
      </c>
      <c r="D24" s="73">
        <v>110</v>
      </c>
      <c r="E24" s="23">
        <f>'1 MENUS Plan'!I62</f>
        <v>0</v>
      </c>
      <c r="F24" s="15">
        <v>110</v>
      </c>
      <c r="G24" s="2331" t="s">
        <v>1060</v>
      </c>
      <c r="H24" s="2320"/>
      <c r="K24" s="23" t="s">
        <v>1054</v>
      </c>
      <c r="L24" s="615">
        <v>110</v>
      </c>
      <c r="N24" s="23" t="s">
        <v>1054</v>
      </c>
      <c r="O24" s="615">
        <v>110</v>
      </c>
      <c r="Q24" s="2271"/>
      <c r="R24" s="15"/>
      <c r="S24" s="2274"/>
      <c r="T24" s="3"/>
    </row>
    <row r="25" spans="1:20" s="1" customFormat="1" ht="18" customHeight="1" x14ac:dyDescent="0.25">
      <c r="A25" s="23">
        <f>'1 MENUS Plan'!G63</f>
        <v>0</v>
      </c>
      <c r="B25" s="15">
        <v>80</v>
      </c>
      <c r="C25" s="76">
        <f>'1 MENUS Plan'!H63</f>
        <v>0</v>
      </c>
      <c r="D25" s="73">
        <v>80</v>
      </c>
      <c r="E25" s="23">
        <f>'1 MENUS Plan'!I63</f>
        <v>0</v>
      </c>
      <c r="F25" s="15">
        <v>80</v>
      </c>
      <c r="G25" s="2331"/>
      <c r="H25" s="2320"/>
      <c r="K25" s="23" t="s">
        <v>1054</v>
      </c>
      <c r="L25" s="615">
        <v>80</v>
      </c>
      <c r="N25" s="23" t="s">
        <v>1054</v>
      </c>
      <c r="O25" s="615">
        <v>80</v>
      </c>
      <c r="Q25" s="2271"/>
      <c r="R25" s="15"/>
      <c r="S25" s="2274"/>
      <c r="T25" s="3"/>
    </row>
    <row r="26" spans="1:20" s="1" customFormat="1" ht="18" customHeight="1" x14ac:dyDescent="0.25">
      <c r="A26" s="23">
        <f>'1 MENUS Plan'!G64</f>
        <v>0</v>
      </c>
      <c r="B26" s="15">
        <v>51</v>
      </c>
      <c r="C26" s="76">
        <f>'1 MENUS Plan'!H64</f>
        <v>0</v>
      </c>
      <c r="D26" s="73">
        <v>51</v>
      </c>
      <c r="E26" s="23">
        <f>'1 MENUS Plan'!I64</f>
        <v>0</v>
      </c>
      <c r="F26" s="15">
        <v>51</v>
      </c>
      <c r="G26" s="2332">
        <f>A3</f>
        <v>44170</v>
      </c>
      <c r="H26" s="2322"/>
      <c r="K26" s="23" t="s">
        <v>1054</v>
      </c>
      <c r="L26" s="615">
        <v>51</v>
      </c>
      <c r="N26" s="23" t="s">
        <v>1054</v>
      </c>
      <c r="O26" s="615">
        <v>51</v>
      </c>
      <c r="Q26" s="2271"/>
      <c r="R26" s="15"/>
      <c r="S26" s="2274"/>
      <c r="T26" s="3"/>
    </row>
    <row r="27" spans="1:20" s="1" customFormat="1" ht="18" customHeight="1" x14ac:dyDescent="0.25">
      <c r="A27" s="6" t="s">
        <v>1236</v>
      </c>
      <c r="B27" s="7">
        <f>SUM(B24:B26)</f>
        <v>241</v>
      </c>
      <c r="C27" s="77" t="s">
        <v>1236</v>
      </c>
      <c r="D27" s="74">
        <f>SUM(D24:D26)</f>
        <v>241</v>
      </c>
      <c r="E27" s="6" t="s">
        <v>1236</v>
      </c>
      <c r="F27" s="7">
        <f>SUM(F24:F26)</f>
        <v>241</v>
      </c>
      <c r="G27" s="34"/>
      <c r="H27" s="35"/>
      <c r="K27" s="616" t="s">
        <v>1236</v>
      </c>
      <c r="L27" s="614">
        <v>241</v>
      </c>
      <c r="N27" s="618" t="s">
        <v>993</v>
      </c>
      <c r="O27" s="614">
        <v>241</v>
      </c>
      <c r="Q27" s="2271"/>
      <c r="R27" s="7">
        <f>SUM(R24:R26)</f>
        <v>0</v>
      </c>
      <c r="S27" s="2274"/>
      <c r="T27" s="631" t="s">
        <v>576</v>
      </c>
    </row>
    <row r="28" spans="1:20" s="1" customFormat="1" ht="18" customHeight="1" x14ac:dyDescent="0.25">
      <c r="A28" s="23">
        <f>'1 MENUS Plan'!G65</f>
        <v>0</v>
      </c>
      <c r="B28" s="15">
        <v>110</v>
      </c>
      <c r="C28" s="76">
        <f>'1 MENUS Plan'!H65</f>
        <v>0</v>
      </c>
      <c r="D28" s="73">
        <v>110</v>
      </c>
      <c r="E28" s="23">
        <f>'1 MENUS Plan'!I65</f>
        <v>0</v>
      </c>
      <c r="F28" s="15">
        <v>110</v>
      </c>
      <c r="G28" s="2332">
        <f>E22</f>
        <v>44176</v>
      </c>
      <c r="H28" s="2322"/>
      <c r="K28" s="23" t="s">
        <v>1054</v>
      </c>
      <c r="L28" s="615">
        <v>110</v>
      </c>
      <c r="N28" s="23" t="s">
        <v>1054</v>
      </c>
      <c r="O28" s="615">
        <v>110</v>
      </c>
      <c r="Q28" s="2271"/>
      <c r="R28" s="15"/>
      <c r="S28" s="2274"/>
      <c r="T28" s="3"/>
    </row>
    <row r="29" spans="1:20" s="1" customFormat="1" ht="18" customHeight="1" x14ac:dyDescent="0.25">
      <c r="A29" s="23">
        <f>'1 MENUS Plan'!G66</f>
        <v>0</v>
      </c>
      <c r="B29" s="15">
        <v>80</v>
      </c>
      <c r="C29" s="76">
        <f>'1 MENUS Plan'!H66</f>
        <v>0</v>
      </c>
      <c r="D29" s="73">
        <v>80</v>
      </c>
      <c r="E29" s="23">
        <f>'1 MENUS Plan'!I66</f>
        <v>0</v>
      </c>
      <c r="F29" s="15">
        <v>80</v>
      </c>
      <c r="G29" s="78"/>
      <c r="H29" s="29"/>
      <c r="K29" s="23" t="s">
        <v>1054</v>
      </c>
      <c r="L29" s="615">
        <v>80</v>
      </c>
      <c r="N29" s="23" t="s">
        <v>1054</v>
      </c>
      <c r="O29" s="615">
        <v>80</v>
      </c>
      <c r="Q29" s="2271"/>
      <c r="R29" s="15"/>
      <c r="S29" s="2274"/>
      <c r="T29" s="3"/>
    </row>
    <row r="30" spans="1:20" s="1" customFormat="1" ht="18" customHeight="1" x14ac:dyDescent="0.25">
      <c r="A30" s="6" t="s">
        <v>1239</v>
      </c>
      <c r="B30" s="7">
        <f>SUM(B28:B29)</f>
        <v>190</v>
      </c>
      <c r="C30" s="77" t="s">
        <v>1239</v>
      </c>
      <c r="D30" s="74">
        <f>SUM(D28:D29)</f>
        <v>190</v>
      </c>
      <c r="E30" s="6" t="s">
        <v>1239</v>
      </c>
      <c r="F30" s="7">
        <f>SUM(F28:F29)</f>
        <v>190</v>
      </c>
      <c r="G30" s="78"/>
      <c r="H30" s="29"/>
      <c r="K30" s="616" t="s">
        <v>1239</v>
      </c>
      <c r="L30" s="614">
        <v>190</v>
      </c>
      <c r="N30" s="618" t="s">
        <v>994</v>
      </c>
      <c r="O30" s="614">
        <v>190</v>
      </c>
      <c r="Q30" s="2271"/>
      <c r="R30" s="7">
        <f>SUM(R28:R29)</f>
        <v>0</v>
      </c>
      <c r="S30" s="2274"/>
      <c r="T30" s="631" t="s">
        <v>577</v>
      </c>
    </row>
    <row r="31" spans="1:20" s="1" customFormat="1" ht="18" customHeight="1" x14ac:dyDescent="0.25">
      <c r="A31" s="23">
        <f>'1 MENUS Plan'!G67</f>
        <v>0</v>
      </c>
      <c r="B31" s="15">
        <v>110</v>
      </c>
      <c r="C31" s="76">
        <f>'1 MENUS Plan'!H67</f>
        <v>0</v>
      </c>
      <c r="D31" s="73">
        <v>110</v>
      </c>
      <c r="E31" s="23">
        <f>'1 MENUS Plan'!I67</f>
        <v>0</v>
      </c>
      <c r="F31" s="15">
        <v>110</v>
      </c>
      <c r="G31" s="79" t="s">
        <v>1243</v>
      </c>
      <c r="H31" s="17"/>
      <c r="K31" s="23" t="s">
        <v>1054</v>
      </c>
      <c r="L31" s="615">
        <v>110</v>
      </c>
      <c r="N31" s="23" t="s">
        <v>1054</v>
      </c>
      <c r="O31" s="615">
        <v>110</v>
      </c>
      <c r="Q31" s="2271"/>
      <c r="R31" s="15"/>
      <c r="S31" s="2274"/>
      <c r="T31" s="3"/>
    </row>
    <row r="32" spans="1:20" s="1" customFormat="1" ht="18" customHeight="1" x14ac:dyDescent="0.25">
      <c r="A32" s="23">
        <f>'1 MENUS Plan'!G68</f>
        <v>0</v>
      </c>
      <c r="B32" s="15">
        <v>80</v>
      </c>
      <c r="C32" s="76">
        <f>'1 MENUS Plan'!H68</f>
        <v>0</v>
      </c>
      <c r="D32" s="73">
        <v>80</v>
      </c>
      <c r="E32" s="23">
        <f>'1 MENUS Plan'!I68</f>
        <v>0</v>
      </c>
      <c r="F32" s="15">
        <v>80</v>
      </c>
      <c r="G32" s="80" t="s">
        <v>1240</v>
      </c>
      <c r="H32" s="17"/>
      <c r="K32" s="23" t="s">
        <v>1054</v>
      </c>
      <c r="L32" s="615">
        <v>80</v>
      </c>
      <c r="N32" s="23" t="s">
        <v>1054</v>
      </c>
      <c r="O32" s="615">
        <v>80</v>
      </c>
      <c r="Q32" s="2271"/>
      <c r="R32" s="15"/>
      <c r="S32" s="2274"/>
      <c r="T32" s="3"/>
    </row>
    <row r="33" spans="1:20" s="1" customFormat="1" ht="18" customHeight="1" x14ac:dyDescent="0.25">
      <c r="A33" s="6" t="s">
        <v>2064</v>
      </c>
      <c r="B33" s="7">
        <f>SUM(B31:B32)</f>
        <v>190</v>
      </c>
      <c r="C33" s="77" t="s">
        <v>2064</v>
      </c>
      <c r="D33" s="74">
        <f>SUM(D31:D32)</f>
        <v>190</v>
      </c>
      <c r="E33" s="6" t="s">
        <v>2064</v>
      </c>
      <c r="F33" s="7">
        <f>SUM(F31:F32)</f>
        <v>190</v>
      </c>
      <c r="G33" s="2329"/>
      <c r="H33" s="2314"/>
      <c r="K33" s="616" t="s">
        <v>2064</v>
      </c>
      <c r="L33" s="614">
        <v>190</v>
      </c>
      <c r="N33" s="618" t="s">
        <v>991</v>
      </c>
      <c r="O33" s="614">
        <v>190</v>
      </c>
      <c r="Q33" s="2271"/>
      <c r="R33" s="7">
        <f>SUM(R31:R32)</f>
        <v>0</v>
      </c>
      <c r="S33" s="2274"/>
      <c r="T33" s="631" t="s">
        <v>578</v>
      </c>
    </row>
    <row r="34" spans="1:20" s="1" customFormat="1" ht="18" customHeight="1" x14ac:dyDescent="0.25">
      <c r="A34" s="23">
        <f>'1 MENUS Plan'!G69</f>
        <v>0</v>
      </c>
      <c r="B34" s="15">
        <v>110</v>
      </c>
      <c r="C34" s="76">
        <f>'1 MENUS Plan'!H69</f>
        <v>0</v>
      </c>
      <c r="D34" s="73">
        <v>110</v>
      </c>
      <c r="E34" s="23">
        <f>'1 MENUS Plan'!I69</f>
        <v>0</v>
      </c>
      <c r="F34" s="15">
        <v>110</v>
      </c>
      <c r="G34" s="2329"/>
      <c r="H34" s="2314"/>
      <c r="K34" s="23" t="s">
        <v>1054</v>
      </c>
      <c r="L34" s="615">
        <v>110</v>
      </c>
      <c r="N34" s="23" t="s">
        <v>1054</v>
      </c>
      <c r="O34" s="615">
        <v>110</v>
      </c>
      <c r="Q34" s="2271"/>
      <c r="R34" s="15"/>
      <c r="S34" s="2274"/>
      <c r="T34" s="3"/>
    </row>
    <row r="35" spans="1:20" s="1" customFormat="1" ht="18" customHeight="1" x14ac:dyDescent="0.25">
      <c r="A35" s="23">
        <f>'1 MENUS Plan'!G70</f>
        <v>0</v>
      </c>
      <c r="B35" s="15">
        <v>80</v>
      </c>
      <c r="C35" s="76">
        <f>'1 MENUS Plan'!H70</f>
        <v>0</v>
      </c>
      <c r="D35" s="73">
        <v>80</v>
      </c>
      <c r="E35" s="23">
        <f>'1 MENUS Plan'!I70</f>
        <v>0</v>
      </c>
      <c r="F35" s="15">
        <v>80</v>
      </c>
      <c r="G35" s="2329"/>
      <c r="H35" s="2314"/>
      <c r="K35" s="23" t="s">
        <v>1054</v>
      </c>
      <c r="L35" s="615">
        <v>80</v>
      </c>
      <c r="N35" s="23" t="s">
        <v>1054</v>
      </c>
      <c r="O35" s="615">
        <v>80</v>
      </c>
      <c r="Q35" s="2271"/>
      <c r="R35" s="15"/>
      <c r="S35" s="2274"/>
      <c r="T35" s="3"/>
    </row>
    <row r="36" spans="1:20" s="1" customFormat="1" ht="18" customHeight="1" x14ac:dyDescent="0.25">
      <c r="A36" s="6" t="s">
        <v>1237</v>
      </c>
      <c r="B36" s="7">
        <f>SUM(B34:B35)</f>
        <v>190</v>
      </c>
      <c r="C36" s="77" t="s">
        <v>1237</v>
      </c>
      <c r="D36" s="74">
        <f>SUM(D34:D35)</f>
        <v>190</v>
      </c>
      <c r="E36" s="6" t="s">
        <v>1237</v>
      </c>
      <c r="F36" s="7">
        <f>SUM(F34:F35)</f>
        <v>190</v>
      </c>
      <c r="G36" s="2329"/>
      <c r="H36" s="2314"/>
      <c r="K36" s="616" t="s">
        <v>1237</v>
      </c>
      <c r="L36" s="614">
        <v>190</v>
      </c>
      <c r="N36" s="618" t="s">
        <v>992</v>
      </c>
      <c r="O36" s="614">
        <v>190</v>
      </c>
      <c r="Q36" s="2271"/>
      <c r="R36" s="7">
        <f>SUM(R34:R35)</f>
        <v>0</v>
      </c>
      <c r="S36" s="2274"/>
      <c r="T36" s="631" t="s">
        <v>579</v>
      </c>
    </row>
    <row r="37" spans="1:20" s="1" customFormat="1" ht="18" customHeight="1" x14ac:dyDescent="0.25">
      <c r="A37" s="23">
        <f>'1 MENUS Plan'!G71</f>
        <v>0</v>
      </c>
      <c r="B37" s="15">
        <v>110</v>
      </c>
      <c r="C37" s="76">
        <f>'1 MENUS Plan'!H71</f>
        <v>0</v>
      </c>
      <c r="D37" s="73">
        <v>110</v>
      </c>
      <c r="E37" s="23">
        <f>'1 MENUS Plan'!I71</f>
        <v>0</v>
      </c>
      <c r="F37" s="15">
        <v>110</v>
      </c>
      <c r="G37" s="2329"/>
      <c r="H37" s="2314"/>
      <c r="K37" s="23" t="s">
        <v>1054</v>
      </c>
      <c r="L37" s="615">
        <v>110</v>
      </c>
      <c r="N37" s="23" t="s">
        <v>1054</v>
      </c>
      <c r="O37" s="615">
        <v>110</v>
      </c>
      <c r="Q37" s="2271"/>
      <c r="R37" s="15"/>
      <c r="S37" s="2274"/>
      <c r="T37" s="3"/>
    </row>
    <row r="38" spans="1:20" s="1" customFormat="1" ht="18" customHeight="1" x14ac:dyDescent="0.25">
      <c r="A38" s="23">
        <f>'1 MENUS Plan'!G72</f>
        <v>0</v>
      </c>
      <c r="B38" s="15">
        <v>80</v>
      </c>
      <c r="C38" s="76">
        <f>'1 MENUS Plan'!H72</f>
        <v>0</v>
      </c>
      <c r="D38" s="73">
        <v>80</v>
      </c>
      <c r="E38" s="23">
        <f>'1 MENUS Plan'!I72</f>
        <v>0</v>
      </c>
      <c r="F38" s="15">
        <v>80</v>
      </c>
      <c r="G38" s="2329"/>
      <c r="H38" s="2314"/>
      <c r="K38" s="23" t="s">
        <v>1054</v>
      </c>
      <c r="L38" s="615">
        <v>80</v>
      </c>
      <c r="N38" s="23" t="s">
        <v>1054</v>
      </c>
      <c r="O38" s="615">
        <v>80</v>
      </c>
      <c r="Q38" s="2271"/>
      <c r="R38" s="15"/>
      <c r="S38" s="2274"/>
      <c r="T38" s="3"/>
    </row>
    <row r="39" spans="1:20" s="1" customFormat="1" ht="18" customHeight="1" x14ac:dyDescent="0.25">
      <c r="A39" s="6" t="s">
        <v>1238</v>
      </c>
      <c r="B39" s="7">
        <f>SUM(B37:B38)</f>
        <v>190</v>
      </c>
      <c r="C39" s="77" t="s">
        <v>1238</v>
      </c>
      <c r="D39" s="74">
        <f>SUM(D37:D38)</f>
        <v>190</v>
      </c>
      <c r="E39" s="6" t="s">
        <v>1238</v>
      </c>
      <c r="F39" s="7">
        <f>SUM(F37:F38)</f>
        <v>190</v>
      </c>
      <c r="G39" s="2329"/>
      <c r="H39" s="2314"/>
      <c r="K39" s="616" t="s">
        <v>1238</v>
      </c>
      <c r="L39" s="614">
        <v>190</v>
      </c>
      <c r="N39" s="618" t="s">
        <v>998</v>
      </c>
      <c r="O39" s="614">
        <v>190</v>
      </c>
      <c r="Q39" s="2271"/>
      <c r="R39" s="7">
        <f>SUM(R37:R38)</f>
        <v>0</v>
      </c>
      <c r="S39" s="2274"/>
      <c r="T39" s="631" t="s">
        <v>580</v>
      </c>
    </row>
    <row r="40" spans="1:20" s="1" customFormat="1" ht="18" customHeight="1" x14ac:dyDescent="0.25">
      <c r="A40" s="33"/>
      <c r="B40" s="14"/>
      <c r="C40" s="3"/>
      <c r="D40" s="3"/>
      <c r="E40" s="33"/>
      <c r="F40" s="14"/>
      <c r="G40" s="2330"/>
      <c r="H40" s="2316"/>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625"/>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K1:N2"/>
    <mergeCell ref="A1:F1"/>
    <mergeCell ref="A2:H2"/>
    <mergeCell ref="A3:B4"/>
    <mergeCell ref="C3:D4"/>
    <mergeCell ref="G3:H4"/>
    <mergeCell ref="E3:F4"/>
    <mergeCell ref="G43:H43"/>
    <mergeCell ref="A22:B23"/>
    <mergeCell ref="C22:D23"/>
    <mergeCell ref="E22:F23"/>
    <mergeCell ref="G22:H23"/>
    <mergeCell ref="G24:H25"/>
    <mergeCell ref="G26:H26"/>
    <mergeCell ref="G28:H28"/>
    <mergeCell ref="G33:H40"/>
    <mergeCell ref="Q41:S41"/>
    <mergeCell ref="Q3:T3"/>
    <mergeCell ref="Q4:T4"/>
    <mergeCell ref="Q5:Q21"/>
    <mergeCell ref="S5:S21"/>
    <mergeCell ref="Q22:S23"/>
    <mergeCell ref="Q24:Q40"/>
    <mergeCell ref="S24:S40"/>
    <mergeCell ref="K22:L23"/>
    <mergeCell ref="N22:O23"/>
    <mergeCell ref="K3:L4"/>
    <mergeCell ref="N3:O4"/>
    <mergeCell ref="K5:L13"/>
    <mergeCell ref="K14:L18"/>
    <mergeCell ref="K19:L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&amp;CPage &amp;P de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5"/>
  <dimension ref="A1:T75"/>
  <sheetViews>
    <sheetView showZeros="0" zoomScaleNormal="100" zoomScaleSheetLayoutView="130" workbookViewId="0">
      <selection activeCell="C43" sqref="C43"/>
    </sheetView>
  </sheetViews>
  <sheetFormatPr baseColWidth="10" defaultRowHeight="12.75" x14ac:dyDescent="0.2"/>
  <cols>
    <col min="1" max="1" width="47.7109375" customWidth="1"/>
    <col min="2" max="2" width="6" customWidth="1"/>
    <col min="3" max="3" width="47.7109375" customWidth="1"/>
    <col min="4" max="4" width="6" customWidth="1"/>
    <col min="5" max="5" width="47.7109375" customWidth="1"/>
    <col min="6" max="6" width="6" customWidth="1"/>
    <col min="7" max="7" width="47.7109375" customWidth="1"/>
    <col min="8" max="8" width="6" customWidth="1"/>
    <col min="9" max="9" width="2.140625" customWidth="1"/>
    <col min="11" max="11" width="47.7109375" customWidth="1"/>
    <col min="12" max="12" width="6" customWidth="1"/>
    <col min="13" max="13" width="4.28515625" customWidth="1"/>
    <col min="14" max="14" width="47.7109375" customWidth="1"/>
    <col min="15" max="15" width="6" customWidth="1"/>
    <col min="16" max="16" width="4.140625" customWidth="1"/>
    <col min="17" max="17" width="4" customWidth="1"/>
    <col min="18" max="18" width="9.140625" customWidth="1"/>
    <col min="19" max="19" width="2.85546875" style="4" customWidth="1"/>
    <col min="20" max="20" width="49.140625" customWidth="1"/>
  </cols>
  <sheetData>
    <row r="1" spans="1:20" ht="29.25" customHeight="1" x14ac:dyDescent="0.2">
      <c r="A1" s="2302" t="s">
        <v>1244</v>
      </c>
      <c r="B1" s="2302"/>
      <c r="C1" s="2302"/>
      <c r="D1" s="2302"/>
      <c r="E1" s="2302"/>
      <c r="F1" s="2302"/>
      <c r="G1" s="31">
        <f>'1 MENUS Plan'!B74</f>
        <v>49</v>
      </c>
      <c r="H1" s="26"/>
      <c r="K1" s="2288" t="s">
        <v>584</v>
      </c>
      <c r="L1" s="2288"/>
      <c r="M1" s="2288"/>
      <c r="N1" s="2288"/>
      <c r="O1" s="26"/>
    </row>
    <row r="2" spans="1:20" s="1" customFormat="1" ht="18" customHeight="1" x14ac:dyDescent="0.25">
      <c r="A2" s="2303" t="s">
        <v>1242</v>
      </c>
      <c r="B2" s="2303"/>
      <c r="C2" s="2303"/>
      <c r="D2" s="2303"/>
      <c r="E2" s="2303"/>
      <c r="F2" s="2303"/>
      <c r="G2" s="2303"/>
      <c r="H2" s="2303"/>
      <c r="K2" s="2288"/>
      <c r="L2" s="2288"/>
      <c r="M2" s="2288"/>
      <c r="N2" s="2288"/>
      <c r="S2" s="3"/>
    </row>
    <row r="3" spans="1:20" s="1" customFormat="1" ht="15.75" customHeight="1" x14ac:dyDescent="0.25">
      <c r="A3" s="2304">
        <f>'1 MENUS Plan'!C73</f>
        <v>44177</v>
      </c>
      <c r="B3" s="2305"/>
      <c r="C3" s="2304">
        <f>'1 MENUS Plan'!D73</f>
        <v>44178</v>
      </c>
      <c r="D3" s="2306"/>
      <c r="E3" s="2317">
        <f>'1 MENUS Plan'!E73</f>
        <v>44179</v>
      </c>
      <c r="F3" s="2318"/>
      <c r="G3" s="2305">
        <f>'1 MENUS Plan'!F73</f>
        <v>44180</v>
      </c>
      <c r="H3" s="2305"/>
      <c r="K3" s="2263" t="s">
        <v>997</v>
      </c>
      <c r="L3" s="2264"/>
      <c r="N3" s="2263" t="s">
        <v>1000</v>
      </c>
      <c r="O3" s="2264"/>
      <c r="Q3" s="2272" t="s">
        <v>569</v>
      </c>
      <c r="R3" s="2272"/>
      <c r="S3" s="2272"/>
      <c r="T3" s="2272"/>
    </row>
    <row r="4" spans="1:20" s="1" customFormat="1" ht="15.75" customHeight="1" x14ac:dyDescent="0.25">
      <c r="A4" s="2304"/>
      <c r="B4" s="2305"/>
      <c r="C4" s="2304"/>
      <c r="D4" s="2306"/>
      <c r="E4" s="2317"/>
      <c r="F4" s="2318"/>
      <c r="G4" s="2305"/>
      <c r="H4" s="2305"/>
      <c r="K4" s="2264"/>
      <c r="L4" s="2264"/>
      <c r="N4" s="2264"/>
      <c r="O4" s="2264"/>
      <c r="Q4" s="2273" t="s">
        <v>570</v>
      </c>
      <c r="R4" s="2273"/>
      <c r="S4" s="2273"/>
      <c r="T4" s="2273"/>
    </row>
    <row r="5" spans="1:20" s="1" customFormat="1" ht="18" customHeight="1" x14ac:dyDescent="0.25">
      <c r="A5" s="23">
        <f>'1 MENUS Plan'!C74</f>
        <v>0</v>
      </c>
      <c r="B5" s="73">
        <v>110</v>
      </c>
      <c r="C5" s="23">
        <f>'1 MENUS Plan'!D74</f>
        <v>0</v>
      </c>
      <c r="D5" s="15">
        <v>110</v>
      </c>
      <c r="E5" s="23">
        <f>'1 MENUS Plan'!E74</f>
        <v>0</v>
      </c>
      <c r="F5" s="15">
        <v>110</v>
      </c>
      <c r="G5" s="76">
        <f>'1 MENUS Plan'!F74</f>
        <v>0</v>
      </c>
      <c r="H5" s="15">
        <v>110</v>
      </c>
      <c r="K5" s="2298" t="s">
        <v>995</v>
      </c>
      <c r="L5" s="2299"/>
      <c r="N5" s="23" t="s">
        <v>1054</v>
      </c>
      <c r="O5" s="15">
        <v>110</v>
      </c>
      <c r="Q5" s="2271"/>
      <c r="R5" s="15">
        <v>0</v>
      </c>
      <c r="S5" s="2274"/>
      <c r="T5" s="3"/>
    </row>
    <row r="6" spans="1:20" s="1" customFormat="1" ht="18" customHeight="1" x14ac:dyDescent="0.25">
      <c r="A6" s="23">
        <f>'1 MENUS Plan'!C75</f>
        <v>0</v>
      </c>
      <c r="B6" s="73">
        <v>80</v>
      </c>
      <c r="C6" s="23">
        <f>'1 MENUS Plan'!D75</f>
        <v>0</v>
      </c>
      <c r="D6" s="15">
        <v>80</v>
      </c>
      <c r="E6" s="23">
        <f>'1 MENUS Plan'!E75</f>
        <v>0</v>
      </c>
      <c r="F6" s="15">
        <v>80</v>
      </c>
      <c r="G6" s="76">
        <f>'1 MENUS Plan'!F75</f>
        <v>0</v>
      </c>
      <c r="H6" s="15">
        <v>80</v>
      </c>
      <c r="K6" s="2298"/>
      <c r="L6" s="2299"/>
      <c r="N6" s="23" t="s">
        <v>1054</v>
      </c>
      <c r="O6" s="15">
        <v>80</v>
      </c>
      <c r="Q6" s="2271"/>
      <c r="R6" s="15">
        <v>0</v>
      </c>
      <c r="S6" s="2274"/>
      <c r="T6" s="876" t="s">
        <v>2195</v>
      </c>
    </row>
    <row r="7" spans="1:20" s="1" customFormat="1" ht="18" customHeight="1" x14ac:dyDescent="0.25">
      <c r="A7" s="23">
        <f>'1 MENUS Plan'!C76</f>
        <v>0</v>
      </c>
      <c r="B7" s="73">
        <v>51</v>
      </c>
      <c r="C7" s="23">
        <f>'1 MENUS Plan'!D76</f>
        <v>0</v>
      </c>
      <c r="D7" s="15">
        <v>51</v>
      </c>
      <c r="E7" s="23">
        <f>'1 MENUS Plan'!E76</f>
        <v>0</v>
      </c>
      <c r="F7" s="15">
        <v>51</v>
      </c>
      <c r="G7" s="76">
        <f>'1 MENUS Plan'!F76</f>
        <v>0</v>
      </c>
      <c r="H7" s="15">
        <v>51</v>
      </c>
      <c r="K7" s="2298"/>
      <c r="L7" s="2299"/>
      <c r="N7" s="23" t="s">
        <v>1054</v>
      </c>
      <c r="O7" s="15">
        <v>51</v>
      </c>
      <c r="Q7" s="2271"/>
      <c r="R7" s="15">
        <v>0</v>
      </c>
      <c r="S7" s="2274"/>
      <c r="T7" s="3"/>
    </row>
    <row r="8" spans="1:20" s="1" customFormat="1" ht="18" customHeight="1" x14ac:dyDescent="0.25">
      <c r="A8" s="6" t="s">
        <v>1236</v>
      </c>
      <c r="B8" s="74">
        <f>SUM(B5:B7)</f>
        <v>241</v>
      </c>
      <c r="C8" s="6" t="s">
        <v>1236</v>
      </c>
      <c r="D8" s="7">
        <f>SUM(D5:D7)</f>
        <v>241</v>
      </c>
      <c r="E8" s="6" t="s">
        <v>1236</v>
      </c>
      <c r="F8" s="7">
        <f>SUM(F5:F7)</f>
        <v>241</v>
      </c>
      <c r="G8" s="77" t="s">
        <v>1236</v>
      </c>
      <c r="H8" s="7">
        <f>SUM(H5:H7)</f>
        <v>241</v>
      </c>
      <c r="K8" s="2298"/>
      <c r="L8" s="2299"/>
      <c r="N8" s="6" t="s">
        <v>1236</v>
      </c>
      <c r="O8" s="7">
        <v>241</v>
      </c>
      <c r="Q8" s="2271"/>
      <c r="R8" s="7">
        <f>SUM(R5:R7)</f>
        <v>0</v>
      </c>
      <c r="S8" s="2274"/>
      <c r="T8" s="631" t="s">
        <v>571</v>
      </c>
    </row>
    <row r="9" spans="1:20" s="1" customFormat="1" ht="18" customHeight="1" x14ac:dyDescent="0.25">
      <c r="A9" s="23">
        <f>'1 MENUS Plan'!C77</f>
        <v>0</v>
      </c>
      <c r="B9" s="73">
        <v>110</v>
      </c>
      <c r="C9" s="23">
        <f>'1 MENUS Plan'!D77</f>
        <v>0</v>
      </c>
      <c r="D9" s="15">
        <v>110</v>
      </c>
      <c r="E9" s="23">
        <f>'1 MENUS Plan'!E77</f>
        <v>0</v>
      </c>
      <c r="F9" s="15">
        <v>110</v>
      </c>
      <c r="G9" s="76">
        <f>'1 MENUS Plan'!F77</f>
        <v>0</v>
      </c>
      <c r="H9" s="15">
        <v>110</v>
      </c>
      <c r="K9" s="2298"/>
      <c r="L9" s="2299"/>
      <c r="N9" s="23" t="s">
        <v>1054</v>
      </c>
      <c r="O9" s="15">
        <v>110</v>
      </c>
      <c r="Q9" s="2271"/>
      <c r="R9" s="15"/>
      <c r="S9" s="2274"/>
      <c r="T9" s="631"/>
    </row>
    <row r="10" spans="1:20" s="1" customFormat="1" ht="18" customHeight="1" x14ac:dyDescent="0.25">
      <c r="A10" s="23">
        <f>'1 MENUS Plan'!C78</f>
        <v>0</v>
      </c>
      <c r="B10" s="73">
        <v>80</v>
      </c>
      <c r="C10" s="23">
        <f>'1 MENUS Plan'!D78</f>
        <v>0</v>
      </c>
      <c r="D10" s="15">
        <v>80</v>
      </c>
      <c r="E10" s="23">
        <f>'1 MENUS Plan'!E78</f>
        <v>0</v>
      </c>
      <c r="F10" s="15">
        <v>80</v>
      </c>
      <c r="G10" s="76">
        <f>'1 MENUS Plan'!F78</f>
        <v>0</v>
      </c>
      <c r="H10" s="15">
        <v>80</v>
      </c>
      <c r="K10" s="2298"/>
      <c r="L10" s="2299"/>
      <c r="N10" s="23" t="s">
        <v>1054</v>
      </c>
      <c r="O10" s="15">
        <v>80</v>
      </c>
      <c r="Q10" s="2271"/>
      <c r="R10" s="15"/>
      <c r="S10" s="2274"/>
      <c r="T10" s="3"/>
    </row>
    <row r="11" spans="1:20" s="1" customFormat="1" ht="18" customHeight="1" x14ac:dyDescent="0.25">
      <c r="A11" s="6" t="s">
        <v>1239</v>
      </c>
      <c r="B11" s="74">
        <f>SUM(B9:B10)</f>
        <v>190</v>
      </c>
      <c r="C11" s="6" t="s">
        <v>1239</v>
      </c>
      <c r="D11" s="7">
        <f>SUM(D9:D10)</f>
        <v>190</v>
      </c>
      <c r="E11" s="6" t="s">
        <v>1239</v>
      </c>
      <c r="F11" s="7">
        <f>SUM(F9:F10)</f>
        <v>190</v>
      </c>
      <c r="G11" s="77" t="s">
        <v>1239</v>
      </c>
      <c r="H11" s="7">
        <f>SUM(H9:H10)</f>
        <v>190</v>
      </c>
      <c r="K11" s="2298"/>
      <c r="L11" s="2299"/>
      <c r="N11" s="6" t="s">
        <v>1239</v>
      </c>
      <c r="O11" s="7">
        <v>190</v>
      </c>
      <c r="Q11" s="2271"/>
      <c r="R11" s="7">
        <f>SUM(R9:R10)</f>
        <v>0</v>
      </c>
      <c r="S11" s="2274"/>
      <c r="T11" s="631" t="s">
        <v>572</v>
      </c>
    </row>
    <row r="12" spans="1:20" s="1" customFormat="1" ht="18" customHeight="1" x14ac:dyDescent="0.25">
      <c r="A12" s="23">
        <f>'1 MENUS Plan'!C79</f>
        <v>0</v>
      </c>
      <c r="B12" s="73">
        <v>110</v>
      </c>
      <c r="C12" s="23">
        <f>'1 MENUS Plan'!D79</f>
        <v>0</v>
      </c>
      <c r="D12" s="15">
        <v>110</v>
      </c>
      <c r="E12" s="23">
        <f>'1 MENUS Plan'!E79</f>
        <v>0</v>
      </c>
      <c r="F12" s="15">
        <v>110</v>
      </c>
      <c r="G12" s="76">
        <f>'1 MENUS Plan'!F79</f>
        <v>0</v>
      </c>
      <c r="H12" s="15">
        <v>110</v>
      </c>
      <c r="K12" s="2298"/>
      <c r="L12" s="2299"/>
      <c r="N12" s="23" t="s">
        <v>1054</v>
      </c>
      <c r="O12" s="15">
        <v>110</v>
      </c>
      <c r="Q12" s="2271"/>
      <c r="R12" s="15"/>
      <c r="S12" s="2274"/>
      <c r="T12" s="631"/>
    </row>
    <row r="13" spans="1:20" s="1" customFormat="1" ht="18" customHeight="1" x14ac:dyDescent="0.25">
      <c r="A13" s="23">
        <f>'1 MENUS Plan'!C80</f>
        <v>0</v>
      </c>
      <c r="B13" s="73">
        <v>80</v>
      </c>
      <c r="C13" s="23">
        <f>'1 MENUS Plan'!D80</f>
        <v>0</v>
      </c>
      <c r="D13" s="15">
        <v>80</v>
      </c>
      <c r="E13" s="23">
        <f>'1 MENUS Plan'!E80</f>
        <v>0</v>
      </c>
      <c r="F13" s="15">
        <v>80</v>
      </c>
      <c r="G13" s="76">
        <f>'1 MENUS Plan'!F80</f>
        <v>0</v>
      </c>
      <c r="H13" s="15">
        <v>80</v>
      </c>
      <c r="K13" s="2298"/>
      <c r="L13" s="2299"/>
      <c r="N13" s="23" t="s">
        <v>1054</v>
      </c>
      <c r="O13" s="15">
        <v>80</v>
      </c>
      <c r="Q13" s="2271"/>
      <c r="R13" s="15"/>
      <c r="S13" s="2274"/>
      <c r="T13" s="3"/>
    </row>
    <row r="14" spans="1:20" s="1" customFormat="1" ht="18" customHeight="1" x14ac:dyDescent="0.25">
      <c r="A14" s="6" t="s">
        <v>2064</v>
      </c>
      <c r="B14" s="74">
        <f>SUM(B12:B13)</f>
        <v>190</v>
      </c>
      <c r="C14" s="6" t="s">
        <v>2064</v>
      </c>
      <c r="D14" s="7">
        <f>SUM(D12:D13)</f>
        <v>190</v>
      </c>
      <c r="E14" s="6" t="s">
        <v>2064</v>
      </c>
      <c r="F14" s="7">
        <f>SUM(F12:F13)</f>
        <v>190</v>
      </c>
      <c r="G14" s="77" t="s">
        <v>2064</v>
      </c>
      <c r="H14" s="7">
        <f>SUM(H12:H13)</f>
        <v>190</v>
      </c>
      <c r="K14" s="2300" t="s">
        <v>996</v>
      </c>
      <c r="L14" s="2301"/>
      <c r="N14" s="6" t="s">
        <v>2064</v>
      </c>
      <c r="O14" s="7">
        <v>190</v>
      </c>
      <c r="Q14" s="2271"/>
      <c r="R14" s="7">
        <f>SUM(R12:R13)</f>
        <v>0</v>
      </c>
      <c r="S14" s="2274"/>
      <c r="T14" s="631" t="s">
        <v>573</v>
      </c>
    </row>
    <row r="15" spans="1:20" s="1" customFormat="1" ht="18" customHeight="1" x14ac:dyDescent="0.25">
      <c r="A15" s="23">
        <f>'1 MENUS Plan'!C81</f>
        <v>0</v>
      </c>
      <c r="B15" s="73">
        <v>110</v>
      </c>
      <c r="C15" s="23">
        <f>'1 MENUS Plan'!D81</f>
        <v>0</v>
      </c>
      <c r="D15" s="15">
        <v>110</v>
      </c>
      <c r="E15" s="23">
        <f>'1 MENUS Plan'!E81</f>
        <v>0</v>
      </c>
      <c r="F15" s="15">
        <v>110</v>
      </c>
      <c r="G15" s="76">
        <f>'1 MENUS Plan'!F81</f>
        <v>0</v>
      </c>
      <c r="H15" s="15">
        <v>110</v>
      </c>
      <c r="K15" s="2300"/>
      <c r="L15" s="2301"/>
      <c r="N15" s="23" t="s">
        <v>1054</v>
      </c>
      <c r="O15" s="15">
        <v>110</v>
      </c>
      <c r="Q15" s="2271"/>
      <c r="R15" s="15"/>
      <c r="S15" s="2274"/>
      <c r="T15" s="631"/>
    </row>
    <row r="16" spans="1:20" s="1" customFormat="1" ht="18" customHeight="1" x14ac:dyDescent="0.25">
      <c r="A16" s="23">
        <f>'1 MENUS Plan'!C82</f>
        <v>0</v>
      </c>
      <c r="B16" s="73">
        <v>80</v>
      </c>
      <c r="C16" s="23">
        <f>'1 MENUS Plan'!D82</f>
        <v>0</v>
      </c>
      <c r="D16" s="15">
        <v>80</v>
      </c>
      <c r="E16" s="23">
        <f>'1 MENUS Plan'!E82</f>
        <v>0</v>
      </c>
      <c r="F16" s="15">
        <v>80</v>
      </c>
      <c r="G16" s="76">
        <f>'1 MENUS Plan'!F82</f>
        <v>0</v>
      </c>
      <c r="H16" s="15">
        <v>80</v>
      </c>
      <c r="K16" s="2300"/>
      <c r="L16" s="2301"/>
      <c r="N16" s="23" t="s">
        <v>1054</v>
      </c>
      <c r="O16" s="15">
        <v>80</v>
      </c>
      <c r="Q16" s="2271"/>
      <c r="R16" s="15"/>
      <c r="S16" s="2274"/>
      <c r="T16" s="3"/>
    </row>
    <row r="17" spans="1:20" s="1" customFormat="1" ht="18" customHeight="1" x14ac:dyDescent="0.25">
      <c r="A17" s="6" t="s">
        <v>1237</v>
      </c>
      <c r="B17" s="74">
        <f>SUM(B15:B16)</f>
        <v>190</v>
      </c>
      <c r="C17" s="6" t="s">
        <v>1237</v>
      </c>
      <c r="D17" s="7">
        <f>SUM(D15:D16)</f>
        <v>190</v>
      </c>
      <c r="E17" s="6" t="s">
        <v>1237</v>
      </c>
      <c r="F17" s="7">
        <f>SUM(F15:F16)</f>
        <v>190</v>
      </c>
      <c r="G17" s="77" t="s">
        <v>1237</v>
      </c>
      <c r="H17" s="7">
        <f>SUM(H15:H16)</f>
        <v>190</v>
      </c>
      <c r="K17" s="2300"/>
      <c r="L17" s="2301"/>
      <c r="N17" s="6" t="s">
        <v>1237</v>
      </c>
      <c r="O17" s="7">
        <v>190</v>
      </c>
      <c r="Q17" s="2271"/>
      <c r="R17" s="7">
        <f>SUM(R15:R16)</f>
        <v>0</v>
      </c>
      <c r="S17" s="2274"/>
      <c r="T17" s="631" t="s">
        <v>574</v>
      </c>
    </row>
    <row r="18" spans="1:20" s="1" customFormat="1" ht="18" customHeight="1" x14ac:dyDescent="0.25">
      <c r="A18" s="23">
        <f>'1 MENUS Plan'!C83</f>
        <v>0</v>
      </c>
      <c r="B18" s="73">
        <v>110</v>
      </c>
      <c r="C18" s="23">
        <f>'1 MENUS Plan'!D83</f>
        <v>0</v>
      </c>
      <c r="D18" s="15">
        <v>110</v>
      </c>
      <c r="E18" s="23">
        <f>'1 MENUS Plan'!E83</f>
        <v>0</v>
      </c>
      <c r="F18" s="15">
        <v>110</v>
      </c>
      <c r="G18" s="76">
        <f>'1 MENUS Plan'!F83</f>
        <v>0</v>
      </c>
      <c r="H18" s="15">
        <v>110</v>
      </c>
      <c r="K18" s="2300"/>
      <c r="L18" s="2301"/>
      <c r="N18" s="23" t="s">
        <v>1054</v>
      </c>
      <c r="O18" s="15">
        <v>110</v>
      </c>
      <c r="Q18" s="2271"/>
      <c r="R18" s="15"/>
      <c r="S18" s="2274"/>
      <c r="T18" s="631"/>
    </row>
    <row r="19" spans="1:20" s="1" customFormat="1" ht="18" customHeight="1" x14ac:dyDescent="0.25">
      <c r="A19" s="23">
        <f>'1 MENUS Plan'!C84</f>
        <v>0</v>
      </c>
      <c r="B19" s="73">
        <v>80</v>
      </c>
      <c r="C19" s="23">
        <f>'1 MENUS Plan'!D84</f>
        <v>0</v>
      </c>
      <c r="D19" s="15">
        <v>80</v>
      </c>
      <c r="E19" s="23">
        <f>'1 MENUS Plan'!E84</f>
        <v>0</v>
      </c>
      <c r="F19" s="15">
        <v>80</v>
      </c>
      <c r="G19" s="76">
        <f>'1 MENUS Plan'!F84</f>
        <v>0</v>
      </c>
      <c r="H19" s="15">
        <v>80</v>
      </c>
      <c r="K19" s="2311" t="s">
        <v>582</v>
      </c>
      <c r="L19" s="2312"/>
      <c r="N19" s="23" t="s">
        <v>1054</v>
      </c>
      <c r="O19" s="15">
        <v>80</v>
      </c>
      <c r="Q19" s="2271"/>
      <c r="R19" s="15"/>
      <c r="S19" s="2274"/>
      <c r="T19" s="3"/>
    </row>
    <row r="20" spans="1:20" s="1" customFormat="1" ht="18" customHeight="1" x14ac:dyDescent="0.25">
      <c r="A20" s="6" t="s">
        <v>1238</v>
      </c>
      <c r="B20" s="74">
        <f>SUM(B18:B19)</f>
        <v>190</v>
      </c>
      <c r="C20" s="6" t="s">
        <v>1238</v>
      </c>
      <c r="D20" s="7">
        <f>SUM(D18:D19)</f>
        <v>190</v>
      </c>
      <c r="E20" s="6" t="s">
        <v>1238</v>
      </c>
      <c r="F20" s="7">
        <f>SUM(F18:F19)</f>
        <v>190</v>
      </c>
      <c r="G20" s="77" t="s">
        <v>1238</v>
      </c>
      <c r="H20" s="7">
        <f>SUM(H18:H19)</f>
        <v>190</v>
      </c>
      <c r="K20" s="2311"/>
      <c r="L20" s="2312"/>
      <c r="N20" s="6" t="s">
        <v>1238</v>
      </c>
      <c r="O20" s="7">
        <v>190</v>
      </c>
      <c r="Q20" s="2271"/>
      <c r="R20" s="7">
        <f>SUM(R18:R19)</f>
        <v>0</v>
      </c>
      <c r="S20" s="2274"/>
      <c r="T20" s="631" t="s">
        <v>575</v>
      </c>
    </row>
    <row r="21" spans="1:20" s="1" customFormat="1" ht="18" customHeight="1" x14ac:dyDescent="0.25">
      <c r="A21" s="16"/>
      <c r="B21" s="3"/>
      <c r="C21" s="16"/>
      <c r="D21" s="12"/>
      <c r="E21" s="16"/>
      <c r="F21" s="12"/>
      <c r="G21" s="3"/>
      <c r="H21" s="12"/>
      <c r="K21" s="2311"/>
      <c r="L21" s="2312"/>
      <c r="N21" s="23" t="s">
        <v>1004</v>
      </c>
      <c r="O21" s="12"/>
      <c r="Q21" s="2271"/>
      <c r="R21" s="14"/>
      <c r="S21" s="2274"/>
      <c r="T21" s="631"/>
    </row>
    <row r="22" spans="1:20" s="1" customFormat="1" ht="18" customHeight="1" x14ac:dyDescent="0.25">
      <c r="A22" s="2304">
        <f>'1 MENUS Plan'!G73</f>
        <v>44181</v>
      </c>
      <c r="B22" s="2305"/>
      <c r="C22" s="2308">
        <f>'1 MENUS Plan'!H73</f>
        <v>44182</v>
      </c>
      <c r="D22" s="2309"/>
      <c r="E22" s="2323">
        <f>'1 MENUS Plan'!I73</f>
        <v>44183</v>
      </c>
      <c r="F22" s="2324"/>
      <c r="G22" s="2307"/>
      <c r="H22" s="2307"/>
      <c r="K22" s="2263" t="s">
        <v>1002</v>
      </c>
      <c r="L22" s="2264"/>
      <c r="N22" s="2263" t="s">
        <v>1001</v>
      </c>
      <c r="O22" s="2264"/>
      <c r="Q22" s="2275" t="s">
        <v>581</v>
      </c>
      <c r="R22" s="2275"/>
      <c r="S22" s="2275"/>
      <c r="T22" s="3"/>
    </row>
    <row r="23" spans="1:20" s="1" customFormat="1" ht="18" customHeight="1" x14ac:dyDescent="0.25">
      <c r="A23" s="2304"/>
      <c r="B23" s="2305"/>
      <c r="C23" s="2308">
        <f>'1 MENUS Plan'!F18</f>
        <v>0</v>
      </c>
      <c r="D23" s="2309"/>
      <c r="E23" s="2323">
        <f>'1 MENUS Plan'!E35</f>
        <v>0</v>
      </c>
      <c r="F23" s="2324"/>
      <c r="G23" s="2307"/>
      <c r="H23" s="2307"/>
      <c r="K23" s="2264"/>
      <c r="L23" s="2264"/>
      <c r="N23" s="2264"/>
      <c r="O23" s="2264"/>
      <c r="Q23" s="2275"/>
      <c r="R23" s="2275"/>
      <c r="S23" s="2275"/>
      <c r="T23" s="3"/>
    </row>
    <row r="24" spans="1:20" s="1" customFormat="1" ht="18" customHeight="1" x14ac:dyDescent="0.25">
      <c r="A24" s="23">
        <f>'1 MENUS Plan'!G74</f>
        <v>0</v>
      </c>
      <c r="B24" s="73">
        <v>110</v>
      </c>
      <c r="C24" s="23">
        <f>'1 MENUS Plan'!H74</f>
        <v>0</v>
      </c>
      <c r="D24" s="15">
        <v>110</v>
      </c>
      <c r="E24" s="23">
        <f>'1 MENUS Plan'!I74</f>
        <v>0</v>
      </c>
      <c r="F24" s="15">
        <v>110</v>
      </c>
      <c r="G24" s="2331" t="s">
        <v>1060</v>
      </c>
      <c r="H24" s="2320"/>
      <c r="K24" s="23" t="s">
        <v>1054</v>
      </c>
      <c r="L24" s="615">
        <v>110</v>
      </c>
      <c r="N24" s="23" t="s">
        <v>1054</v>
      </c>
      <c r="O24" s="615">
        <v>110</v>
      </c>
      <c r="Q24" s="2271"/>
      <c r="R24" s="15"/>
      <c r="S24" s="2274"/>
      <c r="T24" s="3"/>
    </row>
    <row r="25" spans="1:20" s="1" customFormat="1" ht="18" customHeight="1" x14ac:dyDescent="0.25">
      <c r="A25" s="23">
        <f>'1 MENUS Plan'!G75</f>
        <v>0</v>
      </c>
      <c r="B25" s="73">
        <v>80</v>
      </c>
      <c r="C25" s="23">
        <f>'1 MENUS Plan'!H75</f>
        <v>0</v>
      </c>
      <c r="D25" s="15">
        <v>80</v>
      </c>
      <c r="E25" s="23">
        <f>'1 MENUS Plan'!I75</f>
        <v>0</v>
      </c>
      <c r="F25" s="15">
        <v>80</v>
      </c>
      <c r="G25" s="2331"/>
      <c r="H25" s="2320"/>
      <c r="K25" s="23" t="s">
        <v>1054</v>
      </c>
      <c r="L25" s="615">
        <v>80</v>
      </c>
      <c r="N25" s="23" t="s">
        <v>1054</v>
      </c>
      <c r="O25" s="615">
        <v>80</v>
      </c>
      <c r="Q25" s="2271"/>
      <c r="R25" s="15"/>
      <c r="S25" s="2274"/>
      <c r="T25" s="3"/>
    </row>
    <row r="26" spans="1:20" s="1" customFormat="1" ht="18" customHeight="1" x14ac:dyDescent="0.25">
      <c r="A26" s="23">
        <f>'1 MENUS Plan'!G76</f>
        <v>0</v>
      </c>
      <c r="B26" s="73">
        <v>51</v>
      </c>
      <c r="C26" s="23">
        <f>'1 MENUS Plan'!H76</f>
        <v>0</v>
      </c>
      <c r="D26" s="15">
        <v>51</v>
      </c>
      <c r="E26" s="23">
        <f>'1 MENUS Plan'!I76</f>
        <v>0</v>
      </c>
      <c r="F26" s="15">
        <v>51</v>
      </c>
      <c r="G26" s="2332">
        <f>A3</f>
        <v>44177</v>
      </c>
      <c r="H26" s="2322"/>
      <c r="K26" s="23" t="s">
        <v>1054</v>
      </c>
      <c r="L26" s="615">
        <v>51</v>
      </c>
      <c r="N26" s="23" t="s">
        <v>1054</v>
      </c>
      <c r="O26" s="615">
        <v>51</v>
      </c>
      <c r="Q26" s="2271"/>
      <c r="R26" s="15"/>
      <c r="S26" s="2274"/>
      <c r="T26" s="3"/>
    </row>
    <row r="27" spans="1:20" s="1" customFormat="1" ht="18" customHeight="1" x14ac:dyDescent="0.25">
      <c r="A27" s="6" t="s">
        <v>1236</v>
      </c>
      <c r="B27" s="74">
        <f>SUM(B24:B26)</f>
        <v>241</v>
      </c>
      <c r="C27" s="6" t="s">
        <v>1236</v>
      </c>
      <c r="D27" s="7">
        <f>SUM(D24:D26)</f>
        <v>241</v>
      </c>
      <c r="E27" s="6" t="s">
        <v>1236</v>
      </c>
      <c r="F27" s="7">
        <f>SUM(F24:F26)</f>
        <v>241</v>
      </c>
      <c r="G27" s="34"/>
      <c r="H27" s="35"/>
      <c r="K27" s="616" t="s">
        <v>1236</v>
      </c>
      <c r="L27" s="614">
        <v>241</v>
      </c>
      <c r="N27" s="618" t="s">
        <v>993</v>
      </c>
      <c r="O27" s="614">
        <v>241</v>
      </c>
      <c r="Q27" s="2271"/>
      <c r="R27" s="7">
        <f>SUM(R24:R26)</f>
        <v>0</v>
      </c>
      <c r="S27" s="2274"/>
      <c r="T27" s="631" t="s">
        <v>576</v>
      </c>
    </row>
    <row r="28" spans="1:20" s="1" customFormat="1" ht="18" customHeight="1" x14ac:dyDescent="0.25">
      <c r="A28" s="23">
        <f>'1 MENUS Plan'!G77</f>
        <v>0</v>
      </c>
      <c r="B28" s="73">
        <v>110</v>
      </c>
      <c r="C28" s="23">
        <f>'1 MENUS Plan'!H77</f>
        <v>0</v>
      </c>
      <c r="D28" s="15">
        <v>110</v>
      </c>
      <c r="E28" s="23">
        <f>'1 MENUS Plan'!I77</f>
        <v>0</v>
      </c>
      <c r="F28" s="15">
        <v>110</v>
      </c>
      <c r="G28" s="2332">
        <f>E22</f>
        <v>44183</v>
      </c>
      <c r="H28" s="2322"/>
      <c r="K28" s="23" t="s">
        <v>1054</v>
      </c>
      <c r="L28" s="615">
        <v>110</v>
      </c>
      <c r="N28" s="23" t="s">
        <v>1054</v>
      </c>
      <c r="O28" s="615">
        <v>110</v>
      </c>
      <c r="Q28" s="2271"/>
      <c r="R28" s="15"/>
      <c r="S28" s="2274"/>
      <c r="T28" s="3"/>
    </row>
    <row r="29" spans="1:20" s="1" customFormat="1" ht="18" customHeight="1" x14ac:dyDescent="0.25">
      <c r="A29" s="23">
        <f>'1 MENUS Plan'!G78</f>
        <v>0</v>
      </c>
      <c r="B29" s="73">
        <v>80</v>
      </c>
      <c r="C29" s="23">
        <f>'1 MENUS Plan'!H78</f>
        <v>0</v>
      </c>
      <c r="D29" s="15">
        <v>80</v>
      </c>
      <c r="E29" s="23">
        <f>'1 MENUS Plan'!I78</f>
        <v>0</v>
      </c>
      <c r="F29" s="15">
        <v>80</v>
      </c>
      <c r="G29" s="78"/>
      <c r="H29" s="29"/>
      <c r="K29" s="23" t="s">
        <v>1054</v>
      </c>
      <c r="L29" s="615">
        <v>80</v>
      </c>
      <c r="N29" s="23" t="s">
        <v>1054</v>
      </c>
      <c r="O29" s="615">
        <v>80</v>
      </c>
      <c r="Q29" s="2271"/>
      <c r="R29" s="15"/>
      <c r="S29" s="2274"/>
      <c r="T29" s="3"/>
    </row>
    <row r="30" spans="1:20" s="1" customFormat="1" ht="18" customHeight="1" x14ac:dyDescent="0.25">
      <c r="A30" s="6" t="s">
        <v>1239</v>
      </c>
      <c r="B30" s="74">
        <f>SUM(B28:B29)</f>
        <v>190</v>
      </c>
      <c r="C30" s="6" t="s">
        <v>1239</v>
      </c>
      <c r="D30" s="7">
        <f>SUM(D28:D29)</f>
        <v>190</v>
      </c>
      <c r="E30" s="6" t="s">
        <v>1239</v>
      </c>
      <c r="F30" s="7">
        <f>SUM(F28:F29)</f>
        <v>190</v>
      </c>
      <c r="G30" s="78"/>
      <c r="H30" s="29"/>
      <c r="K30" s="616" t="s">
        <v>1239</v>
      </c>
      <c r="L30" s="614">
        <v>190</v>
      </c>
      <c r="N30" s="618" t="s">
        <v>994</v>
      </c>
      <c r="O30" s="614">
        <v>190</v>
      </c>
      <c r="Q30" s="2271"/>
      <c r="R30" s="7">
        <f>SUM(R28:R29)</f>
        <v>0</v>
      </c>
      <c r="S30" s="2274"/>
      <c r="T30" s="631" t="s">
        <v>577</v>
      </c>
    </row>
    <row r="31" spans="1:20" s="1" customFormat="1" ht="18" customHeight="1" x14ac:dyDescent="0.25">
      <c r="A31" s="23">
        <f>'1 MENUS Plan'!G79</f>
        <v>0</v>
      </c>
      <c r="B31" s="73">
        <v>110</v>
      </c>
      <c r="C31" s="23">
        <f>'1 MENUS Plan'!H79</f>
        <v>0</v>
      </c>
      <c r="D31" s="15">
        <v>110</v>
      </c>
      <c r="E31" s="23">
        <f>'1 MENUS Plan'!I79</f>
        <v>0</v>
      </c>
      <c r="F31" s="15">
        <v>110</v>
      </c>
      <c r="G31" s="79" t="s">
        <v>1243</v>
      </c>
      <c r="H31" s="17"/>
      <c r="K31" s="23" t="s">
        <v>1054</v>
      </c>
      <c r="L31" s="615">
        <v>110</v>
      </c>
      <c r="N31" s="23" t="s">
        <v>1054</v>
      </c>
      <c r="O31" s="615">
        <v>110</v>
      </c>
      <c r="Q31" s="2271"/>
      <c r="R31" s="15"/>
      <c r="S31" s="2274"/>
      <c r="T31" s="3"/>
    </row>
    <row r="32" spans="1:20" s="1" customFormat="1" ht="18" customHeight="1" x14ac:dyDescent="0.25">
      <c r="A32" s="23">
        <f>'1 MENUS Plan'!G80</f>
        <v>0</v>
      </c>
      <c r="B32" s="73">
        <v>80</v>
      </c>
      <c r="C32" s="23">
        <f>'1 MENUS Plan'!H80</f>
        <v>0</v>
      </c>
      <c r="D32" s="15">
        <v>80</v>
      </c>
      <c r="E32" s="23">
        <f>'1 MENUS Plan'!I80</f>
        <v>0</v>
      </c>
      <c r="F32" s="15">
        <v>80</v>
      </c>
      <c r="G32" s="80" t="s">
        <v>1240</v>
      </c>
      <c r="H32" s="17"/>
      <c r="K32" s="23" t="s">
        <v>1054</v>
      </c>
      <c r="L32" s="615">
        <v>80</v>
      </c>
      <c r="N32" s="23" t="s">
        <v>1054</v>
      </c>
      <c r="O32" s="615">
        <v>80</v>
      </c>
      <c r="Q32" s="2271"/>
      <c r="R32" s="15"/>
      <c r="S32" s="2274"/>
      <c r="T32" s="3"/>
    </row>
    <row r="33" spans="1:20" s="1" customFormat="1" ht="18" customHeight="1" x14ac:dyDescent="0.25">
      <c r="A33" s="6" t="s">
        <v>2064</v>
      </c>
      <c r="B33" s="74">
        <f>SUM(B31:B32)</f>
        <v>190</v>
      </c>
      <c r="C33" s="6" t="s">
        <v>2064</v>
      </c>
      <c r="D33" s="7">
        <f>SUM(D31:D32)</f>
        <v>190</v>
      </c>
      <c r="E33" s="6" t="s">
        <v>2064</v>
      </c>
      <c r="F33" s="7">
        <f>SUM(F31:F32)</f>
        <v>190</v>
      </c>
      <c r="G33" s="2334"/>
      <c r="H33" s="2326"/>
      <c r="K33" s="616" t="s">
        <v>2064</v>
      </c>
      <c r="L33" s="614">
        <v>190</v>
      </c>
      <c r="N33" s="618" t="s">
        <v>991</v>
      </c>
      <c r="O33" s="614">
        <v>190</v>
      </c>
      <c r="Q33" s="2271"/>
      <c r="R33" s="7">
        <f>SUM(R31:R32)</f>
        <v>0</v>
      </c>
      <c r="S33" s="2274"/>
      <c r="T33" s="631" t="s">
        <v>578</v>
      </c>
    </row>
    <row r="34" spans="1:20" s="1" customFormat="1" ht="18" customHeight="1" x14ac:dyDescent="0.25">
      <c r="A34" s="23">
        <f>'1 MENUS Plan'!G81</f>
        <v>0</v>
      </c>
      <c r="B34" s="73">
        <v>110</v>
      </c>
      <c r="C34" s="23">
        <f>'1 MENUS Plan'!H81</f>
        <v>0</v>
      </c>
      <c r="D34" s="15">
        <v>110</v>
      </c>
      <c r="E34" s="23">
        <f>'1 MENUS Plan'!I81</f>
        <v>0</v>
      </c>
      <c r="F34" s="15">
        <v>110</v>
      </c>
      <c r="G34" s="2334"/>
      <c r="H34" s="2326"/>
      <c r="K34" s="23" t="s">
        <v>1054</v>
      </c>
      <c r="L34" s="615">
        <v>110</v>
      </c>
      <c r="N34" s="23" t="s">
        <v>1054</v>
      </c>
      <c r="O34" s="615">
        <v>110</v>
      </c>
      <c r="Q34" s="2271"/>
      <c r="R34" s="15"/>
      <c r="S34" s="2274"/>
      <c r="T34" s="3"/>
    </row>
    <row r="35" spans="1:20" s="1" customFormat="1" ht="18" customHeight="1" x14ac:dyDescent="0.25">
      <c r="A35" s="23">
        <f>'1 MENUS Plan'!G82</f>
        <v>0</v>
      </c>
      <c r="B35" s="73">
        <v>80</v>
      </c>
      <c r="C35" s="23">
        <f>'1 MENUS Plan'!H82</f>
        <v>0</v>
      </c>
      <c r="D35" s="15">
        <v>80</v>
      </c>
      <c r="E35" s="23">
        <f>'1 MENUS Plan'!I82</f>
        <v>0</v>
      </c>
      <c r="F35" s="15">
        <v>80</v>
      </c>
      <c r="G35" s="2334"/>
      <c r="H35" s="2326"/>
      <c r="K35" s="23" t="s">
        <v>1054</v>
      </c>
      <c r="L35" s="615">
        <v>80</v>
      </c>
      <c r="N35" s="23" t="s">
        <v>1054</v>
      </c>
      <c r="O35" s="615">
        <v>80</v>
      </c>
      <c r="Q35" s="2271"/>
      <c r="R35" s="15"/>
      <c r="S35" s="2274"/>
      <c r="T35" s="3"/>
    </row>
    <row r="36" spans="1:20" s="1" customFormat="1" ht="18" customHeight="1" x14ac:dyDescent="0.25">
      <c r="A36" s="6" t="s">
        <v>1237</v>
      </c>
      <c r="B36" s="74">
        <f>SUM(B34:B35)</f>
        <v>190</v>
      </c>
      <c r="C36" s="6" t="s">
        <v>1237</v>
      </c>
      <c r="D36" s="7">
        <f>SUM(D34:D35)</f>
        <v>190</v>
      </c>
      <c r="E36" s="6" t="s">
        <v>1237</v>
      </c>
      <c r="F36" s="7">
        <f>SUM(F34:F35)</f>
        <v>190</v>
      </c>
      <c r="G36" s="2334"/>
      <c r="H36" s="2326"/>
      <c r="K36" s="616" t="s">
        <v>1237</v>
      </c>
      <c r="L36" s="614">
        <v>190</v>
      </c>
      <c r="N36" s="618" t="s">
        <v>992</v>
      </c>
      <c r="O36" s="614">
        <v>190</v>
      </c>
      <c r="Q36" s="2271"/>
      <c r="R36" s="7">
        <f>SUM(R34:R35)</f>
        <v>0</v>
      </c>
      <c r="S36" s="2274"/>
      <c r="T36" s="631" t="s">
        <v>579</v>
      </c>
    </row>
    <row r="37" spans="1:20" s="1" customFormat="1" ht="18" customHeight="1" x14ac:dyDescent="0.25">
      <c r="A37" s="23">
        <f>'1 MENUS Plan'!G83</f>
        <v>0</v>
      </c>
      <c r="B37" s="73">
        <v>110</v>
      </c>
      <c r="C37" s="23">
        <f>'1 MENUS Plan'!H83</f>
        <v>0</v>
      </c>
      <c r="D37" s="15">
        <v>110</v>
      </c>
      <c r="E37" s="23">
        <f>'1 MENUS Plan'!I83</f>
        <v>0</v>
      </c>
      <c r="F37" s="15">
        <v>110</v>
      </c>
      <c r="G37" s="2334"/>
      <c r="H37" s="2326"/>
      <c r="K37" s="23" t="s">
        <v>1054</v>
      </c>
      <c r="L37" s="615">
        <v>110</v>
      </c>
      <c r="N37" s="23" t="s">
        <v>1054</v>
      </c>
      <c r="O37" s="615">
        <v>110</v>
      </c>
      <c r="Q37" s="2271"/>
      <c r="R37" s="15"/>
      <c r="S37" s="2274"/>
      <c r="T37" s="3"/>
    </row>
    <row r="38" spans="1:20" s="1" customFormat="1" ht="18" customHeight="1" x14ac:dyDescent="0.25">
      <c r="A38" s="23">
        <f>'1 MENUS Plan'!G84</f>
        <v>0</v>
      </c>
      <c r="B38" s="73">
        <v>80</v>
      </c>
      <c r="C38" s="23">
        <f>'1 MENUS Plan'!H84</f>
        <v>0</v>
      </c>
      <c r="D38" s="15">
        <v>80</v>
      </c>
      <c r="E38" s="23">
        <f>'1 MENUS Plan'!I84</f>
        <v>0</v>
      </c>
      <c r="F38" s="15">
        <v>80</v>
      </c>
      <c r="G38" s="2334"/>
      <c r="H38" s="2326"/>
      <c r="K38" s="23" t="s">
        <v>1054</v>
      </c>
      <c r="L38" s="615">
        <v>80</v>
      </c>
      <c r="N38" s="23" t="s">
        <v>1054</v>
      </c>
      <c r="O38" s="615">
        <v>80</v>
      </c>
      <c r="Q38" s="2271"/>
      <c r="R38" s="15"/>
      <c r="S38" s="2274"/>
      <c r="T38" s="3"/>
    </row>
    <row r="39" spans="1:20" s="1" customFormat="1" ht="18" customHeight="1" x14ac:dyDescent="0.25">
      <c r="A39" s="6" t="s">
        <v>1238</v>
      </c>
      <c r="B39" s="74">
        <f>SUM(B37:B38)</f>
        <v>190</v>
      </c>
      <c r="C39" s="6" t="s">
        <v>1238</v>
      </c>
      <c r="D39" s="7">
        <f>SUM(D37:D38)</f>
        <v>190</v>
      </c>
      <c r="E39" s="6" t="s">
        <v>1238</v>
      </c>
      <c r="F39" s="7">
        <f>SUM(F37:F38)</f>
        <v>190</v>
      </c>
      <c r="G39" s="2334"/>
      <c r="H39" s="2326"/>
      <c r="K39" s="616" t="s">
        <v>1238</v>
      </c>
      <c r="L39" s="614">
        <v>190</v>
      </c>
      <c r="N39" s="618" t="s">
        <v>998</v>
      </c>
      <c r="O39" s="614">
        <v>190</v>
      </c>
      <c r="Q39" s="2271"/>
      <c r="R39" s="7">
        <f>SUM(R37:R38)</f>
        <v>0</v>
      </c>
      <c r="S39" s="2274"/>
      <c r="T39" s="631" t="s">
        <v>580</v>
      </c>
    </row>
    <row r="40" spans="1:20" s="1" customFormat="1" ht="18" customHeight="1" x14ac:dyDescent="0.25">
      <c r="A40" s="33"/>
      <c r="B40" s="75"/>
      <c r="C40" s="33"/>
      <c r="D40" s="14"/>
      <c r="E40" s="33"/>
      <c r="F40" s="14"/>
      <c r="G40" s="2335"/>
      <c r="H40" s="2328"/>
      <c r="K40" s="623" t="s">
        <v>1003</v>
      </c>
      <c r="L40" s="617"/>
      <c r="N40" s="619" t="s">
        <v>999</v>
      </c>
      <c r="O40" s="617"/>
      <c r="Q40" s="2271"/>
      <c r="R40" s="14"/>
      <c r="S40" s="2274"/>
      <c r="T40" s="3"/>
    </row>
    <row r="41" spans="1:20" s="1" customFormat="1" ht="18" customHeight="1" x14ac:dyDescent="0.25">
      <c r="A41" s="13"/>
      <c r="B41" s="13"/>
      <c r="C41" s="13"/>
      <c r="D41" s="13"/>
      <c r="E41" s="13"/>
      <c r="F41" s="13"/>
      <c r="G41" s="13"/>
      <c r="H41" s="13"/>
      <c r="K41" s="13"/>
      <c r="L41" s="13"/>
      <c r="N41" s="13"/>
      <c r="O41" s="13"/>
      <c r="P41"/>
      <c r="Q41" s="2271"/>
      <c r="R41" s="2271"/>
      <c r="S41" s="2271"/>
      <c r="T41" s="4"/>
    </row>
    <row r="42" spans="1:20" ht="18" customHeight="1" x14ac:dyDescent="0.4">
      <c r="A42" s="8" t="s">
        <v>1232</v>
      </c>
      <c r="B42" s="9"/>
      <c r="C42" s="2" t="s">
        <v>1234</v>
      </c>
      <c r="D42" s="4"/>
      <c r="E42" s="2" t="s">
        <v>1233</v>
      </c>
      <c r="G42" s="10" t="s">
        <v>1235</v>
      </c>
      <c r="H42" s="11"/>
      <c r="K42" s="1"/>
      <c r="L42" s="1"/>
      <c r="M42" s="1"/>
      <c r="N42" s="1"/>
      <c r="O42" s="1"/>
      <c r="T42" s="4"/>
    </row>
    <row r="43" spans="1:20" ht="39.75" customHeight="1" x14ac:dyDescent="0.3">
      <c r="A43" s="932" t="s">
        <v>1278</v>
      </c>
      <c r="B43" s="9"/>
      <c r="C43" s="40"/>
      <c r="D43" s="4"/>
      <c r="E43" s="40"/>
      <c r="F43" s="625"/>
      <c r="G43" s="2296"/>
      <c r="H43" s="2297"/>
      <c r="K43" s="1"/>
      <c r="L43" s="1"/>
      <c r="M43" s="1"/>
      <c r="N43" s="1"/>
      <c r="O43" s="1"/>
    </row>
    <row r="44" spans="1:20" ht="18" customHeight="1" x14ac:dyDescent="0.3">
      <c r="A44" s="22" t="s">
        <v>1006</v>
      </c>
      <c r="B44" s="5"/>
      <c r="D44" s="4"/>
      <c r="E44" s="4"/>
      <c r="G44" s="4"/>
      <c r="K44" s="1"/>
      <c r="L44" s="1"/>
      <c r="M44" s="1"/>
      <c r="N44" s="1"/>
      <c r="O44" s="1"/>
    </row>
    <row r="45" spans="1:20" x14ac:dyDescent="0.2">
      <c r="H45" s="4"/>
      <c r="L45" s="4"/>
      <c r="O45" s="4"/>
    </row>
    <row r="46" spans="1:20" x14ac:dyDescent="0.2">
      <c r="D46" s="4"/>
      <c r="E46" s="4"/>
      <c r="F46" s="4"/>
      <c r="G46" s="4"/>
      <c r="H46" s="4"/>
      <c r="K46" s="4"/>
      <c r="L46" s="4"/>
      <c r="N46" s="4"/>
      <c r="O46" s="4"/>
    </row>
    <row r="47" spans="1:20" x14ac:dyDescent="0.2">
      <c r="D47" s="4"/>
      <c r="E47" s="4"/>
      <c r="F47" s="4"/>
      <c r="G47" s="4"/>
      <c r="H47" s="4"/>
      <c r="K47" s="4"/>
      <c r="L47" s="4"/>
      <c r="N47" s="4"/>
      <c r="O47" s="4"/>
    </row>
    <row r="48" spans="1:20" x14ac:dyDescent="0.2">
      <c r="D48" s="4"/>
      <c r="E48" s="4"/>
      <c r="F48" s="4"/>
      <c r="G48" s="4"/>
      <c r="H48" s="4"/>
      <c r="K48" s="4"/>
      <c r="L48" s="4"/>
      <c r="N48" s="4"/>
      <c r="O48" s="4"/>
    </row>
    <row r="49" spans="4:15" x14ac:dyDescent="0.2">
      <c r="D49" s="4"/>
      <c r="E49" s="4"/>
      <c r="F49" s="4"/>
      <c r="G49" s="4"/>
      <c r="H49" s="4"/>
      <c r="K49" s="4"/>
      <c r="L49" s="4"/>
      <c r="N49" s="4"/>
      <c r="O49" s="4"/>
    </row>
    <row r="50" spans="4:15" x14ac:dyDescent="0.2">
      <c r="D50" s="4"/>
      <c r="E50" s="4"/>
      <c r="F50" s="4"/>
      <c r="G50" s="4"/>
      <c r="H50" s="4"/>
      <c r="K50" s="4"/>
      <c r="L50" s="4"/>
      <c r="N50" s="4"/>
      <c r="O50" s="4"/>
    </row>
    <row r="51" spans="4:15" x14ac:dyDescent="0.2">
      <c r="D51" s="4"/>
      <c r="E51" s="4"/>
      <c r="F51" s="4"/>
      <c r="G51" s="4"/>
      <c r="H51" s="4"/>
      <c r="K51" s="4"/>
      <c r="L51" s="4"/>
      <c r="N51" s="4"/>
      <c r="O51" s="4"/>
    </row>
    <row r="52" spans="4:15" x14ac:dyDescent="0.2">
      <c r="D52" s="4"/>
      <c r="E52" s="4"/>
      <c r="F52" s="4"/>
      <c r="G52" s="4"/>
      <c r="H52" s="4"/>
      <c r="K52" s="4"/>
      <c r="L52" s="4"/>
      <c r="N52" s="4"/>
      <c r="O52" s="4"/>
    </row>
    <row r="53" spans="4:15" x14ac:dyDescent="0.2">
      <c r="D53" s="4"/>
      <c r="E53" s="4"/>
      <c r="F53" s="4"/>
      <c r="G53" s="4"/>
      <c r="H53" s="4"/>
      <c r="K53" s="4"/>
      <c r="L53" s="4"/>
      <c r="N53" s="4"/>
      <c r="O53" s="4"/>
    </row>
    <row r="54" spans="4:15" x14ac:dyDescent="0.2">
      <c r="D54" s="4"/>
      <c r="E54" s="4"/>
      <c r="F54" s="4"/>
      <c r="G54" s="4"/>
      <c r="H54" s="4"/>
      <c r="K54" s="4"/>
      <c r="L54" s="4"/>
      <c r="N54" s="4"/>
      <c r="O54" s="4"/>
    </row>
    <row r="55" spans="4:15" x14ac:dyDescent="0.2">
      <c r="D55" s="4"/>
      <c r="E55" s="4"/>
      <c r="F55" s="4"/>
      <c r="G55" s="4"/>
      <c r="H55" s="4"/>
      <c r="K55" s="4"/>
      <c r="L55" s="4"/>
      <c r="N55" s="4"/>
      <c r="O55" s="4"/>
    </row>
    <row r="56" spans="4:15" x14ac:dyDescent="0.2">
      <c r="D56" s="4"/>
      <c r="E56" s="4"/>
      <c r="F56" s="4"/>
      <c r="G56" s="4"/>
      <c r="H56" s="4"/>
      <c r="K56" s="4"/>
      <c r="L56" s="4"/>
      <c r="N56" s="4"/>
      <c r="O56" s="4"/>
    </row>
    <row r="57" spans="4:15" x14ac:dyDescent="0.2">
      <c r="D57" s="4"/>
      <c r="E57" s="4"/>
      <c r="F57" s="4"/>
      <c r="G57" s="4"/>
      <c r="H57" s="4"/>
      <c r="K57" s="4"/>
      <c r="L57" s="4"/>
      <c r="N57" s="4"/>
      <c r="O57" s="4"/>
    </row>
    <row r="58" spans="4:15" x14ac:dyDescent="0.2">
      <c r="D58" s="4"/>
      <c r="E58" s="4"/>
      <c r="F58" s="4"/>
      <c r="G58" s="4"/>
      <c r="H58" s="4"/>
      <c r="K58" s="4"/>
      <c r="L58" s="4"/>
      <c r="N58" s="4"/>
      <c r="O58" s="4"/>
    </row>
    <row r="59" spans="4:15" x14ac:dyDescent="0.2">
      <c r="D59" s="4"/>
      <c r="E59" s="4"/>
      <c r="F59" s="4"/>
      <c r="G59" s="4"/>
      <c r="H59" s="4"/>
      <c r="K59" s="4"/>
      <c r="L59" s="4"/>
      <c r="N59" s="4"/>
      <c r="O59" s="4"/>
    </row>
    <row r="60" spans="4:15" x14ac:dyDescent="0.2">
      <c r="D60" s="4"/>
      <c r="E60" s="4"/>
      <c r="F60" s="4"/>
      <c r="G60" s="4"/>
      <c r="H60" s="4"/>
      <c r="K60" s="4"/>
      <c r="L60" s="4"/>
      <c r="N60" s="4"/>
      <c r="O60" s="4"/>
    </row>
    <row r="61" spans="4:15" x14ac:dyDescent="0.2">
      <c r="D61" s="4"/>
      <c r="E61" s="4"/>
      <c r="F61" s="4"/>
      <c r="G61" s="4"/>
      <c r="H61" s="4"/>
      <c r="K61" s="4"/>
      <c r="L61" s="4"/>
      <c r="N61" s="4"/>
      <c r="O61" s="4"/>
    </row>
    <row r="62" spans="4:15" x14ac:dyDescent="0.2">
      <c r="D62" s="4"/>
      <c r="E62" s="4"/>
      <c r="F62" s="4"/>
      <c r="G62" s="4"/>
      <c r="H62" s="4"/>
      <c r="K62" s="4"/>
      <c r="L62" s="4"/>
      <c r="N62" s="4"/>
      <c r="O62" s="4"/>
    </row>
    <row r="63" spans="4:15" x14ac:dyDescent="0.2">
      <c r="D63" s="4"/>
      <c r="E63" s="4"/>
      <c r="F63" s="4"/>
      <c r="G63" s="4"/>
      <c r="H63" s="4"/>
      <c r="K63" s="4"/>
      <c r="L63" s="4"/>
      <c r="N63" s="4"/>
      <c r="O63" s="4"/>
    </row>
    <row r="64" spans="4:15" x14ac:dyDescent="0.2">
      <c r="D64" s="4"/>
      <c r="E64" s="4"/>
      <c r="F64" s="4"/>
      <c r="G64" s="4"/>
      <c r="H64" s="4"/>
      <c r="K64" s="4"/>
      <c r="L64" s="4"/>
      <c r="N64" s="4"/>
      <c r="O64" s="4"/>
    </row>
    <row r="65" spans="4:15" x14ac:dyDescent="0.2">
      <c r="D65" s="4"/>
      <c r="E65" s="4"/>
      <c r="F65" s="4"/>
      <c r="G65" s="4"/>
      <c r="H65" s="4"/>
      <c r="K65" s="4"/>
      <c r="L65" s="4"/>
      <c r="N65" s="4"/>
      <c r="O65" s="4"/>
    </row>
    <row r="66" spans="4:15" x14ac:dyDescent="0.2">
      <c r="D66" s="4"/>
      <c r="E66" s="4"/>
      <c r="F66" s="4"/>
      <c r="G66" s="4"/>
      <c r="H66" s="4"/>
      <c r="K66" s="4"/>
      <c r="L66" s="4"/>
      <c r="N66" s="4"/>
      <c r="O66" s="4"/>
    </row>
    <row r="67" spans="4:15" x14ac:dyDescent="0.2">
      <c r="D67" s="4"/>
      <c r="E67" s="4"/>
      <c r="F67" s="4"/>
      <c r="G67" s="4"/>
      <c r="H67" s="4"/>
      <c r="K67" s="4"/>
      <c r="L67" s="4"/>
      <c r="N67" s="4"/>
      <c r="O67" s="4"/>
    </row>
    <row r="68" spans="4:15" x14ac:dyDescent="0.2">
      <c r="D68" s="4"/>
      <c r="E68" s="4"/>
      <c r="F68" s="4"/>
      <c r="G68" s="4"/>
      <c r="H68" s="4"/>
      <c r="K68" s="4"/>
      <c r="L68" s="4"/>
      <c r="N68" s="4"/>
      <c r="O68" s="4"/>
    </row>
    <row r="69" spans="4:15" x14ac:dyDescent="0.2">
      <c r="D69" s="4"/>
      <c r="E69" s="4"/>
      <c r="F69" s="4"/>
      <c r="G69" s="4"/>
      <c r="H69" s="4"/>
      <c r="K69" s="4"/>
      <c r="L69" s="4"/>
      <c r="N69" s="4"/>
      <c r="O69" s="4"/>
    </row>
    <row r="70" spans="4:15" x14ac:dyDescent="0.2">
      <c r="D70" s="4"/>
      <c r="E70" s="4"/>
      <c r="F70" s="4"/>
      <c r="G70" s="4"/>
      <c r="H70" s="4"/>
      <c r="K70" s="4"/>
      <c r="L70" s="4"/>
      <c r="N70" s="4"/>
      <c r="O70" s="4"/>
    </row>
    <row r="71" spans="4:15" x14ac:dyDescent="0.2">
      <c r="D71" s="4"/>
      <c r="E71" s="4"/>
      <c r="F71" s="4"/>
      <c r="G71" s="4"/>
      <c r="H71" s="4"/>
      <c r="K71" s="4"/>
      <c r="L71" s="4"/>
      <c r="N71" s="4"/>
      <c r="O71" s="4"/>
    </row>
    <row r="72" spans="4:15" x14ac:dyDescent="0.2">
      <c r="D72" s="4"/>
      <c r="E72" s="4"/>
      <c r="F72" s="4"/>
      <c r="G72" s="4"/>
      <c r="H72" s="4"/>
      <c r="K72" s="4"/>
      <c r="L72" s="4"/>
      <c r="N72" s="4"/>
      <c r="O72" s="4"/>
    </row>
    <row r="73" spans="4:15" x14ac:dyDescent="0.2">
      <c r="D73" s="4"/>
      <c r="E73" s="4"/>
      <c r="F73" s="4"/>
      <c r="G73" s="4"/>
      <c r="H73" s="4"/>
      <c r="K73" s="4"/>
      <c r="L73" s="4"/>
      <c r="N73" s="4"/>
      <c r="O73" s="4"/>
    </row>
    <row r="74" spans="4:15" x14ac:dyDescent="0.2">
      <c r="D74" s="4"/>
      <c r="E74" s="4"/>
      <c r="F74" s="4"/>
      <c r="G74" s="4"/>
      <c r="H74" s="4"/>
      <c r="K74" s="4"/>
      <c r="L74" s="4"/>
      <c r="N74" s="4"/>
      <c r="O74" s="4"/>
    </row>
    <row r="75" spans="4:15" x14ac:dyDescent="0.2">
      <c r="D75" s="4"/>
      <c r="E75" s="4"/>
      <c r="F75" s="4"/>
      <c r="G75" s="4"/>
      <c r="H75" s="4"/>
      <c r="K75" s="4"/>
      <c r="L75" s="4"/>
      <c r="N75" s="4"/>
      <c r="O75" s="4"/>
    </row>
  </sheetData>
  <sheetProtection selectLockedCells="1"/>
  <mergeCells count="31">
    <mergeCell ref="A22:B23"/>
    <mergeCell ref="C22:D23"/>
    <mergeCell ref="E22:F23"/>
    <mergeCell ref="K19:L21"/>
    <mergeCell ref="G33:H40"/>
    <mergeCell ref="G22:H23"/>
    <mergeCell ref="G24:H25"/>
    <mergeCell ref="G26:H26"/>
    <mergeCell ref="G28:H28"/>
    <mergeCell ref="A1:F1"/>
    <mergeCell ref="A2:H2"/>
    <mergeCell ref="A3:B4"/>
    <mergeCell ref="C3:D4"/>
    <mergeCell ref="G3:H4"/>
    <mergeCell ref="E3:F4"/>
    <mergeCell ref="G43:H43"/>
    <mergeCell ref="K1:N2"/>
    <mergeCell ref="Q22:S23"/>
    <mergeCell ref="Q24:Q40"/>
    <mergeCell ref="S24:S40"/>
    <mergeCell ref="K3:L4"/>
    <mergeCell ref="N22:O23"/>
    <mergeCell ref="K5:L13"/>
    <mergeCell ref="N3:O4"/>
    <mergeCell ref="K22:L23"/>
    <mergeCell ref="K14:L18"/>
    <mergeCell ref="Q41:S41"/>
    <mergeCell ref="Q3:T3"/>
    <mergeCell ref="Q4:T4"/>
    <mergeCell ref="Q5:Q21"/>
    <mergeCell ref="S5:S21"/>
  </mergeCells>
  <phoneticPr fontId="0" type="noConversion"/>
  <printOptions horizontalCentered="1"/>
  <pageMargins left="0.23622047244094491" right="0.19685039370078741" top="0.19685039370078741" bottom="0.19685039370078741" header="0.15748031496062992" footer="0.19685039370078741"/>
  <pageSetup paperSize="9" scale="67" orientation="landscape" r:id="rId1"/>
  <headerFooter alignWithMargins="0">
    <oddFooter>&amp;R&amp;D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27"/>
  <dimension ref="A1:S32"/>
  <sheetViews>
    <sheetView zoomScaleNormal="100" workbookViewId="0">
      <selection activeCell="A4" sqref="A4:A5"/>
    </sheetView>
  </sheetViews>
  <sheetFormatPr baseColWidth="10" defaultRowHeight="15" x14ac:dyDescent="0.25"/>
  <cols>
    <col min="1" max="1" width="127.28515625" style="416" customWidth="1"/>
    <col min="2" max="2" width="3.28515625" style="416" customWidth="1"/>
    <col min="3" max="3" width="13.28515625" style="416" bestFit="1" customWidth="1"/>
    <col min="4" max="4" width="15" style="416" bestFit="1" customWidth="1"/>
    <col min="5" max="5" width="15.42578125" style="416" customWidth="1"/>
    <col min="6" max="6" width="11.140625" style="416" customWidth="1"/>
    <col min="7" max="10" width="11.42578125" style="416"/>
    <col min="11" max="11" width="17.140625" style="416" customWidth="1"/>
    <col min="12" max="12" width="2.5703125" style="416" customWidth="1"/>
    <col min="13" max="13" width="30.28515625" style="455" customWidth="1"/>
    <col min="14" max="14" width="24.5703125" style="416" customWidth="1"/>
    <col min="15" max="16" width="29.5703125" style="416" customWidth="1"/>
    <col min="17" max="17" width="11.42578125" style="416"/>
    <col min="18" max="18" width="15.5703125" style="416" customWidth="1"/>
    <col min="19" max="19" width="12.5703125" style="416" customWidth="1"/>
    <col min="20" max="16384" width="11.42578125" style="416"/>
  </cols>
  <sheetData>
    <row r="1" spans="1:19" ht="6.75" customHeight="1" x14ac:dyDescent="0.25"/>
    <row r="2" spans="1:19" ht="67.5" customHeight="1" x14ac:dyDescent="0.25">
      <c r="A2" s="2376" t="s">
        <v>715</v>
      </c>
      <c r="B2" s="2377"/>
      <c r="C2" s="2377"/>
      <c r="D2" s="2377"/>
      <c r="E2" s="2377"/>
      <c r="F2" s="2377"/>
      <c r="G2" s="2377"/>
      <c r="H2" s="2377"/>
      <c r="I2" s="2378" t="s">
        <v>277</v>
      </c>
      <c r="J2" s="2378"/>
      <c r="K2" s="2379"/>
      <c r="L2" s="422"/>
    </row>
    <row r="3" spans="1:19" ht="33" customHeight="1" x14ac:dyDescent="0.25">
      <c r="A3" s="612" t="s">
        <v>1060</v>
      </c>
      <c r="B3" s="417"/>
      <c r="C3" s="2392">
        <f>N5</f>
        <v>44135</v>
      </c>
      <c r="D3" s="2392"/>
      <c r="E3" s="2392"/>
      <c r="F3" s="2392"/>
      <c r="G3" s="2392">
        <f>O5</f>
        <v>44183</v>
      </c>
      <c r="H3" s="2392"/>
      <c r="I3" s="2392"/>
      <c r="J3" s="2392"/>
      <c r="K3" s="2393"/>
      <c r="L3" s="422"/>
      <c r="M3" s="416"/>
    </row>
    <row r="4" spans="1:19" ht="27" customHeight="1" x14ac:dyDescent="0.25">
      <c r="A4" s="2384" t="s">
        <v>714</v>
      </c>
      <c r="B4" s="418"/>
      <c r="C4" s="2386" t="s">
        <v>1844</v>
      </c>
      <c r="D4" s="2388" t="s">
        <v>725</v>
      </c>
      <c r="E4" s="2388" t="s">
        <v>726</v>
      </c>
      <c r="F4" s="2388" t="s">
        <v>727</v>
      </c>
      <c r="G4" s="2388" t="s">
        <v>1847</v>
      </c>
      <c r="H4" s="2386" t="s">
        <v>728</v>
      </c>
      <c r="I4" s="2336" t="s">
        <v>729</v>
      </c>
      <c r="J4" s="2337"/>
      <c r="K4" s="419" t="s">
        <v>730</v>
      </c>
      <c r="L4" s="422"/>
      <c r="M4" s="2338" t="str">
        <f>'1 MENUS Plan'!N15</f>
        <v>SCOLAIRE..DÉJEUNERS  DES ENFANTS DE PLUS DE 3 ANS,DES ADOLESCENTS, DES ADULTES ET DES PERSONNES AGEES EN CAS DE PORTAGE A DOMICILE (1) (2) (3) …AU MOINS 20 REPAS</v>
      </c>
      <c r="N4" s="2339"/>
      <c r="O4" s="2339"/>
      <c r="P4" s="2339"/>
      <c r="Q4" s="2339"/>
      <c r="R4" s="2339"/>
      <c r="S4" s="2340"/>
    </row>
    <row r="5" spans="1:19" ht="60" customHeight="1" x14ac:dyDescent="0.25">
      <c r="A5" s="2385"/>
      <c r="B5" s="420"/>
      <c r="C5" s="2387"/>
      <c r="D5" s="2389"/>
      <c r="E5" s="2389"/>
      <c r="F5" s="2389"/>
      <c r="G5" s="2389"/>
      <c r="H5" s="2394"/>
      <c r="I5" s="461" t="s">
        <v>732</v>
      </c>
      <c r="J5" s="459">
        <v>20</v>
      </c>
      <c r="K5" s="940">
        <f>P5</f>
        <v>20</v>
      </c>
      <c r="L5" s="422"/>
      <c r="M5" s="934" t="s">
        <v>585</v>
      </c>
      <c r="N5" s="608">
        <f>'1 MENUS Plan'!O8</f>
        <v>44135</v>
      </c>
      <c r="O5" s="608">
        <f>'1 MENUS Plan'!P8</f>
        <v>44183</v>
      </c>
      <c r="P5" s="936">
        <f>'1 MENUS Plan'!Q8</f>
        <v>20</v>
      </c>
      <c r="Q5" s="935">
        <f>'1 MENUS Plan'!R8</f>
        <v>49</v>
      </c>
      <c r="R5" s="1849" t="s">
        <v>594</v>
      </c>
      <c r="S5" s="2341"/>
    </row>
    <row r="6" spans="1:19" ht="30" customHeight="1" x14ac:dyDescent="0.25">
      <c r="A6" s="462" t="s">
        <v>733</v>
      </c>
      <c r="B6" s="443"/>
      <c r="C6" s="480">
        <v>2</v>
      </c>
      <c r="D6" s="481"/>
      <c r="E6" s="481"/>
      <c r="F6" s="481"/>
      <c r="G6" s="482"/>
      <c r="H6" s="478">
        <f>SUM(C6:G6)</f>
        <v>2</v>
      </c>
      <c r="I6" s="562" t="s">
        <v>1853</v>
      </c>
      <c r="J6" s="563">
        <v>4</v>
      </c>
      <c r="K6" s="492">
        <f>(J6/J5)*K5</f>
        <v>4</v>
      </c>
      <c r="L6" s="422"/>
      <c r="M6" s="2344" t="s">
        <v>65</v>
      </c>
      <c r="N6" s="2345"/>
      <c r="O6" s="2345"/>
      <c r="P6" s="2345"/>
      <c r="Q6" s="2345"/>
      <c r="R6" s="2342"/>
      <c r="S6" s="2343"/>
    </row>
    <row r="7" spans="1:19" ht="30.75" customHeight="1" x14ac:dyDescent="0.25">
      <c r="A7" s="463" t="s">
        <v>279</v>
      </c>
      <c r="B7" s="440"/>
      <c r="C7" s="2360">
        <v>1</v>
      </c>
      <c r="D7" s="2362"/>
      <c r="E7" s="2354">
        <v>0</v>
      </c>
      <c r="F7" s="2362"/>
      <c r="G7" s="2362"/>
      <c r="H7" s="2369">
        <f>SUM(C7:G7)</f>
        <v>1</v>
      </c>
      <c r="I7" s="2350" t="s">
        <v>1855</v>
      </c>
      <c r="J7" s="2346">
        <v>10</v>
      </c>
      <c r="K7" s="2348">
        <f>(J7/J5)*K5</f>
        <v>10</v>
      </c>
      <c r="L7" s="422"/>
    </row>
    <row r="8" spans="1:19" ht="36" customHeight="1" x14ac:dyDescent="0.25">
      <c r="A8" s="464" t="s">
        <v>278</v>
      </c>
      <c r="B8" s="438"/>
      <c r="C8" s="2361"/>
      <c r="D8" s="2363"/>
      <c r="E8" s="2364"/>
      <c r="F8" s="2363"/>
      <c r="G8" s="2363"/>
      <c r="H8" s="2371"/>
      <c r="I8" s="2351"/>
      <c r="J8" s="2380"/>
      <c r="K8" s="2381"/>
      <c r="L8" s="422"/>
      <c r="M8" s="1277" t="s">
        <v>2880</v>
      </c>
    </row>
    <row r="9" spans="1:19" ht="30" customHeight="1" x14ac:dyDescent="0.25">
      <c r="A9" s="465" t="s">
        <v>735</v>
      </c>
      <c r="B9" s="444"/>
      <c r="C9" s="485"/>
      <c r="D9" s="486">
        <v>20</v>
      </c>
      <c r="E9" s="486">
        <v>0</v>
      </c>
      <c r="F9" s="487"/>
      <c r="G9" s="488"/>
      <c r="H9" s="478">
        <f t="shared" ref="H9:H21" si="0">SUM(C9:G9)</f>
        <v>20</v>
      </c>
      <c r="I9" s="565" t="s">
        <v>1853</v>
      </c>
      <c r="J9" s="566">
        <v>4</v>
      </c>
      <c r="K9" s="492">
        <f>(J9/J5)*K5</f>
        <v>4</v>
      </c>
      <c r="L9" s="422"/>
      <c r="M9" s="2353" t="s">
        <v>2881</v>
      </c>
      <c r="N9" s="2353"/>
      <c r="O9" s="2353"/>
      <c r="P9" s="2353"/>
    </row>
    <row r="10" spans="1:19" ht="32.25" customHeight="1" x14ac:dyDescent="0.25">
      <c r="A10" s="466" t="s">
        <v>1217</v>
      </c>
      <c r="B10" s="445"/>
      <c r="C10" s="485"/>
      <c r="D10" s="486">
        <v>2</v>
      </c>
      <c r="E10" s="488"/>
      <c r="F10" s="487"/>
      <c r="G10" s="488"/>
      <c r="H10" s="478">
        <f t="shared" si="0"/>
        <v>2</v>
      </c>
      <c r="I10" s="565" t="s">
        <v>1858</v>
      </c>
      <c r="J10" s="566">
        <v>2</v>
      </c>
      <c r="K10" s="492">
        <f>(J10/J5)*K5</f>
        <v>2</v>
      </c>
      <c r="L10" s="422"/>
    </row>
    <row r="11" spans="1:19" ht="42" customHeight="1" x14ac:dyDescent="0.25">
      <c r="A11" s="467" t="s">
        <v>1218</v>
      </c>
      <c r="B11" s="446"/>
      <c r="C11" s="485"/>
      <c r="D11" s="486">
        <v>6</v>
      </c>
      <c r="E11" s="488"/>
      <c r="F11" s="487"/>
      <c r="G11" s="488"/>
      <c r="H11" s="478">
        <f t="shared" si="0"/>
        <v>6</v>
      </c>
      <c r="I11" s="565" t="s">
        <v>1860</v>
      </c>
      <c r="J11" s="566">
        <v>4</v>
      </c>
      <c r="K11" s="492">
        <f>(J11/J5)*K5</f>
        <v>4</v>
      </c>
      <c r="L11" s="422"/>
    </row>
    <row r="12" spans="1:19" ht="42" customHeight="1" x14ac:dyDescent="0.25">
      <c r="A12" s="468" t="s">
        <v>463</v>
      </c>
      <c r="B12" s="447"/>
      <c r="C12" s="485"/>
      <c r="D12" s="486">
        <v>0</v>
      </c>
      <c r="E12" s="488"/>
      <c r="F12" s="487"/>
      <c r="G12" s="488"/>
      <c r="H12" s="478">
        <f t="shared" si="0"/>
        <v>0</v>
      </c>
      <c r="I12" s="565" t="s">
        <v>1860</v>
      </c>
      <c r="J12" s="566">
        <v>4</v>
      </c>
      <c r="K12" s="492">
        <f>(J12/J5)*K5</f>
        <v>4</v>
      </c>
      <c r="L12" s="422"/>
    </row>
    <row r="13" spans="1:19" ht="49.5" customHeight="1" x14ac:dyDescent="0.25">
      <c r="A13" s="469" t="s">
        <v>165</v>
      </c>
      <c r="B13" s="448"/>
      <c r="C13" s="485"/>
      <c r="D13" s="486">
        <v>0</v>
      </c>
      <c r="E13" s="488"/>
      <c r="F13" s="487"/>
      <c r="G13" s="488"/>
      <c r="H13" s="478">
        <f t="shared" si="0"/>
        <v>0</v>
      </c>
      <c r="I13" s="565" t="s">
        <v>1853</v>
      </c>
      <c r="J13" s="566">
        <v>4</v>
      </c>
      <c r="K13" s="492">
        <f>(J13/J5)*K5</f>
        <v>4</v>
      </c>
      <c r="L13" s="422"/>
      <c r="M13" s="456"/>
    </row>
    <row r="14" spans="1:19" ht="42" customHeight="1" x14ac:dyDescent="0.25">
      <c r="A14" s="464" t="s">
        <v>166</v>
      </c>
      <c r="B14" s="438"/>
      <c r="C14" s="485"/>
      <c r="D14" s="487"/>
      <c r="E14" s="486">
        <v>0</v>
      </c>
      <c r="F14" s="487"/>
      <c r="G14" s="488"/>
      <c r="H14" s="478">
        <f t="shared" si="0"/>
        <v>0</v>
      </c>
      <c r="I14" s="565" t="s">
        <v>1868</v>
      </c>
      <c r="J14" s="566">
        <v>10</v>
      </c>
      <c r="K14" s="492">
        <f>(J14/J5)*K5</f>
        <v>10</v>
      </c>
      <c r="L14" s="422"/>
      <c r="M14" s="456"/>
    </row>
    <row r="15" spans="1:19" ht="34.5" customHeight="1" x14ac:dyDescent="0.25">
      <c r="A15" s="470" t="s">
        <v>464</v>
      </c>
      <c r="B15" s="449"/>
      <c r="C15" s="485"/>
      <c r="D15" s="487"/>
      <c r="E15" s="486">
        <v>2</v>
      </c>
      <c r="F15" s="487"/>
      <c r="G15" s="488"/>
      <c r="H15" s="478">
        <f t="shared" si="0"/>
        <v>2</v>
      </c>
      <c r="I15" s="565" t="s">
        <v>1868</v>
      </c>
      <c r="J15" s="566">
        <v>10</v>
      </c>
      <c r="K15" s="492">
        <f>(J15/J5)*K5</f>
        <v>10</v>
      </c>
      <c r="L15" s="422"/>
      <c r="M15" s="456"/>
    </row>
    <row r="16" spans="1:19" ht="42" customHeight="1" x14ac:dyDescent="0.25">
      <c r="A16" s="471" t="s">
        <v>465</v>
      </c>
      <c r="B16" s="450">
        <v>4</v>
      </c>
      <c r="C16" s="489">
        <v>3</v>
      </c>
      <c r="D16" s="487"/>
      <c r="E16" s="487"/>
      <c r="F16" s="486">
        <v>0</v>
      </c>
      <c r="G16" s="488"/>
      <c r="H16" s="478">
        <f t="shared" si="0"/>
        <v>3</v>
      </c>
      <c r="I16" s="565" t="s">
        <v>1872</v>
      </c>
      <c r="J16" s="566">
        <v>8</v>
      </c>
      <c r="K16" s="492">
        <f>(J16/J5)*K5</f>
        <v>8</v>
      </c>
      <c r="L16" s="422"/>
      <c r="M16" s="456"/>
    </row>
    <row r="17" spans="1:13" ht="42" customHeight="1" x14ac:dyDescent="0.25">
      <c r="A17" s="472" t="s">
        <v>466</v>
      </c>
      <c r="B17" s="451">
        <v>4</v>
      </c>
      <c r="C17" s="489">
        <v>2</v>
      </c>
      <c r="D17" s="487"/>
      <c r="E17" s="487"/>
      <c r="F17" s="486">
        <v>2</v>
      </c>
      <c r="G17" s="488"/>
      <c r="H17" s="478">
        <f t="shared" si="0"/>
        <v>4</v>
      </c>
      <c r="I17" s="565" t="s">
        <v>1860</v>
      </c>
      <c r="J17" s="566">
        <v>4</v>
      </c>
      <c r="K17" s="492">
        <f>(J17/J5)*K5</f>
        <v>4</v>
      </c>
      <c r="L17" s="422"/>
      <c r="M17" s="456"/>
    </row>
    <row r="18" spans="1:13" ht="49.5" customHeight="1" x14ac:dyDescent="0.25">
      <c r="A18" s="473" t="s">
        <v>168</v>
      </c>
      <c r="B18" s="452"/>
      <c r="C18" s="488"/>
      <c r="D18" s="487"/>
      <c r="E18" s="487"/>
      <c r="F18" s="486"/>
      <c r="G18" s="489">
        <v>5</v>
      </c>
      <c r="H18" s="478">
        <f t="shared" si="0"/>
        <v>5</v>
      </c>
      <c r="I18" s="565" t="s">
        <v>1877</v>
      </c>
      <c r="J18" s="566">
        <v>6</v>
      </c>
      <c r="K18" s="492">
        <f>(J18/J5)*K5</f>
        <v>6</v>
      </c>
      <c r="L18" s="422"/>
      <c r="M18" s="456"/>
    </row>
    <row r="19" spans="1:13" ht="42" customHeight="1" x14ac:dyDescent="0.25">
      <c r="A19" s="474" t="s">
        <v>1213</v>
      </c>
      <c r="B19" s="453"/>
      <c r="C19" s="488"/>
      <c r="D19" s="487"/>
      <c r="E19" s="487"/>
      <c r="F19" s="487"/>
      <c r="G19" s="489">
        <v>8</v>
      </c>
      <c r="H19" s="478">
        <f t="shared" si="0"/>
        <v>8</v>
      </c>
      <c r="I19" s="565" t="s">
        <v>1214</v>
      </c>
      <c r="J19" s="566">
        <v>3</v>
      </c>
      <c r="K19" s="492">
        <f>(J19/J5)*K5</f>
        <v>3</v>
      </c>
      <c r="L19" s="422"/>
      <c r="M19" s="456"/>
    </row>
    <row r="20" spans="1:13" ht="42" customHeight="1" x14ac:dyDescent="0.25">
      <c r="A20" s="494" t="s">
        <v>467</v>
      </c>
      <c r="B20" s="441"/>
      <c r="C20" s="490"/>
      <c r="D20" s="487"/>
      <c r="E20" s="487"/>
      <c r="F20" s="489"/>
      <c r="G20" s="489"/>
      <c r="H20" s="479"/>
      <c r="I20" s="565" t="s">
        <v>1853</v>
      </c>
      <c r="J20" s="566">
        <v>4</v>
      </c>
      <c r="K20" s="492">
        <f>(J20/J5)*K5</f>
        <v>4</v>
      </c>
      <c r="L20" s="422"/>
      <c r="M20" s="422"/>
    </row>
    <row r="21" spans="1:13" ht="36" customHeight="1" x14ac:dyDescent="0.25">
      <c r="A21" s="475" t="s">
        <v>468</v>
      </c>
      <c r="B21" s="439"/>
      <c r="C21" s="490"/>
      <c r="D21" s="487"/>
      <c r="E21" s="487"/>
      <c r="F21" s="487"/>
      <c r="G21" s="2354">
        <v>20</v>
      </c>
      <c r="H21" s="2369">
        <f t="shared" si="0"/>
        <v>20</v>
      </c>
      <c r="I21" s="2350" t="s">
        <v>1872</v>
      </c>
      <c r="J21" s="2346">
        <v>8</v>
      </c>
      <c r="K21" s="2348">
        <f>(J21/J5)*K5</f>
        <v>8</v>
      </c>
      <c r="L21" s="422"/>
      <c r="M21" s="456"/>
    </row>
    <row r="22" spans="1:13" ht="34.5" customHeight="1" x14ac:dyDescent="0.25">
      <c r="A22" s="476" t="s">
        <v>476</v>
      </c>
      <c r="B22" s="454"/>
      <c r="C22" s="490"/>
      <c r="D22" s="487"/>
      <c r="E22" s="487"/>
      <c r="F22" s="487"/>
      <c r="G22" s="2355"/>
      <c r="H22" s="2370"/>
      <c r="I22" s="2352"/>
      <c r="J22" s="2347"/>
      <c r="K22" s="2349"/>
      <c r="L22" s="422"/>
      <c r="M22" s="456"/>
    </row>
    <row r="23" spans="1:13" ht="31.5" customHeight="1" x14ac:dyDescent="0.25">
      <c r="A23" s="567" t="s">
        <v>469</v>
      </c>
      <c r="B23" s="568"/>
      <c r="C23" s="568"/>
      <c r="D23" s="568"/>
      <c r="E23" s="568"/>
      <c r="F23" s="568"/>
      <c r="G23" s="568"/>
      <c r="H23" s="568"/>
      <c r="I23" s="568"/>
      <c r="J23" s="2382" t="s">
        <v>1219</v>
      </c>
      <c r="K23" s="2383"/>
      <c r="L23" s="422"/>
      <c r="M23" s="456"/>
    </row>
    <row r="24" spans="1:13" ht="20.25" x14ac:dyDescent="0.25">
      <c r="A24" s="569" t="s">
        <v>2420</v>
      </c>
      <c r="B24" s="570"/>
      <c r="C24" s="570"/>
      <c r="D24" s="570"/>
      <c r="E24" s="570"/>
      <c r="F24" s="570"/>
      <c r="G24" s="570"/>
      <c r="H24" s="570"/>
      <c r="I24" s="570"/>
      <c r="J24" s="2365">
        <f>Q5</f>
        <v>49</v>
      </c>
      <c r="K24" s="2366"/>
      <c r="L24" s="422"/>
      <c r="M24" s="456"/>
    </row>
    <row r="25" spans="1:13" ht="22.5" x14ac:dyDescent="0.25">
      <c r="A25" s="569" t="s">
        <v>2421</v>
      </c>
      <c r="B25" s="570"/>
      <c r="C25" s="570"/>
      <c r="D25" s="570"/>
      <c r="E25" s="570"/>
      <c r="F25" s="570"/>
      <c r="G25" s="570"/>
      <c r="H25" s="570"/>
      <c r="I25" s="570"/>
      <c r="J25" s="2356">
        <f>P5</f>
        <v>20</v>
      </c>
      <c r="K25" s="2357"/>
      <c r="L25" s="422"/>
      <c r="M25" s="456"/>
    </row>
    <row r="26" spans="1:13" ht="18.75" x14ac:dyDescent="0.25">
      <c r="A26" s="569" t="s">
        <v>2422</v>
      </c>
      <c r="B26" s="570"/>
      <c r="C26" s="570"/>
      <c r="D26" s="570"/>
      <c r="E26" s="570"/>
      <c r="F26" s="570"/>
      <c r="G26" s="570"/>
      <c r="H26" s="570"/>
      <c r="I26" s="570"/>
      <c r="J26" s="2367" t="s">
        <v>734</v>
      </c>
      <c r="K26" s="2368"/>
      <c r="L26" s="422"/>
      <c r="M26" s="456"/>
    </row>
    <row r="27" spans="1:13" ht="18.75" x14ac:dyDescent="0.25">
      <c r="A27" s="569" t="s">
        <v>2423</v>
      </c>
      <c r="B27" s="570"/>
      <c r="C27" s="570"/>
      <c r="D27" s="570"/>
      <c r="E27" s="570"/>
      <c r="F27" s="570"/>
      <c r="G27" s="570"/>
      <c r="H27" s="570"/>
      <c r="I27" s="570"/>
      <c r="J27" s="2390" t="s">
        <v>736</v>
      </c>
      <c r="K27" s="2391"/>
      <c r="L27" s="422"/>
      <c r="M27" s="456"/>
    </row>
    <row r="28" spans="1:13" ht="18.75" x14ac:dyDescent="0.25">
      <c r="A28" s="569" t="s">
        <v>1215</v>
      </c>
      <c r="B28" s="570"/>
      <c r="C28" s="570"/>
      <c r="D28" s="570"/>
      <c r="E28" s="570"/>
      <c r="F28" s="570"/>
      <c r="G28" s="570"/>
      <c r="H28" s="570"/>
      <c r="I28" s="570"/>
      <c r="J28" s="2358" t="s">
        <v>737</v>
      </c>
      <c r="K28" s="2359"/>
      <c r="L28" s="422"/>
      <c r="M28" s="456"/>
    </row>
    <row r="29" spans="1:13" ht="18.75" x14ac:dyDescent="0.25">
      <c r="A29" s="569" t="s">
        <v>1216</v>
      </c>
      <c r="B29" s="570"/>
      <c r="C29" s="570"/>
      <c r="D29" s="570"/>
      <c r="E29" s="570"/>
      <c r="F29" s="570"/>
      <c r="G29" s="570"/>
      <c r="H29" s="570"/>
      <c r="I29" s="570"/>
      <c r="J29" s="570"/>
      <c r="K29" s="571"/>
      <c r="L29" s="422"/>
      <c r="M29" s="456"/>
    </row>
    <row r="30" spans="1:13" ht="18.75" x14ac:dyDescent="0.25">
      <c r="A30" s="569"/>
      <c r="B30" s="570"/>
      <c r="C30" s="570"/>
      <c r="D30" s="570"/>
      <c r="E30" s="570"/>
      <c r="F30" s="570"/>
      <c r="G30" s="570"/>
      <c r="H30" s="570"/>
      <c r="I30" s="570"/>
      <c r="J30" s="570"/>
      <c r="K30" s="571"/>
      <c r="L30" s="422"/>
      <c r="M30" s="456"/>
    </row>
    <row r="31" spans="1:13" ht="32.25" customHeight="1" x14ac:dyDescent="0.25">
      <c r="A31" s="2372" t="s">
        <v>583</v>
      </c>
      <c r="B31" s="2373"/>
      <c r="C31" s="2373"/>
      <c r="D31" s="421" t="s">
        <v>1883</v>
      </c>
      <c r="E31" s="427"/>
      <c r="F31" s="427"/>
      <c r="G31" s="428"/>
      <c r="H31" s="421" t="s">
        <v>1884</v>
      </c>
      <c r="I31" s="427"/>
      <c r="J31" s="427"/>
      <c r="K31" s="428"/>
      <c r="L31" s="423"/>
    </row>
    <row r="32" spans="1:13" ht="32.25" customHeight="1" x14ac:dyDescent="0.25">
      <c r="A32" s="2374"/>
      <c r="B32" s="2375"/>
      <c r="C32" s="2375"/>
      <c r="D32" s="424"/>
      <c r="E32" s="425"/>
      <c r="F32" s="425"/>
      <c r="G32" s="426"/>
      <c r="H32" s="424"/>
      <c r="I32" s="425"/>
      <c r="J32" s="425"/>
      <c r="K32" s="426"/>
      <c r="L32" s="423"/>
    </row>
  </sheetData>
  <sheetProtection selectLockedCells="1"/>
  <mergeCells count="37">
    <mergeCell ref="A31:C32"/>
    <mergeCell ref="A2:H2"/>
    <mergeCell ref="I2:K2"/>
    <mergeCell ref="J7:J8"/>
    <mergeCell ref="K7:K8"/>
    <mergeCell ref="J23:K23"/>
    <mergeCell ref="A4:A5"/>
    <mergeCell ref="C4:C5"/>
    <mergeCell ref="D4:D5"/>
    <mergeCell ref="E4:E5"/>
    <mergeCell ref="J27:K27"/>
    <mergeCell ref="C3:F3"/>
    <mergeCell ref="G3:K3"/>
    <mergeCell ref="F4:F5"/>
    <mergeCell ref="G4:G5"/>
    <mergeCell ref="H4:H5"/>
    <mergeCell ref="G21:G22"/>
    <mergeCell ref="J25:K25"/>
    <mergeCell ref="J28:K28"/>
    <mergeCell ref="C7:C8"/>
    <mergeCell ref="D7:D8"/>
    <mergeCell ref="E7:E8"/>
    <mergeCell ref="F7:F8"/>
    <mergeCell ref="G7:G8"/>
    <mergeCell ref="J24:K24"/>
    <mergeCell ref="J26:K26"/>
    <mergeCell ref="H21:H22"/>
    <mergeCell ref="H7:H8"/>
    <mergeCell ref="I4:J4"/>
    <mergeCell ref="M4:S4"/>
    <mergeCell ref="R5:S6"/>
    <mergeCell ref="M6:Q6"/>
    <mergeCell ref="J21:J22"/>
    <mergeCell ref="K21:K22"/>
    <mergeCell ref="I7:I8"/>
    <mergeCell ref="I21:I22"/>
    <mergeCell ref="M9:P9"/>
  </mergeCells>
  <phoneticPr fontId="45" type="noConversion"/>
  <conditionalFormatting sqref="H6:H7 H9:H22">
    <cfRule type="cellIs" dxfId="68" priority="1" stopIfTrue="1" operator="greaterThan">
      <formula>K6</formula>
    </cfRule>
    <cfRule type="cellIs" dxfId="67" priority="2" stopIfTrue="1" operator="lessThan">
      <formula>K6</formula>
    </cfRule>
    <cfRule type="cellIs" dxfId="66" priority="3" stopIfTrue="1" operator="equal">
      <formula>K6</formula>
    </cfRule>
  </conditionalFormatting>
  <hyperlinks>
    <hyperlink ref="M9:P9" r:id="rId1" display="Pour une actualisation des fréquences cliquez ICI pour une nouvelle recherche sur Google" xr:uid="{00000000-0004-0000-1800-000000000000}"/>
  </hyperlinks>
  <printOptions horizontalCentered="1"/>
  <pageMargins left="0.59055118110236227" right="0.19685039370078741" top="0.19685039370078741" bottom="0.19685039370078741" header="0.17" footer="0.11811023622047245"/>
  <pageSetup paperSize="9" scale="55" orientation="landscape" r:id="rId2"/>
  <headerFooter alignWithMargins="0">
    <oddFooter>&amp;CPage &amp;P de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28"/>
  <dimension ref="A1:S62"/>
  <sheetViews>
    <sheetView topLeftCell="A23" zoomScaleNormal="100" workbookViewId="0">
      <selection activeCell="M30" sqref="M30"/>
    </sheetView>
  </sheetViews>
  <sheetFormatPr baseColWidth="10" defaultRowHeight="15" x14ac:dyDescent="0.25"/>
  <cols>
    <col min="1" max="1" width="127.28515625" style="416" customWidth="1"/>
    <col min="2" max="2" width="3.28515625" style="416" customWidth="1"/>
    <col min="3" max="4" width="11.42578125" style="416"/>
    <col min="5" max="5" width="15.42578125" style="416" customWidth="1"/>
    <col min="6" max="6" width="11.140625" style="416" customWidth="1"/>
    <col min="7" max="10" width="11.42578125" style="416"/>
    <col min="11" max="11" width="17.140625" style="416" customWidth="1"/>
    <col min="12" max="12" width="2.5703125" style="416" customWidth="1"/>
    <col min="13" max="13" width="25.42578125" style="455" customWidth="1"/>
    <col min="14" max="14" width="25.7109375" style="416" customWidth="1"/>
    <col min="15" max="15" width="27.85546875" style="416" customWidth="1"/>
    <col min="16" max="16" width="43.85546875" style="416" customWidth="1"/>
    <col min="17" max="16384" width="11.42578125" style="416"/>
  </cols>
  <sheetData>
    <row r="1" spans="1:19" ht="6.75" customHeight="1" x14ac:dyDescent="0.25"/>
    <row r="2" spans="1:19" ht="39" customHeight="1" x14ac:dyDescent="0.25">
      <c r="A2" s="2376" t="s">
        <v>716</v>
      </c>
      <c r="B2" s="2377"/>
      <c r="C2" s="2377"/>
      <c r="D2" s="2377"/>
      <c r="E2" s="2377"/>
      <c r="F2" s="2377"/>
      <c r="G2" s="2377"/>
      <c r="H2" s="2377"/>
      <c r="I2" s="2378" t="s">
        <v>486</v>
      </c>
      <c r="J2" s="2378"/>
      <c r="K2" s="2379"/>
      <c r="L2" s="422"/>
    </row>
    <row r="3" spans="1:19" ht="33" customHeight="1" x14ac:dyDescent="0.25">
      <c r="A3" s="458" t="s">
        <v>1060</v>
      </c>
      <c r="B3" s="417"/>
      <c r="C3" s="2407">
        <f>'1 MENUS Plan'!$C$1</f>
        <v>44135</v>
      </c>
      <c r="D3" s="2407"/>
      <c r="E3" s="2407"/>
      <c r="F3" s="2407"/>
      <c r="G3" s="2407">
        <f>'1 MENUS Plan'!$I$73</f>
        <v>44183</v>
      </c>
      <c r="H3" s="2407"/>
      <c r="I3" s="2407"/>
      <c r="J3" s="2407"/>
      <c r="K3" s="2408"/>
      <c r="L3" s="422"/>
    </row>
    <row r="4" spans="1:19" ht="27" customHeight="1" x14ac:dyDescent="0.25">
      <c r="A4" s="2405" t="s">
        <v>717</v>
      </c>
      <c r="B4" s="418"/>
      <c r="C4" s="2386" t="s">
        <v>1844</v>
      </c>
      <c r="D4" s="2388" t="s">
        <v>725</v>
      </c>
      <c r="E4" s="2388" t="s">
        <v>726</v>
      </c>
      <c r="F4" s="2388" t="s">
        <v>727</v>
      </c>
      <c r="G4" s="2388" t="s">
        <v>1847</v>
      </c>
      <c r="H4" s="2386" t="s">
        <v>728</v>
      </c>
      <c r="I4" s="2336" t="s">
        <v>729</v>
      </c>
      <c r="J4" s="2337"/>
      <c r="K4" s="419" t="s">
        <v>730</v>
      </c>
      <c r="L4" s="422"/>
      <c r="M4" s="2401" t="s">
        <v>731</v>
      </c>
    </row>
    <row r="5" spans="1:19" ht="22.5" x14ac:dyDescent="0.25">
      <c r="A5" s="2406"/>
      <c r="B5" s="420"/>
      <c r="C5" s="2387"/>
      <c r="D5" s="2389"/>
      <c r="E5" s="2389"/>
      <c r="F5" s="2389"/>
      <c r="G5" s="2389"/>
      <c r="H5" s="2394"/>
      <c r="I5" s="461" t="s">
        <v>732</v>
      </c>
      <c r="J5" s="459">
        <v>20</v>
      </c>
      <c r="K5" s="460">
        <v>48</v>
      </c>
      <c r="L5" s="422"/>
      <c r="M5" s="2401"/>
    </row>
    <row r="6" spans="1:19" ht="30" customHeight="1" x14ac:dyDescent="0.25">
      <c r="A6" s="462" t="s">
        <v>733</v>
      </c>
      <c r="B6" s="443"/>
      <c r="C6" s="480">
        <v>2</v>
      </c>
      <c r="D6" s="481"/>
      <c r="E6" s="481"/>
      <c r="F6" s="481"/>
      <c r="G6" s="482"/>
      <c r="H6" s="478">
        <f>SUM(C6:G6)</f>
        <v>2</v>
      </c>
      <c r="I6" s="572" t="s">
        <v>2426</v>
      </c>
      <c r="J6" s="563">
        <v>0</v>
      </c>
      <c r="K6" s="492">
        <f>(J6/J5)*K5</f>
        <v>0</v>
      </c>
      <c r="L6" s="422"/>
      <c r="M6" s="2402"/>
    </row>
    <row r="7" spans="1:19" ht="30.75" customHeight="1" x14ac:dyDescent="0.25">
      <c r="A7" s="463" t="s">
        <v>477</v>
      </c>
      <c r="B7" s="440">
        <v>2</v>
      </c>
      <c r="C7" s="2360">
        <v>1</v>
      </c>
      <c r="D7" s="2362"/>
      <c r="E7" s="2354">
        <v>0</v>
      </c>
      <c r="F7" s="2362"/>
      <c r="G7" s="2362"/>
      <c r="H7" s="2369">
        <f>SUM(C7:G7)</f>
        <v>1</v>
      </c>
      <c r="I7" s="2350" t="s">
        <v>1872</v>
      </c>
      <c r="J7" s="2346">
        <v>8</v>
      </c>
      <c r="K7" s="2348">
        <f>(J7/J5)*K5</f>
        <v>19.200000000000003</v>
      </c>
      <c r="L7" s="422"/>
      <c r="M7" s="2395" t="s">
        <v>68</v>
      </c>
      <c r="N7" s="2396"/>
      <c r="O7" s="2396"/>
      <c r="P7" s="2396"/>
      <c r="Q7" s="2396"/>
      <c r="R7" s="2396"/>
      <c r="S7" s="2397"/>
    </row>
    <row r="8" spans="1:19" ht="36" customHeight="1" x14ac:dyDescent="0.25">
      <c r="A8" s="464" t="s">
        <v>478</v>
      </c>
      <c r="B8" s="438">
        <v>2</v>
      </c>
      <c r="C8" s="2361"/>
      <c r="D8" s="2363"/>
      <c r="E8" s="2364"/>
      <c r="F8" s="2363"/>
      <c r="G8" s="2363"/>
      <c r="H8" s="2371"/>
      <c r="I8" s="2351"/>
      <c r="J8" s="2380"/>
      <c r="K8" s="2381"/>
      <c r="L8" s="422"/>
      <c r="M8" s="939" t="s">
        <v>69</v>
      </c>
      <c r="N8" s="608">
        <f>'1 MENUS Plan'!C1</f>
        <v>44135</v>
      </c>
      <c r="O8" s="608">
        <f>'1 MENUS Plan'!I73</f>
        <v>44183</v>
      </c>
      <c r="P8" s="936"/>
      <c r="Q8" s="935"/>
      <c r="R8" s="1851" t="s">
        <v>70</v>
      </c>
      <c r="S8" s="2398"/>
    </row>
    <row r="9" spans="1:19" ht="30" customHeight="1" x14ac:dyDescent="0.25">
      <c r="A9" s="465" t="s">
        <v>735</v>
      </c>
      <c r="B9" s="444"/>
      <c r="C9" s="485"/>
      <c r="D9" s="486">
        <v>20</v>
      </c>
      <c r="E9" s="486">
        <v>0</v>
      </c>
      <c r="F9" s="487"/>
      <c r="G9" s="488"/>
      <c r="H9" s="478">
        <f t="shared" ref="H9:H23" si="0">SUM(C9:G9)</f>
        <v>20</v>
      </c>
      <c r="I9" s="572" t="s">
        <v>2426</v>
      </c>
      <c r="J9" s="566">
        <v>0</v>
      </c>
      <c r="K9" s="492">
        <f>(J9/J5)*K5</f>
        <v>0</v>
      </c>
      <c r="L9" s="422"/>
      <c r="M9" s="2344" t="s">
        <v>72</v>
      </c>
      <c r="N9" s="2345"/>
      <c r="O9" s="2345"/>
      <c r="P9" s="2345"/>
      <c r="Q9" s="2345"/>
      <c r="R9" s="2399"/>
      <c r="S9" s="2400"/>
    </row>
    <row r="10" spans="1:19" ht="32.25" customHeight="1" x14ac:dyDescent="0.25">
      <c r="A10" s="466" t="s">
        <v>1217</v>
      </c>
      <c r="B10" s="445"/>
      <c r="C10" s="485"/>
      <c r="D10" s="486">
        <v>2</v>
      </c>
      <c r="E10" s="488"/>
      <c r="F10" s="487"/>
      <c r="G10" s="488"/>
      <c r="H10" s="478">
        <f t="shared" si="0"/>
        <v>2</v>
      </c>
      <c r="I10" s="572" t="s">
        <v>2426</v>
      </c>
      <c r="J10" s="566">
        <v>0</v>
      </c>
      <c r="K10" s="492">
        <f>(J10/J5)*K5</f>
        <v>0</v>
      </c>
      <c r="L10" s="422"/>
      <c r="M10" s="456"/>
    </row>
    <row r="11" spans="1:19" ht="42" customHeight="1" x14ac:dyDescent="0.25">
      <c r="A11" s="573" t="s">
        <v>479</v>
      </c>
      <c r="B11" s="574"/>
      <c r="C11" s="485"/>
      <c r="D11" s="486">
        <v>6</v>
      </c>
      <c r="E11" s="488"/>
      <c r="F11" s="487"/>
      <c r="G11" s="488"/>
      <c r="H11" s="478">
        <f t="shared" si="0"/>
        <v>6</v>
      </c>
      <c r="I11" s="565" t="s">
        <v>1860</v>
      </c>
      <c r="J11" s="566">
        <v>4</v>
      </c>
      <c r="K11" s="492">
        <f>(J11/J5)*K5</f>
        <v>9.6000000000000014</v>
      </c>
      <c r="L11" s="422"/>
      <c r="M11" s="1277" t="s">
        <v>2880</v>
      </c>
    </row>
    <row r="12" spans="1:19" ht="42" customHeight="1" x14ac:dyDescent="0.25">
      <c r="A12" s="468" t="s">
        <v>480</v>
      </c>
      <c r="B12" s="447"/>
      <c r="C12" s="485"/>
      <c r="D12" s="486">
        <v>0</v>
      </c>
      <c r="E12" s="488"/>
      <c r="F12" s="487"/>
      <c r="G12" s="488"/>
      <c r="H12" s="478">
        <f t="shared" si="0"/>
        <v>0</v>
      </c>
      <c r="I12" s="565" t="s">
        <v>1860</v>
      </c>
      <c r="J12" s="566">
        <v>4</v>
      </c>
      <c r="K12" s="492">
        <f>(J12/J5)*K5</f>
        <v>9.6000000000000014</v>
      </c>
      <c r="L12" s="422"/>
      <c r="M12" s="2353" t="s">
        <v>2881</v>
      </c>
      <c r="N12" s="2353"/>
      <c r="O12" s="2353"/>
      <c r="P12" s="2353"/>
    </row>
    <row r="13" spans="1:19" ht="42" customHeight="1" x14ac:dyDescent="0.25">
      <c r="A13" s="575" t="s">
        <v>481</v>
      </c>
      <c r="B13" s="576"/>
      <c r="C13" s="485"/>
      <c r="D13" s="486"/>
      <c r="E13" s="488"/>
      <c r="F13" s="487"/>
      <c r="G13" s="488"/>
      <c r="H13" s="478"/>
      <c r="I13" s="572" t="s">
        <v>2426</v>
      </c>
      <c r="J13" s="566"/>
      <c r="K13" s="492">
        <f>(J13/J5)*K5</f>
        <v>0</v>
      </c>
      <c r="L13" s="422"/>
      <c r="M13" s="456"/>
    </row>
    <row r="14" spans="1:19" ht="49.5" customHeight="1" x14ac:dyDescent="0.25">
      <c r="A14" s="469" t="s">
        <v>165</v>
      </c>
      <c r="B14" s="448"/>
      <c r="C14" s="485"/>
      <c r="D14" s="486">
        <v>0</v>
      </c>
      <c r="E14" s="488"/>
      <c r="F14" s="487"/>
      <c r="G14" s="488"/>
      <c r="H14" s="478">
        <f t="shared" si="0"/>
        <v>0</v>
      </c>
      <c r="I14" s="572" t="s">
        <v>2426</v>
      </c>
      <c r="J14" s="566">
        <v>0</v>
      </c>
      <c r="K14" s="492">
        <f>(J14/J5)*K5</f>
        <v>0</v>
      </c>
      <c r="L14" s="422"/>
      <c r="M14" s="456"/>
    </row>
    <row r="15" spans="1:19" ht="42" customHeight="1" x14ac:dyDescent="0.25">
      <c r="A15" s="464" t="s">
        <v>166</v>
      </c>
      <c r="B15" s="438"/>
      <c r="C15" s="485"/>
      <c r="D15" s="487"/>
      <c r="E15" s="486">
        <v>0</v>
      </c>
      <c r="F15" s="487"/>
      <c r="G15" s="488"/>
      <c r="H15" s="478">
        <f t="shared" si="0"/>
        <v>0</v>
      </c>
      <c r="I15" s="565" t="s">
        <v>2436</v>
      </c>
      <c r="J15" s="566">
        <v>20</v>
      </c>
      <c r="K15" s="492">
        <f>(J15/J5)*K5</f>
        <v>48</v>
      </c>
      <c r="L15" s="422"/>
      <c r="M15" s="456"/>
    </row>
    <row r="16" spans="1:19" ht="34.5" customHeight="1" x14ac:dyDescent="0.25">
      <c r="A16" s="470" t="s">
        <v>482</v>
      </c>
      <c r="B16" s="449"/>
      <c r="C16" s="485"/>
      <c r="D16" s="487"/>
      <c r="E16" s="486">
        <v>2</v>
      </c>
      <c r="F16" s="487"/>
      <c r="G16" s="488"/>
      <c r="H16" s="478">
        <f t="shared" si="0"/>
        <v>2</v>
      </c>
      <c r="I16" s="565" t="s">
        <v>2436</v>
      </c>
      <c r="J16" s="566">
        <v>20</v>
      </c>
      <c r="K16" s="492">
        <f>(J16/J5)*K5</f>
        <v>48</v>
      </c>
      <c r="L16" s="422"/>
      <c r="M16" s="456"/>
    </row>
    <row r="17" spans="1:13" ht="42" customHeight="1" x14ac:dyDescent="0.25">
      <c r="A17" s="471" t="s">
        <v>483</v>
      </c>
      <c r="B17" s="450">
        <v>3</v>
      </c>
      <c r="C17" s="489">
        <v>3</v>
      </c>
      <c r="D17" s="487"/>
      <c r="E17" s="487"/>
      <c r="F17" s="486">
        <v>0</v>
      </c>
      <c r="G17" s="488"/>
      <c r="H17" s="478">
        <f t="shared" si="0"/>
        <v>3</v>
      </c>
      <c r="I17" s="565" t="s">
        <v>1855</v>
      </c>
      <c r="J17" s="566">
        <v>10</v>
      </c>
      <c r="K17" s="492">
        <f>(J17/J5)*K5</f>
        <v>24</v>
      </c>
      <c r="L17" s="422"/>
      <c r="M17" s="456"/>
    </row>
    <row r="18" spans="1:13" ht="42" customHeight="1" x14ac:dyDescent="0.25">
      <c r="A18" s="472" t="s">
        <v>484</v>
      </c>
      <c r="B18" s="451">
        <v>3</v>
      </c>
      <c r="C18" s="489">
        <v>2</v>
      </c>
      <c r="D18" s="487"/>
      <c r="E18" s="487"/>
      <c r="F18" s="486">
        <v>2</v>
      </c>
      <c r="G18" s="488"/>
      <c r="H18" s="478">
        <f t="shared" si="0"/>
        <v>4</v>
      </c>
      <c r="I18" s="565" t="s">
        <v>1872</v>
      </c>
      <c r="J18" s="566">
        <v>8</v>
      </c>
      <c r="K18" s="492">
        <f>(J18/J5)*K5</f>
        <v>19.200000000000003</v>
      </c>
      <c r="L18" s="422"/>
      <c r="M18" s="456"/>
    </row>
    <row r="19" spans="1:13" ht="49.5" customHeight="1" x14ac:dyDescent="0.25">
      <c r="A19" s="473" t="s">
        <v>168</v>
      </c>
      <c r="B19" s="452"/>
      <c r="C19" s="488"/>
      <c r="D19" s="487"/>
      <c r="E19" s="487"/>
      <c r="F19" s="486"/>
      <c r="G19" s="489">
        <v>5</v>
      </c>
      <c r="H19" s="478">
        <f t="shared" si="0"/>
        <v>5</v>
      </c>
      <c r="I19" s="565" t="s">
        <v>2445</v>
      </c>
      <c r="J19" s="566">
        <v>2</v>
      </c>
      <c r="K19" s="492">
        <f>(J19/J5)*K5</f>
        <v>4.8000000000000007</v>
      </c>
      <c r="L19" s="422"/>
      <c r="M19" s="456"/>
    </row>
    <row r="20" spans="1:13" ht="42" customHeight="1" x14ac:dyDescent="0.25">
      <c r="A20" s="474" t="s">
        <v>1213</v>
      </c>
      <c r="B20" s="453"/>
      <c r="C20" s="488"/>
      <c r="D20" s="487"/>
      <c r="E20" s="487"/>
      <c r="F20" s="487"/>
      <c r="G20" s="489">
        <v>8</v>
      </c>
      <c r="H20" s="478">
        <f t="shared" si="0"/>
        <v>8</v>
      </c>
      <c r="I20" s="565" t="s">
        <v>2427</v>
      </c>
      <c r="J20" s="566">
        <v>1</v>
      </c>
      <c r="K20" s="492">
        <f>(J20/J5)*K5</f>
        <v>2.4000000000000004</v>
      </c>
      <c r="L20" s="422"/>
      <c r="M20" s="456"/>
    </row>
    <row r="21" spans="1:13" ht="36" customHeight="1" x14ac:dyDescent="0.25">
      <c r="A21" s="475" t="s">
        <v>485</v>
      </c>
      <c r="B21" s="439"/>
      <c r="C21" s="490"/>
      <c r="D21" s="487"/>
      <c r="E21" s="487"/>
      <c r="F21" s="487"/>
      <c r="G21" s="2354">
        <v>20</v>
      </c>
      <c r="H21" s="2369">
        <f t="shared" si="0"/>
        <v>20</v>
      </c>
      <c r="I21" s="2350" t="s">
        <v>2448</v>
      </c>
      <c r="J21" s="2346">
        <v>19</v>
      </c>
      <c r="K21" s="2348">
        <f>(J21/J5)*K5</f>
        <v>45.599999999999994</v>
      </c>
      <c r="L21" s="422"/>
      <c r="M21" s="456"/>
    </row>
    <row r="22" spans="1:13" ht="34.5" customHeight="1" x14ac:dyDescent="0.25">
      <c r="A22" s="476" t="s">
        <v>2295</v>
      </c>
      <c r="B22" s="454"/>
      <c r="C22" s="490"/>
      <c r="D22" s="487"/>
      <c r="E22" s="487"/>
      <c r="F22" s="487"/>
      <c r="G22" s="2364"/>
      <c r="H22" s="2371"/>
      <c r="I22" s="2351"/>
      <c r="J22" s="2380"/>
      <c r="K22" s="2381"/>
      <c r="L22" s="422"/>
      <c r="M22" s="456"/>
    </row>
    <row r="23" spans="1:13" ht="34.5" customHeight="1" x14ac:dyDescent="0.25">
      <c r="A23" s="494" t="s">
        <v>467</v>
      </c>
      <c r="B23" s="441"/>
      <c r="C23" s="491"/>
      <c r="D23" s="487"/>
      <c r="E23" s="487"/>
      <c r="F23" s="480"/>
      <c r="G23" s="480"/>
      <c r="H23" s="479">
        <f t="shared" si="0"/>
        <v>0</v>
      </c>
      <c r="I23" s="565" t="s">
        <v>2427</v>
      </c>
      <c r="J23" s="566">
        <v>1</v>
      </c>
      <c r="K23" s="493">
        <f>(J23/J5)*K5</f>
        <v>2.4000000000000004</v>
      </c>
      <c r="L23" s="422"/>
      <c r="M23" s="456"/>
    </row>
    <row r="24" spans="1:13" ht="31.5" customHeight="1" x14ac:dyDescent="0.25">
      <c r="A24" s="567" t="s">
        <v>2449</v>
      </c>
      <c r="B24" s="568"/>
      <c r="C24" s="568"/>
      <c r="D24" s="568"/>
      <c r="E24" s="568"/>
      <c r="F24" s="568"/>
      <c r="G24" s="568"/>
      <c r="H24" s="568"/>
      <c r="I24" s="568"/>
      <c r="J24" s="2382" t="s">
        <v>1219</v>
      </c>
      <c r="K24" s="2383"/>
      <c r="L24" s="422"/>
      <c r="M24" s="456"/>
    </row>
    <row r="25" spans="1:13" ht="23.25" x14ac:dyDescent="0.25">
      <c r="A25" s="569" t="s">
        <v>2450</v>
      </c>
      <c r="B25" s="570"/>
      <c r="C25" s="570"/>
      <c r="D25" s="570"/>
      <c r="E25" s="570"/>
      <c r="F25" s="570"/>
      <c r="G25" s="570"/>
      <c r="H25" s="570"/>
      <c r="I25" s="570"/>
      <c r="J25" s="2403">
        <f>G3-C3</f>
        <v>48</v>
      </c>
      <c r="K25" s="2404"/>
      <c r="L25" s="422"/>
      <c r="M25" s="456"/>
    </row>
    <row r="26" spans="1:13" ht="18.75" x14ac:dyDescent="0.25">
      <c r="A26" s="569" t="s">
        <v>2451</v>
      </c>
      <c r="B26" s="570"/>
      <c r="C26" s="570"/>
      <c r="D26" s="570"/>
      <c r="E26" s="570"/>
      <c r="F26" s="570"/>
      <c r="G26" s="570"/>
      <c r="H26" s="570"/>
      <c r="I26" s="570"/>
      <c r="J26" s="570"/>
      <c r="K26" s="571"/>
      <c r="L26" s="422"/>
      <c r="M26" s="456"/>
    </row>
    <row r="27" spans="1:13" ht="18.75" x14ac:dyDescent="0.25">
      <c r="A27" s="569"/>
      <c r="B27" s="570"/>
      <c r="C27" s="570"/>
      <c r="D27" s="570"/>
      <c r="E27" s="570"/>
      <c r="F27" s="570"/>
      <c r="G27" s="570"/>
      <c r="H27" s="570"/>
      <c r="I27" s="570"/>
      <c r="J27" s="2367" t="s">
        <v>734</v>
      </c>
      <c r="K27" s="2368"/>
      <c r="L27" s="422"/>
      <c r="M27" s="456"/>
    </row>
    <row r="28" spans="1:13" ht="18.75" x14ac:dyDescent="0.25">
      <c r="A28" s="569"/>
      <c r="B28" s="570"/>
      <c r="C28" s="570"/>
      <c r="D28" s="570"/>
      <c r="E28" s="570"/>
      <c r="F28" s="570"/>
      <c r="G28" s="570"/>
      <c r="H28" s="570"/>
      <c r="I28" s="570"/>
      <c r="J28" s="2390" t="s">
        <v>736</v>
      </c>
      <c r="K28" s="2391"/>
      <c r="L28" s="422"/>
      <c r="M28" s="456"/>
    </row>
    <row r="29" spans="1:13" ht="18.75" x14ac:dyDescent="0.25">
      <c r="A29" s="569"/>
      <c r="B29" s="570"/>
      <c r="C29" s="570"/>
      <c r="D29" s="570"/>
      <c r="E29" s="570"/>
      <c r="F29" s="570"/>
      <c r="G29" s="570"/>
      <c r="H29" s="570"/>
      <c r="I29" s="570"/>
      <c r="J29" s="2358" t="s">
        <v>737</v>
      </c>
      <c r="K29" s="2359"/>
      <c r="L29" s="422"/>
      <c r="M29" s="456"/>
    </row>
    <row r="30" spans="1:13" ht="32.25" customHeight="1" x14ac:dyDescent="0.25">
      <c r="A30" s="2372" t="s">
        <v>583</v>
      </c>
      <c r="B30" s="2373"/>
      <c r="C30" s="2373"/>
      <c r="D30" s="421" t="s">
        <v>1883</v>
      </c>
      <c r="E30" s="427"/>
      <c r="F30" s="427"/>
      <c r="G30" s="428"/>
      <c r="H30" s="421" t="s">
        <v>1884</v>
      </c>
      <c r="I30" s="427"/>
      <c r="J30" s="427"/>
      <c r="K30" s="428"/>
      <c r="L30" s="423"/>
    </row>
    <row r="31" spans="1:13" ht="32.25" customHeight="1" x14ac:dyDescent="0.25">
      <c r="A31" s="2374"/>
      <c r="B31" s="2375"/>
      <c r="C31" s="2375"/>
      <c r="D31" s="424"/>
      <c r="E31" s="425"/>
      <c r="F31" s="425"/>
      <c r="G31" s="426"/>
      <c r="H31" s="424"/>
      <c r="I31" s="425"/>
      <c r="J31" s="425"/>
      <c r="K31" s="426"/>
      <c r="L31" s="423"/>
    </row>
    <row r="33" spans="1:19" ht="39" customHeight="1" x14ac:dyDescent="0.25">
      <c r="A33" s="2376" t="s">
        <v>716</v>
      </c>
      <c r="B33" s="2377"/>
      <c r="C33" s="2377"/>
      <c r="D33" s="2377"/>
      <c r="E33" s="2377"/>
      <c r="F33" s="2377"/>
      <c r="G33" s="2377"/>
      <c r="H33" s="2377"/>
      <c r="I33" s="2378" t="s">
        <v>487</v>
      </c>
      <c r="J33" s="2378"/>
      <c r="K33" s="2379"/>
      <c r="L33" s="422"/>
    </row>
    <row r="34" spans="1:19" ht="33" customHeight="1" x14ac:dyDescent="0.25">
      <c r="A34" s="458" t="s">
        <v>1060</v>
      </c>
      <c r="B34" s="417"/>
      <c r="C34" s="2407">
        <f>'1 MENUS Plan'!$C$1</f>
        <v>44135</v>
      </c>
      <c r="D34" s="2407"/>
      <c r="E34" s="2407"/>
      <c r="F34" s="2407"/>
      <c r="G34" s="2407">
        <f>'1 MENUS Plan'!$I$73</f>
        <v>44183</v>
      </c>
      <c r="H34" s="2407"/>
      <c r="I34" s="2407"/>
      <c r="J34" s="2407"/>
      <c r="K34" s="2408"/>
      <c r="L34" s="422"/>
    </row>
    <row r="35" spans="1:19" ht="27" customHeight="1" x14ac:dyDescent="0.25">
      <c r="A35" s="2405" t="s">
        <v>717</v>
      </c>
      <c r="B35" s="418"/>
      <c r="C35" s="2386" t="s">
        <v>1844</v>
      </c>
      <c r="D35" s="2388" t="s">
        <v>725</v>
      </c>
      <c r="E35" s="2388" t="s">
        <v>726</v>
      </c>
      <c r="F35" s="2388" t="s">
        <v>727</v>
      </c>
      <c r="G35" s="2388" t="s">
        <v>1847</v>
      </c>
      <c r="H35" s="2386" t="s">
        <v>728</v>
      </c>
      <c r="I35" s="2336" t="s">
        <v>729</v>
      </c>
      <c r="J35" s="2337"/>
      <c r="K35" s="419" t="s">
        <v>730</v>
      </c>
      <c r="L35" s="422"/>
      <c r="M35" s="2401" t="s">
        <v>731</v>
      </c>
    </row>
    <row r="36" spans="1:19" ht="22.5" x14ac:dyDescent="0.25">
      <c r="A36" s="2406"/>
      <c r="B36" s="420"/>
      <c r="C36" s="2387"/>
      <c r="D36" s="2389"/>
      <c r="E36" s="2389"/>
      <c r="F36" s="2389"/>
      <c r="G36" s="2389"/>
      <c r="H36" s="2394"/>
      <c r="I36" s="461" t="s">
        <v>732</v>
      </c>
      <c r="J36" s="459">
        <v>20</v>
      </c>
      <c r="K36" s="460">
        <v>48</v>
      </c>
      <c r="L36" s="422"/>
      <c r="M36" s="2401"/>
    </row>
    <row r="37" spans="1:19" ht="30" customHeight="1" x14ac:dyDescent="0.25">
      <c r="A37" s="462" t="s">
        <v>733</v>
      </c>
      <c r="B37" s="443"/>
      <c r="C37" s="480">
        <v>2</v>
      </c>
      <c r="D37" s="481"/>
      <c r="E37" s="481"/>
      <c r="F37" s="481"/>
      <c r="G37" s="482"/>
      <c r="H37" s="478">
        <f>SUM(C37:G37)</f>
        <v>2</v>
      </c>
      <c r="I37" s="565" t="s">
        <v>2427</v>
      </c>
      <c r="J37" s="563">
        <v>1</v>
      </c>
      <c r="K37" s="492">
        <f>(J37/J36)*K36</f>
        <v>2.4000000000000004</v>
      </c>
      <c r="L37" s="422"/>
      <c r="M37" s="2402"/>
    </row>
    <row r="38" spans="1:19" ht="30.75" customHeight="1" x14ac:dyDescent="0.25">
      <c r="A38" s="463" t="s">
        <v>477</v>
      </c>
      <c r="B38" s="440">
        <v>2</v>
      </c>
      <c r="C38" s="2360">
        <v>1</v>
      </c>
      <c r="D38" s="2362"/>
      <c r="E38" s="2354">
        <v>0</v>
      </c>
      <c r="F38" s="2362"/>
      <c r="G38" s="2362"/>
      <c r="H38" s="2369">
        <f>SUM(C38:G38)</f>
        <v>1</v>
      </c>
      <c r="I38" s="2350" t="s">
        <v>1872</v>
      </c>
      <c r="J38" s="2346">
        <v>8</v>
      </c>
      <c r="K38" s="2348">
        <f>(J38/J36)*K36</f>
        <v>19.200000000000003</v>
      </c>
      <c r="L38" s="422"/>
      <c r="M38" s="2395" t="s">
        <v>71</v>
      </c>
      <c r="N38" s="2396"/>
      <c r="O38" s="2396"/>
      <c r="P38" s="2396"/>
      <c r="Q38" s="2396"/>
      <c r="R38" s="2396"/>
      <c r="S38" s="2397"/>
    </row>
    <row r="39" spans="1:19" ht="36" customHeight="1" x14ac:dyDescent="0.25">
      <c r="A39" s="464" t="s">
        <v>478</v>
      </c>
      <c r="B39" s="438">
        <v>2</v>
      </c>
      <c r="C39" s="2361"/>
      <c r="D39" s="2363"/>
      <c r="E39" s="2364"/>
      <c r="F39" s="2363"/>
      <c r="G39" s="2363"/>
      <c r="H39" s="2371"/>
      <c r="I39" s="2351"/>
      <c r="J39" s="2380"/>
      <c r="K39" s="2381"/>
      <c r="L39" s="422"/>
      <c r="M39" s="939" t="s">
        <v>74</v>
      </c>
      <c r="N39" s="608">
        <f>N8</f>
        <v>44135</v>
      </c>
      <c r="O39" s="608">
        <f>O8</f>
        <v>44183</v>
      </c>
      <c r="P39" s="936"/>
      <c r="Q39" s="935"/>
      <c r="R39" s="1851" t="s">
        <v>70</v>
      </c>
      <c r="S39" s="2398"/>
    </row>
    <row r="40" spans="1:19" ht="30" customHeight="1" x14ac:dyDescent="0.25">
      <c r="A40" s="465" t="s">
        <v>735</v>
      </c>
      <c r="B40" s="444"/>
      <c r="C40" s="485"/>
      <c r="D40" s="486">
        <v>20</v>
      </c>
      <c r="E40" s="486">
        <v>0</v>
      </c>
      <c r="F40" s="487"/>
      <c r="G40" s="488"/>
      <c r="H40" s="478">
        <f>SUM(C40:G40)</f>
        <v>20</v>
      </c>
      <c r="I40" s="565" t="s">
        <v>1858</v>
      </c>
      <c r="J40" s="566">
        <v>2</v>
      </c>
      <c r="K40" s="492">
        <f>(J40/J36)*K36</f>
        <v>4.8000000000000007</v>
      </c>
      <c r="L40" s="422"/>
      <c r="M40" s="2344" t="s">
        <v>73</v>
      </c>
      <c r="N40" s="2345"/>
      <c r="O40" s="2345"/>
      <c r="P40" s="2345"/>
      <c r="Q40" s="2345"/>
      <c r="R40" s="2399"/>
      <c r="S40" s="2400"/>
    </row>
    <row r="41" spans="1:19" ht="32.25" customHeight="1" x14ac:dyDescent="0.25">
      <c r="A41" s="466" t="s">
        <v>1217</v>
      </c>
      <c r="B41" s="445"/>
      <c r="C41" s="485"/>
      <c r="D41" s="486">
        <v>2</v>
      </c>
      <c r="E41" s="488"/>
      <c r="F41" s="487"/>
      <c r="G41" s="488"/>
      <c r="H41" s="478">
        <f>SUM(C41:G41)</f>
        <v>2</v>
      </c>
      <c r="I41" s="572" t="s">
        <v>2426</v>
      </c>
      <c r="J41" s="566">
        <v>0</v>
      </c>
      <c r="K41" s="492">
        <f>(J41/J36)*K36</f>
        <v>0</v>
      </c>
      <c r="L41" s="422"/>
      <c r="M41" s="456"/>
    </row>
    <row r="42" spans="1:19" ht="42" customHeight="1" x14ac:dyDescent="0.25">
      <c r="A42" s="573" t="s">
        <v>479</v>
      </c>
      <c r="B42" s="574"/>
      <c r="C42" s="485"/>
      <c r="D42" s="486">
        <v>6</v>
      </c>
      <c r="E42" s="488"/>
      <c r="F42" s="487"/>
      <c r="G42" s="488"/>
      <c r="H42" s="478">
        <f>SUM(C42:G42)</f>
        <v>6</v>
      </c>
      <c r="I42" s="565" t="s">
        <v>1860</v>
      </c>
      <c r="J42" s="566">
        <v>4</v>
      </c>
      <c r="K42" s="492">
        <f>(J42/J36)*K36</f>
        <v>9.6000000000000014</v>
      </c>
      <c r="L42" s="422"/>
      <c r="M42" s="456"/>
    </row>
    <row r="43" spans="1:19" ht="42" customHeight="1" x14ac:dyDescent="0.25">
      <c r="A43" s="468" t="s">
        <v>480</v>
      </c>
      <c r="B43" s="447"/>
      <c r="C43" s="485"/>
      <c r="D43" s="486">
        <v>0</v>
      </c>
      <c r="E43" s="488"/>
      <c r="F43" s="487"/>
      <c r="G43" s="488"/>
      <c r="H43" s="478">
        <f>SUM(C43:G43)</f>
        <v>0</v>
      </c>
      <c r="I43" s="565" t="s">
        <v>1860</v>
      </c>
      <c r="J43" s="566">
        <v>4</v>
      </c>
      <c r="K43" s="492">
        <f>(J43/J36)*K36</f>
        <v>9.6000000000000014</v>
      </c>
      <c r="L43" s="422"/>
      <c r="M43" s="456"/>
    </row>
    <row r="44" spans="1:19" ht="42" customHeight="1" x14ac:dyDescent="0.25">
      <c r="A44" s="575" t="s">
        <v>481</v>
      </c>
      <c r="B44" s="576"/>
      <c r="C44" s="485"/>
      <c r="D44" s="486"/>
      <c r="E44" s="488"/>
      <c r="F44" s="487"/>
      <c r="G44" s="488"/>
      <c r="H44" s="478"/>
      <c r="I44" s="565" t="s">
        <v>1858</v>
      </c>
      <c r="J44" s="566">
        <v>2</v>
      </c>
      <c r="K44" s="492">
        <f>(J44/J36)*K36</f>
        <v>4.8000000000000007</v>
      </c>
      <c r="L44" s="422"/>
      <c r="M44" s="456"/>
    </row>
    <row r="45" spans="1:19" ht="49.5" customHeight="1" x14ac:dyDescent="0.25">
      <c r="A45" s="469" t="s">
        <v>165</v>
      </c>
      <c r="B45" s="448"/>
      <c r="C45" s="485"/>
      <c r="D45" s="486">
        <v>0</v>
      </c>
      <c r="E45" s="488"/>
      <c r="F45" s="487"/>
      <c r="G45" s="488"/>
      <c r="H45" s="478">
        <f t="shared" ref="H45:H52" si="1">SUM(C45:G45)</f>
        <v>0</v>
      </c>
      <c r="I45" s="572" t="s">
        <v>2426</v>
      </c>
      <c r="J45" s="566">
        <v>0</v>
      </c>
      <c r="K45" s="492">
        <f>(J45/J36)*K36</f>
        <v>0</v>
      </c>
      <c r="L45" s="422"/>
      <c r="M45" s="456"/>
    </row>
    <row r="46" spans="1:19" ht="42" customHeight="1" x14ac:dyDescent="0.25">
      <c r="A46" s="464" t="s">
        <v>166</v>
      </c>
      <c r="B46" s="438"/>
      <c r="C46" s="485"/>
      <c r="D46" s="487"/>
      <c r="E46" s="486">
        <v>0</v>
      </c>
      <c r="F46" s="487"/>
      <c r="G46" s="488"/>
      <c r="H46" s="478">
        <f t="shared" si="1"/>
        <v>0</v>
      </c>
      <c r="I46" s="565" t="s">
        <v>1855</v>
      </c>
      <c r="J46" s="566">
        <v>10</v>
      </c>
      <c r="K46" s="492">
        <f>(J46/J36)*K36</f>
        <v>24</v>
      </c>
      <c r="L46" s="422"/>
      <c r="M46" s="456"/>
    </row>
    <row r="47" spans="1:19" ht="34.5" customHeight="1" x14ac:dyDescent="0.25">
      <c r="A47" s="470" t="s">
        <v>482</v>
      </c>
      <c r="B47" s="449"/>
      <c r="C47" s="485"/>
      <c r="D47" s="487"/>
      <c r="E47" s="486">
        <v>2</v>
      </c>
      <c r="F47" s="487"/>
      <c r="G47" s="488"/>
      <c r="H47" s="478">
        <f t="shared" si="1"/>
        <v>2</v>
      </c>
      <c r="I47" s="565" t="s">
        <v>488</v>
      </c>
      <c r="J47" s="566">
        <v>10</v>
      </c>
      <c r="K47" s="492">
        <f>(J47/J36)*K36</f>
        <v>24</v>
      </c>
      <c r="L47" s="422"/>
      <c r="M47" s="456"/>
    </row>
    <row r="48" spans="1:19" ht="42" customHeight="1" x14ac:dyDescent="0.25">
      <c r="A48" s="471" t="s">
        <v>483</v>
      </c>
      <c r="B48" s="450">
        <v>3</v>
      </c>
      <c r="C48" s="489">
        <v>3</v>
      </c>
      <c r="D48" s="487"/>
      <c r="E48" s="487"/>
      <c r="F48" s="486">
        <v>0</v>
      </c>
      <c r="G48" s="488"/>
      <c r="H48" s="478">
        <f t="shared" si="1"/>
        <v>3</v>
      </c>
      <c r="I48" s="565" t="s">
        <v>1855</v>
      </c>
      <c r="J48" s="566">
        <v>10</v>
      </c>
      <c r="K48" s="492">
        <f>(J48/J36)*K36</f>
        <v>24</v>
      </c>
      <c r="L48" s="422"/>
      <c r="M48" s="456"/>
    </row>
    <row r="49" spans="1:13" ht="42" customHeight="1" x14ac:dyDescent="0.25">
      <c r="A49" s="472" t="s">
        <v>484</v>
      </c>
      <c r="B49" s="451">
        <v>3</v>
      </c>
      <c r="C49" s="489">
        <v>2</v>
      </c>
      <c r="D49" s="487"/>
      <c r="E49" s="487"/>
      <c r="F49" s="486">
        <v>2</v>
      </c>
      <c r="G49" s="488"/>
      <c r="H49" s="478">
        <f t="shared" si="1"/>
        <v>4</v>
      </c>
      <c r="I49" s="565" t="s">
        <v>1872</v>
      </c>
      <c r="J49" s="566">
        <v>8</v>
      </c>
      <c r="K49" s="492">
        <f>(J49/J36)*K36</f>
        <v>19.200000000000003</v>
      </c>
      <c r="L49" s="422"/>
      <c r="M49" s="456"/>
    </row>
    <row r="50" spans="1:13" ht="49.5" customHeight="1" x14ac:dyDescent="0.25">
      <c r="A50" s="473" t="s">
        <v>168</v>
      </c>
      <c r="B50" s="452"/>
      <c r="C50" s="488"/>
      <c r="D50" s="487"/>
      <c r="E50" s="487"/>
      <c r="F50" s="486"/>
      <c r="G50" s="489">
        <v>5</v>
      </c>
      <c r="H50" s="478">
        <f t="shared" si="1"/>
        <v>5</v>
      </c>
      <c r="I50" s="565" t="s">
        <v>2445</v>
      </c>
      <c r="J50" s="566">
        <v>2</v>
      </c>
      <c r="K50" s="492">
        <f>(J50/J36)*K36</f>
        <v>4.8000000000000007</v>
      </c>
      <c r="L50" s="422"/>
      <c r="M50" s="456"/>
    </row>
    <row r="51" spans="1:13" ht="42" customHeight="1" x14ac:dyDescent="0.25">
      <c r="A51" s="474" t="s">
        <v>1213</v>
      </c>
      <c r="B51" s="453"/>
      <c r="C51" s="488"/>
      <c r="D51" s="487"/>
      <c r="E51" s="487"/>
      <c r="F51" s="487"/>
      <c r="G51" s="489">
        <v>8</v>
      </c>
      <c r="H51" s="478">
        <f t="shared" si="1"/>
        <v>8</v>
      </c>
      <c r="I51" s="565" t="s">
        <v>2427</v>
      </c>
      <c r="J51" s="566">
        <v>1</v>
      </c>
      <c r="K51" s="492">
        <f>(J51/J36)*K36</f>
        <v>2.4000000000000004</v>
      </c>
      <c r="L51" s="422"/>
      <c r="M51" s="456"/>
    </row>
    <row r="52" spans="1:13" ht="36" customHeight="1" x14ac:dyDescent="0.25">
      <c r="A52" s="475" t="s">
        <v>485</v>
      </c>
      <c r="B52" s="439"/>
      <c r="C52" s="490"/>
      <c r="D52" s="487"/>
      <c r="E52" s="487"/>
      <c r="F52" s="487"/>
      <c r="G52" s="2354">
        <v>20</v>
      </c>
      <c r="H52" s="2369">
        <f t="shared" si="1"/>
        <v>20</v>
      </c>
      <c r="I52" s="2350" t="s">
        <v>2448</v>
      </c>
      <c r="J52" s="2346">
        <v>19</v>
      </c>
      <c r="K52" s="2348">
        <f>(J52/J36)*K36</f>
        <v>45.599999999999994</v>
      </c>
      <c r="L52" s="422"/>
      <c r="M52" s="456"/>
    </row>
    <row r="53" spans="1:13" ht="34.5" customHeight="1" x14ac:dyDescent="0.25">
      <c r="A53" s="476" t="s">
        <v>2295</v>
      </c>
      <c r="B53" s="454"/>
      <c r="C53" s="490"/>
      <c r="D53" s="487"/>
      <c r="E53" s="487"/>
      <c r="F53" s="487"/>
      <c r="G53" s="2364"/>
      <c r="H53" s="2371"/>
      <c r="I53" s="2351"/>
      <c r="J53" s="2380"/>
      <c r="K53" s="2381"/>
      <c r="L53" s="422"/>
      <c r="M53" s="456"/>
    </row>
    <row r="54" spans="1:13" ht="34.5" customHeight="1" x14ac:dyDescent="0.25">
      <c r="A54" s="494" t="s">
        <v>467</v>
      </c>
      <c r="B54" s="441"/>
      <c r="C54" s="491"/>
      <c r="D54" s="487"/>
      <c r="E54" s="487"/>
      <c r="F54" s="480"/>
      <c r="G54" s="480"/>
      <c r="H54" s="479">
        <f>SUM(C54:G54)</f>
        <v>0</v>
      </c>
      <c r="I54" s="565" t="s">
        <v>2427</v>
      </c>
      <c r="J54" s="566">
        <v>1</v>
      </c>
      <c r="K54" s="493">
        <f>(J54/J36)*K36</f>
        <v>2.4000000000000004</v>
      </c>
      <c r="L54" s="422"/>
      <c r="M54" s="456"/>
    </row>
    <row r="55" spans="1:13" ht="31.5" customHeight="1" x14ac:dyDescent="0.25">
      <c r="A55" s="567" t="s">
        <v>2449</v>
      </c>
      <c r="B55" s="568"/>
      <c r="C55" s="568"/>
      <c r="D55" s="568"/>
      <c r="E55" s="568"/>
      <c r="F55" s="568"/>
      <c r="G55" s="568"/>
      <c r="H55" s="568"/>
      <c r="I55" s="568"/>
      <c r="J55" s="2382" t="s">
        <v>1219</v>
      </c>
      <c r="K55" s="2383"/>
      <c r="L55" s="422"/>
      <c r="M55" s="456"/>
    </row>
    <row r="56" spans="1:13" ht="23.25" x14ac:dyDescent="0.25">
      <c r="A56" s="569" t="s">
        <v>2450</v>
      </c>
      <c r="B56" s="570"/>
      <c r="C56" s="570"/>
      <c r="D56" s="570"/>
      <c r="E56" s="570"/>
      <c r="F56" s="570"/>
      <c r="G56" s="570"/>
      <c r="H56" s="570"/>
      <c r="I56" s="570"/>
      <c r="J56" s="2403">
        <f>G34-C34</f>
        <v>48</v>
      </c>
      <c r="K56" s="2404"/>
      <c r="L56" s="422"/>
      <c r="M56" s="456"/>
    </row>
    <row r="57" spans="1:13" ht="18.75" x14ac:dyDescent="0.25">
      <c r="A57" s="569" t="s">
        <v>2451</v>
      </c>
      <c r="B57" s="570"/>
      <c r="C57" s="570"/>
      <c r="D57" s="570"/>
      <c r="E57" s="570"/>
      <c r="F57" s="570"/>
      <c r="G57" s="570"/>
      <c r="H57" s="570"/>
      <c r="I57" s="570"/>
      <c r="J57" s="570"/>
      <c r="K57" s="571"/>
      <c r="L57" s="422"/>
      <c r="M57" s="456"/>
    </row>
    <row r="58" spans="1:13" ht="18.75" x14ac:dyDescent="0.25">
      <c r="A58" s="569"/>
      <c r="B58" s="570"/>
      <c r="C58" s="570"/>
      <c r="D58" s="570"/>
      <c r="E58" s="570"/>
      <c r="F58" s="570"/>
      <c r="G58" s="570"/>
      <c r="H58" s="570"/>
      <c r="I58" s="570"/>
      <c r="J58" s="2367" t="s">
        <v>734</v>
      </c>
      <c r="K58" s="2368"/>
      <c r="L58" s="422"/>
      <c r="M58" s="456"/>
    </row>
    <row r="59" spans="1:13" ht="18.75" x14ac:dyDescent="0.25">
      <c r="A59" s="569"/>
      <c r="B59" s="570"/>
      <c r="C59" s="570"/>
      <c r="D59" s="570"/>
      <c r="E59" s="570"/>
      <c r="F59" s="570"/>
      <c r="G59" s="570"/>
      <c r="H59" s="570"/>
      <c r="I59" s="570"/>
      <c r="J59" s="2390" t="s">
        <v>736</v>
      </c>
      <c r="K59" s="2391"/>
      <c r="L59" s="422"/>
      <c r="M59" s="456"/>
    </row>
    <row r="60" spans="1:13" ht="18.75" x14ac:dyDescent="0.25">
      <c r="A60" s="569"/>
      <c r="B60" s="570"/>
      <c r="C60" s="570"/>
      <c r="D60" s="570"/>
      <c r="E60" s="570"/>
      <c r="F60" s="570"/>
      <c r="G60" s="570"/>
      <c r="H60" s="570"/>
      <c r="I60" s="570"/>
      <c r="J60" s="2358" t="s">
        <v>737</v>
      </c>
      <c r="K60" s="2359"/>
      <c r="L60" s="422"/>
      <c r="M60" s="456"/>
    </row>
    <row r="61" spans="1:13" ht="32.25" customHeight="1" x14ac:dyDescent="0.25">
      <c r="A61" s="2372" t="s">
        <v>583</v>
      </c>
      <c r="B61" s="2373"/>
      <c r="C61" s="2373"/>
      <c r="D61" s="421" t="s">
        <v>1883</v>
      </c>
      <c r="E61" s="427"/>
      <c r="F61" s="427"/>
      <c r="G61" s="428"/>
      <c r="H61" s="421" t="s">
        <v>1884</v>
      </c>
      <c r="I61" s="427"/>
      <c r="J61" s="427"/>
      <c r="K61" s="428"/>
      <c r="L61" s="423"/>
    </row>
    <row r="62" spans="1:13" ht="32.25" customHeight="1" x14ac:dyDescent="0.25">
      <c r="A62" s="2374"/>
      <c r="B62" s="2375"/>
      <c r="C62" s="2375"/>
      <c r="D62" s="424"/>
      <c r="E62" s="425"/>
      <c r="F62" s="425"/>
      <c r="G62" s="426"/>
      <c r="H62" s="424"/>
      <c r="I62" s="425"/>
      <c r="J62" s="425"/>
      <c r="K62" s="426"/>
      <c r="L62" s="423"/>
    </row>
  </sheetData>
  <sheetProtection selectLockedCells="1"/>
  <mergeCells count="73">
    <mergeCell ref="M7:S7"/>
    <mergeCell ref="A30:C31"/>
    <mergeCell ref="A2:H2"/>
    <mergeCell ref="I2:K2"/>
    <mergeCell ref="J7:J8"/>
    <mergeCell ref="K7:K8"/>
    <mergeCell ref="J24:K24"/>
    <mergeCell ref="J25:K25"/>
    <mergeCell ref="G4:G5"/>
    <mergeCell ref="H4:H5"/>
    <mergeCell ref="I4:J4"/>
    <mergeCell ref="M4:M6"/>
    <mergeCell ref="C7:C8"/>
    <mergeCell ref="D7:D8"/>
    <mergeCell ref="E7:E8"/>
    <mergeCell ref="F7:F8"/>
    <mergeCell ref="C3:F3"/>
    <mergeCell ref="G3:K3"/>
    <mergeCell ref="G38:G39"/>
    <mergeCell ref="H38:H39"/>
    <mergeCell ref="G21:G22"/>
    <mergeCell ref="H21:H22"/>
    <mergeCell ref="C38:C39"/>
    <mergeCell ref="D38:D39"/>
    <mergeCell ref="E38:E39"/>
    <mergeCell ref="F38:F39"/>
    <mergeCell ref="G7:G8"/>
    <mergeCell ref="I7:I8"/>
    <mergeCell ref="H7:H8"/>
    <mergeCell ref="I38:I39"/>
    <mergeCell ref="J38:J39"/>
    <mergeCell ref="C35:C36"/>
    <mergeCell ref="A4:A5"/>
    <mergeCell ref="C4:C5"/>
    <mergeCell ref="D4:D5"/>
    <mergeCell ref="E4:E5"/>
    <mergeCell ref="F4:F5"/>
    <mergeCell ref="I21:I22"/>
    <mergeCell ref="G52:G53"/>
    <mergeCell ref="H52:H53"/>
    <mergeCell ref="I52:I53"/>
    <mergeCell ref="A33:H33"/>
    <mergeCell ref="I33:K33"/>
    <mergeCell ref="C34:F34"/>
    <mergeCell ref="G34:K34"/>
    <mergeCell ref="J27:K27"/>
    <mergeCell ref="I35:J35"/>
    <mergeCell ref="K38:K39"/>
    <mergeCell ref="D35:D36"/>
    <mergeCell ref="E35:E36"/>
    <mergeCell ref="J21:J22"/>
    <mergeCell ref="K21:K22"/>
    <mergeCell ref="F35:F36"/>
    <mergeCell ref="J58:K58"/>
    <mergeCell ref="A61:C62"/>
    <mergeCell ref="J28:K28"/>
    <mergeCell ref="J29:K29"/>
    <mergeCell ref="J59:K59"/>
    <mergeCell ref="J60:K60"/>
    <mergeCell ref="J52:J53"/>
    <mergeCell ref="K52:K53"/>
    <mergeCell ref="J56:K56"/>
    <mergeCell ref="J55:K55"/>
    <mergeCell ref="A35:A36"/>
    <mergeCell ref="G35:G36"/>
    <mergeCell ref="H35:H36"/>
    <mergeCell ref="M9:Q9"/>
    <mergeCell ref="M38:S38"/>
    <mergeCell ref="R39:S40"/>
    <mergeCell ref="M40:Q40"/>
    <mergeCell ref="M35:M37"/>
    <mergeCell ref="R8:S9"/>
    <mergeCell ref="M12:P12"/>
  </mergeCells>
  <phoneticPr fontId="45" type="noConversion"/>
  <conditionalFormatting sqref="H6:H7 H9:H21 H23 H37:H38 H40:H52 H54">
    <cfRule type="cellIs" dxfId="65" priority="1" stopIfTrue="1" operator="greaterThan">
      <formula>K6</formula>
    </cfRule>
    <cfRule type="cellIs" dxfId="64" priority="2" stopIfTrue="1" operator="lessThan">
      <formula>K6</formula>
    </cfRule>
    <cfRule type="cellIs" dxfId="63" priority="3" stopIfTrue="1" operator="equal">
      <formula>K6</formula>
    </cfRule>
  </conditionalFormatting>
  <hyperlinks>
    <hyperlink ref="M12:P12" r:id="rId1" display="Pour une actualisation des fréquences cliquez ICI pour une nouvelle recherche sur Google" xr:uid="{00000000-0004-0000-1900-000000000000}"/>
  </hyperlinks>
  <printOptions horizontalCentered="1"/>
  <pageMargins left="0.59055118110236227" right="0.19685039370078741" top="0.19685039370078741" bottom="0.19685039370078741" header="0.17" footer="0.11811023622047245"/>
  <pageSetup paperSize="9" scale="56" orientation="landscape" verticalDpi="0" r:id="rId2"/>
  <headerFooter alignWithMargins="0">
    <oddFooter>&amp;CPage &amp;P de &amp;N&amp;R&amp;D &amp;T</oddFooter>
  </headerFooter>
  <rowBreaks count="1" manualBreakCount="1">
    <brk id="31"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
  <dimension ref="A1:S65"/>
  <sheetViews>
    <sheetView zoomScaleNormal="100" workbookViewId="0">
      <selection activeCell="A4" sqref="A4:A5"/>
    </sheetView>
  </sheetViews>
  <sheetFormatPr baseColWidth="10" defaultRowHeight="15" x14ac:dyDescent="0.25"/>
  <cols>
    <col min="1" max="1" width="127.28515625" style="416" customWidth="1"/>
    <col min="2" max="2" width="3.28515625" style="416" customWidth="1"/>
    <col min="3" max="4" width="11.42578125" style="416"/>
    <col min="5" max="5" width="15.42578125" style="416" customWidth="1"/>
    <col min="6" max="6" width="11.140625" style="416" customWidth="1"/>
    <col min="7" max="10" width="11.42578125" style="416"/>
    <col min="11" max="11" width="17.140625" style="416" customWidth="1"/>
    <col min="12" max="12" width="2.5703125" style="416" customWidth="1"/>
    <col min="13" max="13" width="25.42578125" style="455" customWidth="1"/>
    <col min="14" max="14" width="22.7109375" style="416" customWidth="1"/>
    <col min="15" max="15" width="28.140625" style="416" customWidth="1"/>
    <col min="16" max="16" width="38.140625" style="416" customWidth="1"/>
    <col min="17" max="16384" width="11.42578125" style="416"/>
  </cols>
  <sheetData>
    <row r="1" spans="1:19" ht="6.75" customHeight="1" x14ac:dyDescent="0.25"/>
    <row r="2" spans="1:19" ht="39" customHeight="1" x14ac:dyDescent="0.25">
      <c r="A2" s="2376" t="s">
        <v>718</v>
      </c>
      <c r="B2" s="2377"/>
      <c r="C2" s="2377"/>
      <c r="D2" s="2377"/>
      <c r="E2" s="2377"/>
      <c r="F2" s="2377"/>
      <c r="G2" s="2377"/>
      <c r="H2" s="2378" t="s">
        <v>987</v>
      </c>
      <c r="I2" s="2378"/>
      <c r="J2" s="2378"/>
      <c r="K2" s="2379"/>
      <c r="L2" s="422"/>
      <c r="M2" s="416"/>
    </row>
    <row r="3" spans="1:19" ht="33" customHeight="1" x14ac:dyDescent="0.25">
      <c r="A3" s="612" t="s">
        <v>1060</v>
      </c>
      <c r="B3" s="417"/>
      <c r="C3" s="2392">
        <f>N5</f>
        <v>44135</v>
      </c>
      <c r="D3" s="2392"/>
      <c r="E3" s="2392"/>
      <c r="F3" s="2392"/>
      <c r="G3" s="2392">
        <f>O5</f>
        <v>44183</v>
      </c>
      <c r="H3" s="2392"/>
      <c r="I3" s="2392"/>
      <c r="J3" s="2392"/>
      <c r="K3" s="2393"/>
      <c r="L3" s="422"/>
      <c r="M3" s="416"/>
    </row>
    <row r="4" spans="1:19" ht="27" customHeight="1" x14ac:dyDescent="0.25">
      <c r="A4" s="2384" t="s">
        <v>719</v>
      </c>
      <c r="B4" s="418"/>
      <c r="C4" s="2386" t="s">
        <v>1844</v>
      </c>
      <c r="D4" s="2388" t="s">
        <v>725</v>
      </c>
      <c r="E4" s="2388" t="s">
        <v>726</v>
      </c>
      <c r="F4" s="2388" t="s">
        <v>727</v>
      </c>
      <c r="G4" s="2388" t="s">
        <v>1847</v>
      </c>
      <c r="H4" s="2386" t="s">
        <v>728</v>
      </c>
      <c r="I4" s="2336" t="s">
        <v>729</v>
      </c>
      <c r="J4" s="2337"/>
      <c r="K4" s="419" t="s">
        <v>730</v>
      </c>
      <c r="L4" s="422"/>
      <c r="M4" s="2421" t="str">
        <f>'1 MENUS Plan'!$N$17</f>
        <v xml:space="preserve">SENIORS   DEJEUNERS FREQUENCES RECOMMANDEES POUR LES PERSONNES AGEES  EN INSTITUTION OU EN STRUCTURE DE SOINS   ………AU MOINS 20 DÉJEUNERS </v>
      </c>
      <c r="N4" s="2422"/>
      <c r="O4" s="2422"/>
      <c r="P4" s="2422"/>
      <c r="Q4" s="2422"/>
      <c r="R4" s="2422"/>
      <c r="S4" s="2423"/>
    </row>
    <row r="5" spans="1:19" ht="22.5" customHeight="1" x14ac:dyDescent="0.25">
      <c r="A5" s="2385"/>
      <c r="B5" s="420"/>
      <c r="C5" s="2387"/>
      <c r="D5" s="2389"/>
      <c r="E5" s="2389"/>
      <c r="F5" s="2389"/>
      <c r="G5" s="2389"/>
      <c r="H5" s="2394"/>
      <c r="I5" s="461" t="s">
        <v>732</v>
      </c>
      <c r="J5" s="459">
        <v>20</v>
      </c>
      <c r="K5" s="609">
        <f>P5</f>
        <v>20</v>
      </c>
      <c r="L5" s="422"/>
      <c r="M5" s="937" t="s">
        <v>590</v>
      </c>
      <c r="N5" s="608">
        <f>'1 MENUS Plan'!O10</f>
        <v>44135</v>
      </c>
      <c r="O5" s="608">
        <f>'1 MENUS Plan'!P10</f>
        <v>44183</v>
      </c>
      <c r="P5" s="936">
        <f>'1 MENUS Plan'!Q10</f>
        <v>20</v>
      </c>
      <c r="Q5" s="935">
        <f>'1 MENUS Plan'!R10</f>
        <v>49</v>
      </c>
      <c r="R5" s="1851" t="s">
        <v>595</v>
      </c>
      <c r="S5" s="2398"/>
    </row>
    <row r="6" spans="1:19" ht="30" customHeight="1" x14ac:dyDescent="0.25">
      <c r="A6" s="462" t="s">
        <v>733</v>
      </c>
      <c r="B6" s="443"/>
      <c r="C6" s="480">
        <v>2</v>
      </c>
      <c r="D6" s="481"/>
      <c r="E6" s="481"/>
      <c r="F6" s="481"/>
      <c r="G6" s="482"/>
      <c r="H6" s="478">
        <f>SUM(C6:G6)</f>
        <v>2</v>
      </c>
      <c r="I6" s="562" t="s">
        <v>2456</v>
      </c>
      <c r="J6" s="563">
        <v>8</v>
      </c>
      <c r="K6" s="492">
        <f>(J6/J5)*K5</f>
        <v>8</v>
      </c>
      <c r="L6" s="422"/>
      <c r="M6" s="2344" t="s">
        <v>66</v>
      </c>
      <c r="N6" s="2345"/>
      <c r="O6" s="2345"/>
      <c r="P6" s="2345"/>
      <c r="Q6" s="2345"/>
      <c r="R6" s="2399"/>
      <c r="S6" s="2400"/>
    </row>
    <row r="7" spans="1:19" ht="30.75" customHeight="1" x14ac:dyDescent="0.25">
      <c r="A7" s="463" t="s">
        <v>470</v>
      </c>
      <c r="B7" s="440">
        <v>2</v>
      </c>
      <c r="C7" s="2360">
        <v>1</v>
      </c>
      <c r="D7" s="2362"/>
      <c r="E7" s="2354">
        <v>0</v>
      </c>
      <c r="F7" s="2362"/>
      <c r="G7" s="2362"/>
      <c r="H7" s="2369">
        <f>SUM(C7:G7)</f>
        <v>1</v>
      </c>
      <c r="I7" s="2350" t="s">
        <v>1855</v>
      </c>
      <c r="J7" s="2346">
        <v>10</v>
      </c>
      <c r="K7" s="2348">
        <f>(J7/J5)*K5</f>
        <v>10</v>
      </c>
      <c r="L7" s="422"/>
    </row>
    <row r="8" spans="1:19" ht="36" customHeight="1" x14ac:dyDescent="0.25">
      <c r="A8" s="464" t="s">
        <v>164</v>
      </c>
      <c r="B8" s="438">
        <v>2</v>
      </c>
      <c r="C8" s="2361"/>
      <c r="D8" s="2363"/>
      <c r="E8" s="2364"/>
      <c r="F8" s="2363"/>
      <c r="G8" s="2363"/>
      <c r="H8" s="2371"/>
      <c r="I8" s="2351"/>
      <c r="J8" s="2380"/>
      <c r="K8" s="2381"/>
      <c r="L8" s="422"/>
      <c r="M8" s="1277" t="s">
        <v>2880</v>
      </c>
    </row>
    <row r="9" spans="1:19" ht="30" customHeight="1" x14ac:dyDescent="0.25">
      <c r="A9" s="465" t="s">
        <v>735</v>
      </c>
      <c r="B9" s="444"/>
      <c r="C9" s="485"/>
      <c r="D9" s="486">
        <v>20</v>
      </c>
      <c r="E9" s="486">
        <v>0</v>
      </c>
      <c r="F9" s="487"/>
      <c r="G9" s="488"/>
      <c r="H9" s="478">
        <f t="shared" ref="H9:H22" si="0">SUM(C9:G9)</f>
        <v>20</v>
      </c>
      <c r="I9" s="565" t="s">
        <v>1853</v>
      </c>
      <c r="J9" s="566">
        <v>4</v>
      </c>
      <c r="K9" s="492">
        <f>(J9/J5)*K5</f>
        <v>4</v>
      </c>
      <c r="L9" s="422"/>
      <c r="M9" s="2353" t="s">
        <v>2881</v>
      </c>
      <c r="N9" s="2353"/>
      <c r="O9" s="2353"/>
      <c r="P9" s="2353"/>
    </row>
    <row r="10" spans="1:19" ht="32.25" customHeight="1" x14ac:dyDescent="0.25">
      <c r="A10" s="466" t="s">
        <v>1217</v>
      </c>
      <c r="B10" s="445"/>
      <c r="C10" s="485"/>
      <c r="D10" s="486">
        <v>2</v>
      </c>
      <c r="E10" s="488"/>
      <c r="F10" s="487"/>
      <c r="G10" s="488"/>
      <c r="H10" s="478">
        <f t="shared" si="0"/>
        <v>2</v>
      </c>
      <c r="I10" s="565" t="s">
        <v>1858</v>
      </c>
      <c r="J10" s="566">
        <v>2</v>
      </c>
      <c r="K10" s="492">
        <f>(J10/J5)*K5</f>
        <v>2</v>
      </c>
      <c r="L10" s="422"/>
    </row>
    <row r="11" spans="1:19" ht="42" customHeight="1" x14ac:dyDescent="0.25">
      <c r="A11" s="467" t="s">
        <v>1218</v>
      </c>
      <c r="B11" s="446"/>
      <c r="C11" s="485"/>
      <c r="D11" s="486">
        <v>6</v>
      </c>
      <c r="E11" s="488"/>
      <c r="F11" s="487"/>
      <c r="G11" s="488"/>
      <c r="H11" s="478">
        <f t="shared" si="0"/>
        <v>6</v>
      </c>
      <c r="I11" s="565" t="s">
        <v>1860</v>
      </c>
      <c r="J11" s="566">
        <v>4</v>
      </c>
      <c r="K11" s="492">
        <f>(J11/J5)*K5</f>
        <v>4</v>
      </c>
      <c r="L11" s="422"/>
    </row>
    <row r="12" spans="1:19" ht="42" customHeight="1" x14ac:dyDescent="0.25">
      <c r="A12" s="468" t="s">
        <v>463</v>
      </c>
      <c r="B12" s="447"/>
      <c r="C12" s="485"/>
      <c r="D12" s="486">
        <v>0</v>
      </c>
      <c r="E12" s="488"/>
      <c r="F12" s="487"/>
      <c r="G12" s="488"/>
      <c r="H12" s="478">
        <f t="shared" si="0"/>
        <v>0</v>
      </c>
      <c r="I12" s="565" t="s">
        <v>1860</v>
      </c>
      <c r="J12" s="566">
        <v>4</v>
      </c>
      <c r="K12" s="492">
        <f>(J12/J5)*K5</f>
        <v>4</v>
      </c>
      <c r="L12" s="422"/>
    </row>
    <row r="13" spans="1:19" ht="49.5" customHeight="1" x14ac:dyDescent="0.25">
      <c r="A13" s="469" t="s">
        <v>165</v>
      </c>
      <c r="B13" s="448"/>
      <c r="C13" s="485"/>
      <c r="D13" s="486">
        <v>0</v>
      </c>
      <c r="E13" s="488"/>
      <c r="F13" s="487"/>
      <c r="G13" s="488"/>
      <c r="H13" s="478">
        <f t="shared" si="0"/>
        <v>0</v>
      </c>
      <c r="I13" s="565" t="s">
        <v>1858</v>
      </c>
      <c r="J13" s="566">
        <v>2</v>
      </c>
      <c r="K13" s="492">
        <f>(J13/J5)*K5</f>
        <v>2</v>
      </c>
      <c r="L13" s="422"/>
    </row>
    <row r="14" spans="1:19" ht="42" customHeight="1" x14ac:dyDescent="0.25">
      <c r="A14" s="464" t="s">
        <v>166</v>
      </c>
      <c r="B14" s="438"/>
      <c r="C14" s="485"/>
      <c r="D14" s="487"/>
      <c r="E14" s="486">
        <v>0</v>
      </c>
      <c r="F14" s="487"/>
      <c r="G14" s="488"/>
      <c r="H14" s="478">
        <f t="shared" si="0"/>
        <v>0</v>
      </c>
      <c r="I14" s="565" t="s">
        <v>1868</v>
      </c>
      <c r="J14" s="566">
        <v>10</v>
      </c>
      <c r="K14" s="492">
        <f>(J14/J5)*K5</f>
        <v>10</v>
      </c>
      <c r="L14" s="422"/>
    </row>
    <row r="15" spans="1:19" ht="34.5" customHeight="1" x14ac:dyDescent="0.25">
      <c r="A15" s="470" t="s">
        <v>471</v>
      </c>
      <c r="B15" s="449"/>
      <c r="C15" s="485"/>
      <c r="D15" s="487"/>
      <c r="E15" s="486">
        <v>2</v>
      </c>
      <c r="F15" s="487"/>
      <c r="G15" s="488"/>
      <c r="H15" s="478">
        <f t="shared" si="0"/>
        <v>2</v>
      </c>
      <c r="I15" s="565" t="s">
        <v>1868</v>
      </c>
      <c r="J15" s="566">
        <v>10</v>
      </c>
      <c r="K15" s="492">
        <f>(J15/J5)*K5</f>
        <v>10</v>
      </c>
      <c r="L15" s="422"/>
    </row>
    <row r="16" spans="1:19" ht="42" customHeight="1" x14ac:dyDescent="0.25">
      <c r="A16" s="471" t="s">
        <v>472</v>
      </c>
      <c r="B16" s="450">
        <v>5</v>
      </c>
      <c r="C16" s="489">
        <v>3</v>
      </c>
      <c r="D16" s="487"/>
      <c r="E16" s="487"/>
      <c r="F16" s="486">
        <v>0</v>
      </c>
      <c r="G16" s="488"/>
      <c r="H16" s="478">
        <f t="shared" si="0"/>
        <v>3</v>
      </c>
      <c r="I16" s="565" t="s">
        <v>1872</v>
      </c>
      <c r="J16" s="566">
        <v>8</v>
      </c>
      <c r="K16" s="492">
        <f>(J16/J5)*K5</f>
        <v>8</v>
      </c>
      <c r="L16" s="422"/>
    </row>
    <row r="17" spans="1:13" ht="42" customHeight="1" x14ac:dyDescent="0.25">
      <c r="A17" s="472" t="s">
        <v>473</v>
      </c>
      <c r="B17" s="451"/>
      <c r="C17" s="489">
        <v>2</v>
      </c>
      <c r="D17" s="487"/>
      <c r="E17" s="487"/>
      <c r="F17" s="486">
        <v>2</v>
      </c>
      <c r="G17" s="488"/>
      <c r="H17" s="478">
        <f>SUM(C17:G17)</f>
        <v>4</v>
      </c>
      <c r="I17" s="565" t="s">
        <v>1860</v>
      </c>
      <c r="J17" s="566">
        <v>4</v>
      </c>
      <c r="K17" s="492">
        <f>(J17/J5)*K5</f>
        <v>4</v>
      </c>
      <c r="L17" s="422"/>
      <c r="M17" s="456"/>
    </row>
    <row r="18" spans="1:13" ht="49.5" customHeight="1" x14ac:dyDescent="0.25">
      <c r="A18" s="473" t="s">
        <v>168</v>
      </c>
      <c r="B18" s="452"/>
      <c r="C18" s="488"/>
      <c r="D18" s="487"/>
      <c r="E18" s="487"/>
      <c r="F18" s="486"/>
      <c r="G18" s="489">
        <v>5</v>
      </c>
      <c r="H18" s="478">
        <f t="shared" si="0"/>
        <v>5</v>
      </c>
      <c r="I18" s="565" t="s">
        <v>1877</v>
      </c>
      <c r="J18" s="566">
        <v>6</v>
      </c>
      <c r="K18" s="492">
        <f>(J18/J5)*K5</f>
        <v>6</v>
      </c>
      <c r="L18" s="422"/>
      <c r="M18" s="456"/>
    </row>
    <row r="19" spans="1:13" ht="42" customHeight="1" x14ac:dyDescent="0.25">
      <c r="A19" s="474" t="s">
        <v>1213</v>
      </c>
      <c r="B19" s="453"/>
      <c r="C19" s="488"/>
      <c r="D19" s="487"/>
      <c r="E19" s="487"/>
      <c r="F19" s="487"/>
      <c r="G19" s="489">
        <v>8</v>
      </c>
      <c r="H19" s="478">
        <f t="shared" si="0"/>
        <v>8</v>
      </c>
      <c r="I19" s="565" t="s">
        <v>1853</v>
      </c>
      <c r="J19" s="566">
        <v>4</v>
      </c>
      <c r="K19" s="492">
        <f>(J19/J5)*K5</f>
        <v>4</v>
      </c>
      <c r="L19" s="422"/>
      <c r="M19" s="456"/>
    </row>
    <row r="20" spans="1:13" ht="36" customHeight="1" x14ac:dyDescent="0.25">
      <c r="A20" s="475" t="s">
        <v>468</v>
      </c>
      <c r="B20" s="439"/>
      <c r="C20" s="490"/>
      <c r="D20" s="487"/>
      <c r="E20" s="487"/>
      <c r="F20" s="487"/>
      <c r="G20" s="483">
        <v>20</v>
      </c>
      <c r="H20" s="479">
        <f t="shared" si="0"/>
        <v>20</v>
      </c>
      <c r="I20" s="561" t="s">
        <v>1872</v>
      </c>
      <c r="J20" s="564">
        <v>8</v>
      </c>
      <c r="K20" s="493">
        <f>(J20/J5)*K5</f>
        <v>8</v>
      </c>
      <c r="L20" s="422"/>
      <c r="M20" s="456"/>
    </row>
    <row r="21" spans="1:13" ht="34.5" customHeight="1" x14ac:dyDescent="0.25">
      <c r="A21" s="476" t="s">
        <v>2295</v>
      </c>
      <c r="B21" s="454"/>
      <c r="C21" s="490"/>
      <c r="D21" s="487"/>
      <c r="E21" s="487"/>
      <c r="F21" s="487"/>
      <c r="G21" s="484"/>
      <c r="H21" s="479">
        <f t="shared" si="0"/>
        <v>0</v>
      </c>
      <c r="I21" s="2416" t="s">
        <v>475</v>
      </c>
      <c r="J21" s="2417"/>
      <c r="K21" s="2418"/>
      <c r="L21" s="422"/>
      <c r="M21" s="456"/>
    </row>
    <row r="22" spans="1:13" ht="34.5" customHeight="1" x14ac:dyDescent="0.25">
      <c r="A22" s="477" t="s">
        <v>474</v>
      </c>
      <c r="B22" s="442">
        <v>6</v>
      </c>
      <c r="C22" s="491"/>
      <c r="D22" s="487"/>
      <c r="E22" s="487"/>
      <c r="F22" s="487"/>
      <c r="G22" s="480"/>
      <c r="H22" s="479">
        <f t="shared" si="0"/>
        <v>0</v>
      </c>
      <c r="I22" s="577" t="s">
        <v>1904</v>
      </c>
      <c r="J22" s="578">
        <f>K5</f>
        <v>20</v>
      </c>
      <c r="K22" s="493">
        <f>(J22/J5)*K5</f>
        <v>20</v>
      </c>
      <c r="L22" s="422"/>
      <c r="M22" s="456"/>
    </row>
    <row r="23" spans="1:13" ht="31.5" customHeight="1" x14ac:dyDescent="0.25">
      <c r="A23" s="567" t="s">
        <v>2449</v>
      </c>
      <c r="B23" s="568"/>
      <c r="C23" s="568"/>
      <c r="D23" s="568"/>
      <c r="E23" s="568"/>
      <c r="F23" s="568"/>
      <c r="G23" s="568"/>
      <c r="H23" s="568"/>
      <c r="I23" s="568"/>
      <c r="J23" s="2382" t="s">
        <v>1219</v>
      </c>
      <c r="K23" s="2383"/>
      <c r="L23" s="422"/>
      <c r="M23" s="456"/>
    </row>
    <row r="24" spans="1:13" ht="20.25" x14ac:dyDescent="0.25">
      <c r="A24" s="569" t="s">
        <v>1907</v>
      </c>
      <c r="B24" s="570"/>
      <c r="C24" s="570"/>
      <c r="D24" s="570"/>
      <c r="E24" s="570"/>
      <c r="F24" s="570"/>
      <c r="G24" s="570"/>
      <c r="H24" s="570"/>
      <c r="I24" s="570"/>
      <c r="J24" s="2365">
        <f>Q5</f>
        <v>49</v>
      </c>
      <c r="K24" s="2366"/>
      <c r="L24" s="422"/>
      <c r="M24" s="456"/>
    </row>
    <row r="25" spans="1:13" ht="22.5" x14ac:dyDescent="0.25">
      <c r="A25" s="569" t="s">
        <v>1908</v>
      </c>
      <c r="B25" s="570"/>
      <c r="C25" s="570"/>
      <c r="D25" s="570"/>
      <c r="E25" s="570"/>
      <c r="F25" s="570"/>
      <c r="G25" s="570"/>
      <c r="H25" s="570"/>
      <c r="I25" s="570"/>
      <c r="J25" s="2356">
        <f>P5</f>
        <v>20</v>
      </c>
      <c r="K25" s="2357"/>
      <c r="L25" s="422"/>
      <c r="M25" s="456"/>
    </row>
    <row r="26" spans="1:13" ht="18.75" x14ac:dyDescent="0.25">
      <c r="A26" s="569" t="s">
        <v>160</v>
      </c>
      <c r="B26" s="570"/>
      <c r="C26" s="570"/>
      <c r="D26" s="570"/>
      <c r="E26" s="570"/>
      <c r="F26" s="570"/>
      <c r="G26" s="570"/>
      <c r="H26" s="570"/>
      <c r="I26" s="570"/>
      <c r="J26" s="2367" t="s">
        <v>734</v>
      </c>
      <c r="K26" s="2368"/>
      <c r="L26" s="422"/>
      <c r="M26" s="456"/>
    </row>
    <row r="27" spans="1:13" ht="18.75" x14ac:dyDescent="0.25">
      <c r="A27" s="569" t="s">
        <v>161</v>
      </c>
      <c r="B27" s="570"/>
      <c r="C27" s="570"/>
      <c r="D27" s="570"/>
      <c r="E27" s="570"/>
      <c r="F27" s="570"/>
      <c r="G27" s="570"/>
      <c r="H27" s="570"/>
      <c r="I27" s="570"/>
      <c r="J27" s="2390" t="s">
        <v>736</v>
      </c>
      <c r="K27" s="2391"/>
      <c r="L27" s="422"/>
      <c r="M27" s="456"/>
    </row>
    <row r="28" spans="1:13" ht="18.75" x14ac:dyDescent="0.25">
      <c r="A28" s="569" t="s">
        <v>1909</v>
      </c>
      <c r="B28" s="570"/>
      <c r="C28" s="570"/>
      <c r="D28" s="570"/>
      <c r="E28" s="570"/>
      <c r="F28" s="570"/>
      <c r="G28" s="570"/>
      <c r="H28" s="570"/>
      <c r="I28" s="570"/>
      <c r="J28" s="2358" t="s">
        <v>737</v>
      </c>
      <c r="K28" s="2359"/>
      <c r="L28" s="422"/>
      <c r="M28" s="456"/>
    </row>
    <row r="29" spans="1:13" ht="18.75" x14ac:dyDescent="0.25">
      <c r="A29" s="569" t="s">
        <v>1910</v>
      </c>
      <c r="B29" s="570"/>
      <c r="C29" s="570"/>
      <c r="D29" s="570"/>
      <c r="E29" s="570"/>
      <c r="F29" s="570"/>
      <c r="G29" s="570"/>
      <c r="H29" s="570"/>
      <c r="I29" s="570"/>
      <c r="J29" s="570"/>
      <c r="K29" s="571"/>
      <c r="L29" s="422"/>
      <c r="M29" s="456"/>
    </row>
    <row r="30" spans="1:13" ht="18.75" x14ac:dyDescent="0.25">
      <c r="A30" s="569" t="s">
        <v>130</v>
      </c>
      <c r="B30" s="570"/>
      <c r="C30" s="570"/>
      <c r="D30" s="570"/>
      <c r="E30" s="570"/>
      <c r="F30" s="570"/>
      <c r="G30" s="570"/>
      <c r="H30" s="570"/>
      <c r="I30" s="570"/>
      <c r="J30" s="570"/>
      <c r="K30" s="571"/>
      <c r="L30" s="422"/>
      <c r="M30" s="456"/>
    </row>
    <row r="31" spans="1:13" ht="32.25" customHeight="1" x14ac:dyDescent="0.25">
      <c r="A31" s="2372" t="s">
        <v>583</v>
      </c>
      <c r="B31" s="2373"/>
      <c r="C31" s="2419"/>
      <c r="D31" s="421" t="s">
        <v>1883</v>
      </c>
      <c r="E31" s="427"/>
      <c r="F31" s="427"/>
      <c r="G31" s="428"/>
      <c r="H31" s="421" t="s">
        <v>1884</v>
      </c>
      <c r="I31" s="427"/>
      <c r="J31" s="427"/>
      <c r="K31" s="428"/>
      <c r="L31" s="423"/>
    </row>
    <row r="32" spans="1:13" ht="32.25" customHeight="1" x14ac:dyDescent="0.25">
      <c r="A32" s="2374"/>
      <c r="B32" s="2375"/>
      <c r="C32" s="2420"/>
      <c r="D32" s="424"/>
      <c r="E32" s="425"/>
      <c r="F32" s="425"/>
      <c r="G32" s="426"/>
      <c r="H32" s="424"/>
      <c r="I32" s="425"/>
      <c r="J32" s="425"/>
      <c r="K32" s="426"/>
      <c r="L32" s="423"/>
    </row>
    <row r="34" spans="1:19" ht="39" customHeight="1" x14ac:dyDescent="0.25">
      <c r="A34" s="2376" t="s">
        <v>718</v>
      </c>
      <c r="B34" s="2377"/>
      <c r="C34" s="2377"/>
      <c r="D34" s="2377"/>
      <c r="E34" s="2377"/>
      <c r="F34" s="2377"/>
      <c r="G34" s="2377"/>
      <c r="H34" s="2378" t="s">
        <v>988</v>
      </c>
      <c r="I34" s="2378"/>
      <c r="J34" s="2378"/>
      <c r="K34" s="2379"/>
      <c r="L34" s="422"/>
      <c r="M34" s="416"/>
    </row>
    <row r="35" spans="1:19" ht="33" customHeight="1" x14ac:dyDescent="0.25">
      <c r="A35" s="612" t="s">
        <v>1060</v>
      </c>
      <c r="B35" s="613"/>
      <c r="C35" s="2392">
        <f>N37</f>
        <v>44135</v>
      </c>
      <c r="D35" s="2392"/>
      <c r="E35" s="2392"/>
      <c r="F35" s="2392"/>
      <c r="G35" s="2392">
        <f>O37</f>
        <v>44183</v>
      </c>
      <c r="H35" s="2392"/>
      <c r="I35" s="2392"/>
      <c r="J35" s="2392"/>
      <c r="K35" s="2393"/>
      <c r="L35" s="422"/>
      <c r="M35" s="416"/>
    </row>
    <row r="36" spans="1:19" ht="27" customHeight="1" x14ac:dyDescent="0.25">
      <c r="A36" s="2384" t="s">
        <v>720</v>
      </c>
      <c r="B36" s="418"/>
      <c r="C36" s="2386" t="s">
        <v>1844</v>
      </c>
      <c r="D36" s="2388" t="s">
        <v>725</v>
      </c>
      <c r="E36" s="2388" t="s">
        <v>726</v>
      </c>
      <c r="F36" s="2388" t="s">
        <v>727</v>
      </c>
      <c r="G36" s="2388" t="s">
        <v>1847</v>
      </c>
      <c r="H36" s="2386" t="s">
        <v>728</v>
      </c>
      <c r="I36" s="2336" t="s">
        <v>729</v>
      </c>
      <c r="J36" s="2337"/>
      <c r="K36" s="419" t="s">
        <v>730</v>
      </c>
      <c r="L36" s="422"/>
      <c r="M36" s="2413" t="str">
        <f>'1 MENUS Plan'!$N$18</f>
        <v>SENIORS  .. DINERS EN INSTITUTION OU EN STRUCTURE DE SOINS   ………AU MOINS 20 DINERS</v>
      </c>
      <c r="N36" s="2414"/>
      <c r="O36" s="2414"/>
      <c r="P36" s="2414"/>
      <c r="Q36" s="2414"/>
      <c r="R36" s="2414"/>
      <c r="S36" s="2415"/>
    </row>
    <row r="37" spans="1:19" ht="22.5" x14ac:dyDescent="0.25">
      <c r="A37" s="2385"/>
      <c r="B37" s="420"/>
      <c r="C37" s="2387"/>
      <c r="D37" s="2389"/>
      <c r="E37" s="2389"/>
      <c r="F37" s="2389"/>
      <c r="G37" s="2389"/>
      <c r="H37" s="2394"/>
      <c r="I37" s="461" t="s">
        <v>732</v>
      </c>
      <c r="J37" s="459">
        <v>20</v>
      </c>
      <c r="K37" s="609">
        <f>P37</f>
        <v>20</v>
      </c>
      <c r="L37" s="422"/>
      <c r="M37" s="938" t="s">
        <v>591</v>
      </c>
      <c r="N37" s="608">
        <f>'1 MENUS Plan'!O12</f>
        <v>44135</v>
      </c>
      <c r="O37" s="608">
        <f>'1 MENUS Plan'!P12</f>
        <v>44183</v>
      </c>
      <c r="P37" s="936">
        <f>'1 MENUS Plan'!Q12</f>
        <v>20</v>
      </c>
      <c r="Q37" s="935">
        <f>'1 MENUS Plan'!R12</f>
        <v>49</v>
      </c>
      <c r="R37" s="2409" t="str">
        <f>'1 MENUS Plan'!$S$12</f>
        <v>Contrôle  Annexe 5  et MENUS (avec 7 jours de menus par feuille)</v>
      </c>
      <c r="S37" s="2410"/>
    </row>
    <row r="38" spans="1:19" ht="30" customHeight="1" x14ac:dyDescent="0.25">
      <c r="A38" s="462" t="s">
        <v>733</v>
      </c>
      <c r="B38" s="443"/>
      <c r="C38" s="480">
        <v>2</v>
      </c>
      <c r="D38" s="481"/>
      <c r="E38" s="481"/>
      <c r="F38" s="481"/>
      <c r="G38" s="482"/>
      <c r="H38" s="478">
        <f>SUM(C38:G38)</f>
        <v>2</v>
      </c>
      <c r="I38" s="562" t="s">
        <v>1858</v>
      </c>
      <c r="J38" s="563">
        <v>2</v>
      </c>
      <c r="K38" s="492">
        <f>(J38/J37)*K37</f>
        <v>2</v>
      </c>
      <c r="L38" s="422"/>
      <c r="M38" s="2344" t="s">
        <v>67</v>
      </c>
      <c r="N38" s="2345"/>
      <c r="O38" s="2345"/>
      <c r="P38" s="2345"/>
      <c r="Q38" s="2345"/>
      <c r="R38" s="2411"/>
      <c r="S38" s="2412"/>
    </row>
    <row r="39" spans="1:19" ht="30.75" customHeight="1" x14ac:dyDescent="0.25">
      <c r="A39" s="463" t="s">
        <v>470</v>
      </c>
      <c r="B39" s="440">
        <v>2</v>
      </c>
      <c r="C39" s="2360">
        <v>1</v>
      </c>
      <c r="D39" s="2362"/>
      <c r="E39" s="2354">
        <v>0</v>
      </c>
      <c r="F39" s="2362"/>
      <c r="G39" s="2362"/>
      <c r="H39" s="2369">
        <f>SUM(C39:G39)</f>
        <v>1</v>
      </c>
      <c r="I39" s="2350" t="s">
        <v>2457</v>
      </c>
      <c r="J39" s="2346">
        <v>15</v>
      </c>
      <c r="K39" s="2348">
        <f>(J39/J37)*K37</f>
        <v>15</v>
      </c>
      <c r="L39" s="422"/>
    </row>
    <row r="40" spans="1:19" ht="36" customHeight="1" x14ac:dyDescent="0.25">
      <c r="A40" s="464" t="s">
        <v>164</v>
      </c>
      <c r="B40" s="438">
        <v>2</v>
      </c>
      <c r="C40" s="2361"/>
      <c r="D40" s="2363"/>
      <c r="E40" s="2364"/>
      <c r="F40" s="2363"/>
      <c r="G40" s="2363"/>
      <c r="H40" s="2371"/>
      <c r="I40" s="2351"/>
      <c r="J40" s="2380"/>
      <c r="K40" s="2381"/>
      <c r="L40" s="422"/>
    </row>
    <row r="41" spans="1:19" ht="30" customHeight="1" x14ac:dyDescent="0.25">
      <c r="A41" s="465" t="s">
        <v>735</v>
      </c>
      <c r="B41" s="444"/>
      <c r="C41" s="485"/>
      <c r="D41" s="486">
        <v>20</v>
      </c>
      <c r="E41" s="486">
        <v>0</v>
      </c>
      <c r="F41" s="487"/>
      <c r="G41" s="488"/>
      <c r="H41" s="478">
        <f t="shared" ref="H41:H48" si="1">SUM(C41:G41)</f>
        <v>20</v>
      </c>
      <c r="I41" s="565" t="s">
        <v>1858</v>
      </c>
      <c r="J41" s="566">
        <v>2</v>
      </c>
      <c r="K41" s="492">
        <f>(J41/J37)*K37</f>
        <v>2</v>
      </c>
      <c r="L41" s="422"/>
    </row>
    <row r="42" spans="1:19" ht="32.25" customHeight="1" x14ac:dyDescent="0.25">
      <c r="A42" s="466" t="s">
        <v>1217</v>
      </c>
      <c r="B42" s="445"/>
      <c r="C42" s="485"/>
      <c r="D42" s="486">
        <v>2</v>
      </c>
      <c r="E42" s="488"/>
      <c r="F42" s="487"/>
      <c r="G42" s="488"/>
      <c r="H42" s="478">
        <f t="shared" si="1"/>
        <v>2</v>
      </c>
      <c r="I42" s="565" t="s">
        <v>1853</v>
      </c>
      <c r="J42" s="566">
        <v>4</v>
      </c>
      <c r="K42" s="492">
        <f>(J42/J37)*K37</f>
        <v>4</v>
      </c>
      <c r="L42" s="422"/>
    </row>
    <row r="43" spans="1:19" ht="42" customHeight="1" x14ac:dyDescent="0.25">
      <c r="A43" s="467" t="s">
        <v>1218</v>
      </c>
      <c r="B43" s="446"/>
      <c r="C43" s="485"/>
      <c r="D43" s="486">
        <v>0</v>
      </c>
      <c r="E43" s="488"/>
      <c r="F43" s="487"/>
      <c r="G43" s="488"/>
      <c r="H43" s="478">
        <f t="shared" si="1"/>
        <v>0</v>
      </c>
      <c r="I43" s="565" t="s">
        <v>2445</v>
      </c>
      <c r="J43" s="566">
        <v>2</v>
      </c>
      <c r="K43" s="492">
        <f>(J43/J37)*K37</f>
        <v>2</v>
      </c>
      <c r="L43" s="422"/>
    </row>
    <row r="44" spans="1:19" ht="42" customHeight="1" x14ac:dyDescent="0.25">
      <c r="A44" s="468" t="s">
        <v>463</v>
      </c>
      <c r="B44" s="447"/>
      <c r="C44" s="485"/>
      <c r="D44" s="486">
        <v>0</v>
      </c>
      <c r="E44" s="488"/>
      <c r="F44" s="487"/>
      <c r="G44" s="488"/>
      <c r="H44" s="478">
        <f t="shared" si="1"/>
        <v>0</v>
      </c>
      <c r="I44" s="565" t="s">
        <v>2445</v>
      </c>
      <c r="J44" s="566">
        <v>2</v>
      </c>
      <c r="K44" s="492">
        <f>(J44/J37)*K37</f>
        <v>2</v>
      </c>
      <c r="L44" s="422"/>
    </row>
    <row r="45" spans="1:19" ht="49.5" customHeight="1" x14ac:dyDescent="0.25">
      <c r="A45" s="469" t="s">
        <v>165</v>
      </c>
      <c r="B45" s="448"/>
      <c r="C45" s="485"/>
      <c r="D45" s="486">
        <v>0</v>
      </c>
      <c r="E45" s="488"/>
      <c r="F45" s="487"/>
      <c r="G45" s="488"/>
      <c r="H45" s="478">
        <f t="shared" si="1"/>
        <v>0</v>
      </c>
      <c r="I45" s="565" t="s">
        <v>2462</v>
      </c>
      <c r="J45" s="566">
        <v>6</v>
      </c>
      <c r="K45" s="492">
        <f>(J45/J37)*K37</f>
        <v>6</v>
      </c>
      <c r="L45" s="422"/>
      <c r="M45" s="456"/>
    </row>
    <row r="46" spans="1:19" ht="42" customHeight="1" x14ac:dyDescent="0.25">
      <c r="A46" s="464" t="s">
        <v>166</v>
      </c>
      <c r="B46" s="438"/>
      <c r="C46" s="485"/>
      <c r="D46" s="487"/>
      <c r="E46" s="486">
        <v>0</v>
      </c>
      <c r="F46" s="487"/>
      <c r="G46" s="488"/>
      <c r="H46" s="478">
        <f t="shared" si="1"/>
        <v>0</v>
      </c>
      <c r="I46" s="565" t="s">
        <v>276</v>
      </c>
      <c r="J46" s="566">
        <v>7</v>
      </c>
      <c r="K46" s="492">
        <f>(J46/J37)*K37</f>
        <v>7</v>
      </c>
      <c r="L46" s="422"/>
      <c r="M46" s="456"/>
    </row>
    <row r="47" spans="1:19" ht="34.5" customHeight="1" x14ac:dyDescent="0.25">
      <c r="A47" s="470" t="s">
        <v>471</v>
      </c>
      <c r="B47" s="449"/>
      <c r="C47" s="485"/>
      <c r="D47" s="487"/>
      <c r="E47" s="486">
        <v>2</v>
      </c>
      <c r="F47" s="487"/>
      <c r="G47" s="488"/>
      <c r="H47" s="478">
        <f t="shared" si="1"/>
        <v>2</v>
      </c>
      <c r="I47" s="565" t="s">
        <v>276</v>
      </c>
      <c r="J47" s="566">
        <v>7</v>
      </c>
      <c r="K47" s="492">
        <f>(J47/J37)*K37</f>
        <v>7</v>
      </c>
      <c r="L47" s="422"/>
      <c r="M47" s="456"/>
    </row>
    <row r="48" spans="1:19" ht="42" customHeight="1" x14ac:dyDescent="0.25">
      <c r="A48" s="471" t="s">
        <v>472</v>
      </c>
      <c r="B48" s="450">
        <v>5</v>
      </c>
      <c r="C48" s="489">
        <v>3</v>
      </c>
      <c r="D48" s="487"/>
      <c r="E48" s="487"/>
      <c r="F48" s="486">
        <v>0</v>
      </c>
      <c r="G48" s="488"/>
      <c r="H48" s="478">
        <f t="shared" si="1"/>
        <v>3</v>
      </c>
      <c r="I48" s="565" t="s">
        <v>1872</v>
      </c>
      <c r="J48" s="566">
        <v>8</v>
      </c>
      <c r="K48" s="492">
        <f>(J48/J37)*K37</f>
        <v>8</v>
      </c>
      <c r="L48" s="422"/>
      <c r="M48" s="456"/>
    </row>
    <row r="49" spans="1:13" ht="42" customHeight="1" x14ac:dyDescent="0.25">
      <c r="A49" s="472" t="s">
        <v>473</v>
      </c>
      <c r="B49" s="451"/>
      <c r="C49" s="489">
        <v>2</v>
      </c>
      <c r="D49" s="487"/>
      <c r="E49" s="487"/>
      <c r="F49" s="486">
        <v>2</v>
      </c>
      <c r="G49" s="488"/>
      <c r="H49" s="478">
        <f t="shared" ref="H49:H54" si="2">SUM(C49:G49)</f>
        <v>4</v>
      </c>
      <c r="I49" s="565" t="s">
        <v>1860</v>
      </c>
      <c r="J49" s="566">
        <v>4</v>
      </c>
      <c r="K49" s="492">
        <f>(J49/J37)*K37</f>
        <v>4</v>
      </c>
      <c r="L49" s="422"/>
      <c r="M49" s="456"/>
    </row>
    <row r="50" spans="1:13" ht="49.5" customHeight="1" x14ac:dyDescent="0.25">
      <c r="A50" s="473" t="s">
        <v>168</v>
      </c>
      <c r="B50" s="452"/>
      <c r="C50" s="488"/>
      <c r="D50" s="487"/>
      <c r="E50" s="487"/>
      <c r="F50" s="486"/>
      <c r="G50" s="489">
        <v>5</v>
      </c>
      <c r="H50" s="478">
        <f t="shared" si="2"/>
        <v>5</v>
      </c>
      <c r="I50" s="565" t="s">
        <v>1877</v>
      </c>
      <c r="J50" s="566">
        <v>6</v>
      </c>
      <c r="K50" s="492">
        <f>(J50/J37)*K37</f>
        <v>6</v>
      </c>
      <c r="L50" s="422"/>
      <c r="M50" s="456"/>
    </row>
    <row r="51" spans="1:13" ht="42" customHeight="1" x14ac:dyDescent="0.25">
      <c r="A51" s="474" t="s">
        <v>1213</v>
      </c>
      <c r="B51" s="453"/>
      <c r="C51" s="488"/>
      <c r="D51" s="487"/>
      <c r="E51" s="487"/>
      <c r="F51" s="487"/>
      <c r="G51" s="489">
        <v>8</v>
      </c>
      <c r="H51" s="478">
        <f t="shared" si="2"/>
        <v>8</v>
      </c>
      <c r="I51" s="565" t="s">
        <v>1858</v>
      </c>
      <c r="J51" s="566">
        <v>2</v>
      </c>
      <c r="K51" s="492">
        <f>(J51/J37)*K37</f>
        <v>2</v>
      </c>
      <c r="L51" s="422"/>
      <c r="M51" s="456"/>
    </row>
    <row r="52" spans="1:13" ht="36" customHeight="1" x14ac:dyDescent="0.25">
      <c r="A52" s="475" t="s">
        <v>468</v>
      </c>
      <c r="B52" s="439"/>
      <c r="C52" s="490"/>
      <c r="D52" s="487"/>
      <c r="E52" s="487"/>
      <c r="F52" s="487"/>
      <c r="G52" s="483">
        <v>20</v>
      </c>
      <c r="H52" s="479">
        <f t="shared" si="2"/>
        <v>20</v>
      </c>
      <c r="I52" s="561" t="s">
        <v>1860</v>
      </c>
      <c r="J52" s="564">
        <v>4</v>
      </c>
      <c r="K52" s="493">
        <f>(J52/J37)*K37</f>
        <v>4</v>
      </c>
      <c r="L52" s="422"/>
      <c r="M52" s="456"/>
    </row>
    <row r="53" spans="1:13" ht="34.5" customHeight="1" x14ac:dyDescent="0.25">
      <c r="A53" s="476" t="s">
        <v>2295</v>
      </c>
      <c r="B53" s="454"/>
      <c r="C53" s="490"/>
      <c r="D53" s="487"/>
      <c r="E53" s="487"/>
      <c r="F53" s="487"/>
      <c r="G53" s="484"/>
      <c r="H53" s="479">
        <f t="shared" si="2"/>
        <v>0</v>
      </c>
      <c r="I53" s="2416" t="s">
        <v>475</v>
      </c>
      <c r="J53" s="2417"/>
      <c r="K53" s="2418"/>
      <c r="L53" s="422"/>
      <c r="M53" s="456"/>
    </row>
    <row r="54" spans="1:13" ht="34.5" customHeight="1" x14ac:dyDescent="0.25">
      <c r="A54" s="477" t="s">
        <v>474</v>
      </c>
      <c r="B54" s="442">
        <v>6</v>
      </c>
      <c r="C54" s="491"/>
      <c r="D54" s="487"/>
      <c r="E54" s="487"/>
      <c r="F54" s="487"/>
      <c r="G54" s="480"/>
      <c r="H54" s="479">
        <f t="shared" si="2"/>
        <v>0</v>
      </c>
      <c r="I54" s="577" t="s">
        <v>1904</v>
      </c>
      <c r="J54" s="578">
        <f>K37</f>
        <v>20</v>
      </c>
      <c r="K54" s="493">
        <f>(J54/J37)*K37</f>
        <v>20</v>
      </c>
      <c r="L54" s="422"/>
      <c r="M54" s="456"/>
    </row>
    <row r="55" spans="1:13" ht="39.75" customHeight="1" x14ac:dyDescent="0.25">
      <c r="A55" s="567" t="s">
        <v>2449</v>
      </c>
      <c r="B55" s="568"/>
      <c r="C55" s="568"/>
      <c r="D55" s="568"/>
      <c r="E55" s="568"/>
      <c r="F55" s="568"/>
      <c r="G55" s="568"/>
      <c r="H55" s="568"/>
      <c r="I55" s="568"/>
      <c r="J55" s="2382" t="s">
        <v>1219</v>
      </c>
      <c r="K55" s="2383"/>
      <c r="L55" s="422"/>
      <c r="M55" s="456"/>
    </row>
    <row r="56" spans="1:13" ht="20.25" x14ac:dyDescent="0.25">
      <c r="A56" s="569" t="s">
        <v>1907</v>
      </c>
      <c r="B56" s="570"/>
      <c r="C56" s="570"/>
      <c r="D56" s="570"/>
      <c r="E56" s="570"/>
      <c r="F56" s="570"/>
      <c r="G56" s="570"/>
      <c r="H56" s="570"/>
      <c r="I56" s="570"/>
      <c r="J56" s="2365">
        <f>Q37</f>
        <v>49</v>
      </c>
      <c r="K56" s="2366"/>
      <c r="L56" s="422"/>
      <c r="M56" s="456"/>
    </row>
    <row r="57" spans="1:13" ht="22.5" x14ac:dyDescent="0.25">
      <c r="A57" s="569" t="s">
        <v>1908</v>
      </c>
      <c r="B57" s="570"/>
      <c r="C57" s="570"/>
      <c r="D57" s="570"/>
      <c r="E57" s="570"/>
      <c r="F57" s="570"/>
      <c r="G57" s="570"/>
      <c r="H57" s="570"/>
      <c r="I57" s="570"/>
      <c r="J57" s="2356">
        <f>P37</f>
        <v>20</v>
      </c>
      <c r="K57" s="2357"/>
      <c r="L57" s="422"/>
      <c r="M57" s="456"/>
    </row>
    <row r="58" spans="1:13" ht="18.75" x14ac:dyDescent="0.25">
      <c r="A58" s="569" t="s">
        <v>160</v>
      </c>
      <c r="B58" s="570"/>
      <c r="C58" s="570"/>
      <c r="D58" s="570"/>
      <c r="E58" s="570"/>
      <c r="F58" s="570"/>
      <c r="G58" s="570"/>
      <c r="H58" s="570"/>
      <c r="I58" s="570"/>
      <c r="J58" s="2367" t="s">
        <v>734</v>
      </c>
      <c r="K58" s="2368"/>
      <c r="L58" s="422"/>
      <c r="M58" s="456"/>
    </row>
    <row r="59" spans="1:13" ht="18.75" x14ac:dyDescent="0.25">
      <c r="A59" s="569" t="s">
        <v>161</v>
      </c>
      <c r="B59" s="570"/>
      <c r="C59" s="570"/>
      <c r="D59" s="570"/>
      <c r="E59" s="570"/>
      <c r="F59" s="570"/>
      <c r="G59" s="570"/>
      <c r="H59" s="570"/>
      <c r="I59" s="570"/>
      <c r="J59" s="2390" t="s">
        <v>736</v>
      </c>
      <c r="K59" s="2391"/>
      <c r="L59" s="422"/>
      <c r="M59" s="456"/>
    </row>
    <row r="60" spans="1:13" ht="18.75" x14ac:dyDescent="0.25">
      <c r="A60" s="569" t="s">
        <v>1909</v>
      </c>
      <c r="B60" s="570"/>
      <c r="C60" s="570"/>
      <c r="D60" s="570"/>
      <c r="E60" s="570"/>
      <c r="F60" s="570"/>
      <c r="G60" s="570"/>
      <c r="H60" s="570"/>
      <c r="I60" s="570"/>
      <c r="J60" s="2358" t="s">
        <v>737</v>
      </c>
      <c r="K60" s="2359"/>
      <c r="L60" s="422"/>
      <c r="M60" s="456"/>
    </row>
    <row r="61" spans="1:13" ht="18.75" x14ac:dyDescent="0.25">
      <c r="A61" s="569" t="s">
        <v>1910</v>
      </c>
      <c r="B61" s="570"/>
      <c r="C61" s="570"/>
      <c r="D61" s="570"/>
      <c r="E61" s="570"/>
      <c r="F61" s="570"/>
      <c r="G61" s="570"/>
      <c r="H61" s="570"/>
      <c r="I61" s="570"/>
      <c r="J61" s="570"/>
      <c r="K61" s="571"/>
      <c r="L61" s="422"/>
      <c r="M61" s="456"/>
    </row>
    <row r="62" spans="1:13" ht="18.75" x14ac:dyDescent="0.25">
      <c r="A62" s="569" t="s">
        <v>130</v>
      </c>
      <c r="B62" s="570"/>
      <c r="C62" s="570"/>
      <c r="D62" s="570"/>
      <c r="E62" s="570"/>
      <c r="F62" s="570"/>
      <c r="G62" s="570"/>
      <c r="H62" s="570"/>
      <c r="I62" s="570"/>
      <c r="J62" s="570"/>
      <c r="K62" s="571"/>
      <c r="L62" s="422"/>
      <c r="M62" s="456"/>
    </row>
    <row r="63" spans="1:13" ht="32.25" customHeight="1" x14ac:dyDescent="0.25">
      <c r="A63" s="2372" t="s">
        <v>583</v>
      </c>
      <c r="B63" s="2373"/>
      <c r="C63" s="2373"/>
      <c r="D63" s="421" t="s">
        <v>1883</v>
      </c>
      <c r="E63" s="427"/>
      <c r="F63" s="427"/>
      <c r="G63" s="428"/>
      <c r="H63" s="421" t="s">
        <v>1884</v>
      </c>
      <c r="I63" s="427"/>
      <c r="J63" s="427"/>
      <c r="K63" s="428"/>
      <c r="L63" s="423"/>
    </row>
    <row r="64" spans="1:13" ht="33.75" customHeight="1" x14ac:dyDescent="0.25">
      <c r="A64" s="2374"/>
      <c r="B64" s="2375"/>
      <c r="C64" s="2375"/>
      <c r="D64" s="424"/>
      <c r="E64" s="425"/>
      <c r="F64" s="425"/>
      <c r="G64" s="426"/>
      <c r="H64" s="424"/>
      <c r="I64" s="425"/>
      <c r="J64" s="425"/>
      <c r="K64" s="426"/>
      <c r="L64" s="423"/>
    </row>
    <row r="65" spans="12:12" ht="6" customHeight="1" x14ac:dyDescent="0.25">
      <c r="L65" s="457"/>
    </row>
  </sheetData>
  <sheetProtection selectLockedCells="1"/>
  <mergeCells count="65">
    <mergeCell ref="M9:P9"/>
    <mergeCell ref="G3:K3"/>
    <mergeCell ref="G4:G5"/>
    <mergeCell ref="H4:H5"/>
    <mergeCell ref="I4:J4"/>
    <mergeCell ref="J7:J8"/>
    <mergeCell ref="K7:K8"/>
    <mergeCell ref="M4:S4"/>
    <mergeCell ref="R5:S6"/>
    <mergeCell ref="M6:Q6"/>
    <mergeCell ref="H2:K2"/>
    <mergeCell ref="A2:G2"/>
    <mergeCell ref="C3:F3"/>
    <mergeCell ref="A4:A5"/>
    <mergeCell ref="C4:C5"/>
    <mergeCell ref="D4:D5"/>
    <mergeCell ref="E4:E5"/>
    <mergeCell ref="F4:F5"/>
    <mergeCell ref="H34:K34"/>
    <mergeCell ref="A63:C64"/>
    <mergeCell ref="J58:K58"/>
    <mergeCell ref="J59:K59"/>
    <mergeCell ref="J60:K60"/>
    <mergeCell ref="J57:K57"/>
    <mergeCell ref="I53:K53"/>
    <mergeCell ref="K39:K40"/>
    <mergeCell ref="J39:J40"/>
    <mergeCell ref="J55:K55"/>
    <mergeCell ref="G35:K35"/>
    <mergeCell ref="R37:S38"/>
    <mergeCell ref="M38:Q38"/>
    <mergeCell ref="M36:S36"/>
    <mergeCell ref="J56:K56"/>
    <mergeCell ref="F7:F8"/>
    <mergeCell ref="G7:G8"/>
    <mergeCell ref="H7:H8"/>
    <mergeCell ref="I7:I8"/>
    <mergeCell ref="I21:K21"/>
    <mergeCell ref="C35:F35"/>
    <mergeCell ref="A34:G34"/>
    <mergeCell ref="A31:C32"/>
    <mergeCell ref="A36:A37"/>
    <mergeCell ref="C7:C8"/>
    <mergeCell ref="D7:D8"/>
    <mergeCell ref="E7:E8"/>
    <mergeCell ref="G39:G40"/>
    <mergeCell ref="H39:H40"/>
    <mergeCell ref="I39:I40"/>
    <mergeCell ref="C36:C37"/>
    <mergeCell ref="D36:D37"/>
    <mergeCell ref="E36:E37"/>
    <mergeCell ref="C39:C40"/>
    <mergeCell ref="D39:D40"/>
    <mergeCell ref="G36:G37"/>
    <mergeCell ref="H36:H37"/>
    <mergeCell ref="I36:J36"/>
    <mergeCell ref="E39:E40"/>
    <mergeCell ref="F39:F40"/>
    <mergeCell ref="F36:F37"/>
    <mergeCell ref="J23:K23"/>
    <mergeCell ref="J24:K24"/>
    <mergeCell ref="J26:K26"/>
    <mergeCell ref="J27:K27"/>
    <mergeCell ref="J28:K28"/>
    <mergeCell ref="J25:K25"/>
  </mergeCells>
  <phoneticPr fontId="45" type="noConversion"/>
  <conditionalFormatting sqref="H6:H7 H9:H22 H38:H39 H41:H54">
    <cfRule type="cellIs" dxfId="62" priority="1" stopIfTrue="1" operator="greaterThan">
      <formula>K6</formula>
    </cfRule>
    <cfRule type="cellIs" dxfId="61" priority="2" stopIfTrue="1" operator="lessThan">
      <formula>K6</formula>
    </cfRule>
    <cfRule type="cellIs" dxfId="60" priority="3" stopIfTrue="1" operator="equal">
      <formula>K6</formula>
    </cfRule>
  </conditionalFormatting>
  <hyperlinks>
    <hyperlink ref="M9:P9" r:id="rId1" display="Pour une actualisation des fréquences cliquez ICI pour une nouvelle recherche sur Google" xr:uid="{00000000-0004-0000-1A00-000000000000}"/>
  </hyperlinks>
  <printOptions horizontalCentered="1"/>
  <pageMargins left="0.59055118110236227" right="0.19685039370078741" top="0.19685039370078741" bottom="0.19685039370078741" header="0.17" footer="0.11811023622047245"/>
  <pageSetup paperSize="9" scale="56" orientation="landscape" verticalDpi="0" r:id="rId2"/>
  <headerFooter alignWithMargins="0">
    <oddFooter>&amp;CPage &amp;P de &amp;N&amp;R&amp;D &amp;T</oddFooter>
  </headerFooter>
  <rowBreaks count="1" manualBreakCount="1">
    <brk id="32" max="11"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A83B-B0ED-4371-BDF1-D70F331EF6DF}">
  <sheetPr>
    <tabColor rgb="FF92D050"/>
  </sheetPr>
  <dimension ref="A1:FX457"/>
  <sheetViews>
    <sheetView showZeros="0" showOutlineSymbols="0" topLeftCell="BJ1" zoomScaleNormal="100" workbookViewId="0">
      <selection activeCell="T109" sqref="T109"/>
    </sheetView>
  </sheetViews>
  <sheetFormatPr baseColWidth="10" defaultRowHeight="23.25" x14ac:dyDescent="0.35"/>
  <cols>
    <col min="1" max="1" width="2.85546875" style="1594" customWidth="1"/>
    <col min="2" max="2" width="2.28515625" style="1594" customWidth="1"/>
    <col min="3" max="3" width="8.7109375" style="1594" customWidth="1"/>
    <col min="4" max="4" width="4.7109375" style="1594" customWidth="1"/>
    <col min="5" max="5" width="5.28515625" style="1594" customWidth="1"/>
    <col min="6" max="6" width="4.7109375" style="1595" customWidth="1"/>
    <col min="7" max="7" width="25.7109375" style="1594" customWidth="1"/>
    <col min="8" max="8" width="3.7109375" style="1594" hidden="1" customWidth="1"/>
    <col min="9" max="9" width="2.28515625" style="1594" customWidth="1"/>
    <col min="10" max="10" width="1.42578125" style="1594" customWidth="1"/>
    <col min="11" max="11" width="2.28515625" style="1594" customWidth="1"/>
    <col min="12" max="12" width="8.7109375" style="1594" customWidth="1"/>
    <col min="13" max="13" width="4.7109375" style="1594" customWidth="1"/>
    <col min="14" max="14" width="5.28515625" style="1594" customWidth="1"/>
    <col min="15" max="15" width="4.7109375" style="1595" customWidth="1"/>
    <col min="16" max="16" width="25.7109375" style="1594" customWidth="1"/>
    <col min="17" max="17" width="3.7109375" style="1594" hidden="1" customWidth="1"/>
    <col min="18" max="18" width="2.28515625" style="1594" customWidth="1"/>
    <col min="19" max="19" width="1.42578125" style="1594" customWidth="1"/>
    <col min="20" max="20" width="2.28515625" style="1594" customWidth="1"/>
    <col min="21" max="21" width="8.7109375" style="1594" customWidth="1"/>
    <col min="22" max="22" width="4.7109375" style="1594" customWidth="1"/>
    <col min="23" max="23" width="5.28515625" style="1594" customWidth="1"/>
    <col min="24" max="24" width="4.7109375" style="1595" customWidth="1"/>
    <col min="25" max="25" width="25.7109375" style="1594" customWidth="1"/>
    <col min="26" max="26" width="3.7109375" style="1594" hidden="1" customWidth="1"/>
    <col min="27" max="27" width="2.28515625" style="1594" customWidth="1"/>
    <col min="28" max="28" width="1.42578125" style="1594" customWidth="1"/>
    <col min="29" max="29" width="2.28515625" style="1594" customWidth="1"/>
    <col min="30" max="30" width="8.7109375" style="1594" customWidth="1"/>
    <col min="31" max="31" width="4.7109375" style="1594" customWidth="1"/>
    <col min="32" max="32" width="5.28515625" style="1594" customWidth="1"/>
    <col min="33" max="33" width="4.7109375" style="1595" customWidth="1"/>
    <col min="34" max="34" width="25.7109375" style="1594" customWidth="1"/>
    <col min="35" max="35" width="3.7109375" style="1594" hidden="1" customWidth="1"/>
    <col min="36" max="36" width="2.28515625" style="1594" customWidth="1"/>
    <col min="37" max="37" width="1.42578125" style="1594" customWidth="1"/>
    <col min="38" max="38" width="2.28515625" style="1594" customWidth="1"/>
    <col min="39" max="39" width="8.7109375" style="1594" customWidth="1"/>
    <col min="40" max="40" width="4.7109375" style="1594" customWidth="1"/>
    <col min="41" max="41" width="5.28515625" style="1594" customWidth="1"/>
    <col min="42" max="42" width="4.7109375" style="1595" customWidth="1"/>
    <col min="43" max="43" width="25.7109375" style="1594" customWidth="1"/>
    <col min="44" max="44" width="3.7109375" style="1594" hidden="1" customWidth="1"/>
    <col min="45" max="45" width="2.28515625" style="1594" customWidth="1"/>
    <col min="46" max="46" width="1.42578125" style="1594" customWidth="1"/>
    <col min="47" max="47" width="2.28515625" style="1594" customWidth="1"/>
    <col min="48" max="48" width="8.7109375" style="1594" customWidth="1"/>
    <col min="49" max="49" width="4.7109375" style="1596" customWidth="1"/>
    <col min="50" max="50" width="5.28515625" style="1596" customWidth="1"/>
    <col min="51" max="51" width="4.7109375" style="1595" customWidth="1"/>
    <col min="52" max="52" width="25.7109375" style="1594" customWidth="1"/>
    <col min="53" max="53" width="3.7109375" style="1594" hidden="1" customWidth="1"/>
    <col min="54" max="54" width="2.28515625" style="1594" customWidth="1"/>
    <col min="55" max="55" width="3.7109375" style="1594" customWidth="1"/>
    <col min="56" max="56" width="16" style="1594" customWidth="1"/>
    <col min="57" max="57" width="1.42578125" style="1594" customWidth="1"/>
    <col min="58" max="58" width="6.5703125" style="1594" customWidth="1"/>
    <col min="59" max="59" width="28.85546875" style="1594" customWidth="1"/>
    <col min="60" max="60" width="31.85546875" style="1594" customWidth="1"/>
    <col min="61" max="61" width="32.7109375" style="1594" customWidth="1"/>
    <col min="62" max="62" width="12.7109375" style="1594" customWidth="1"/>
    <col min="63" max="63" width="21.85546875" style="1594" customWidth="1"/>
    <col min="64" max="67" width="12.7109375" style="1594" customWidth="1"/>
    <col min="68" max="68" width="11.7109375" style="1594" bestFit="1" customWidth="1"/>
    <col min="69" max="69" width="33.85546875" style="1594" bestFit="1" customWidth="1"/>
    <col min="70" max="70" width="37" style="1594" customWidth="1"/>
    <col min="71" max="71" width="28.7109375" style="1594" customWidth="1"/>
    <col min="72" max="72" width="28.85546875" style="1594" customWidth="1"/>
    <col min="73" max="73" width="24.7109375" style="1594" customWidth="1"/>
    <col min="74" max="74" width="6.5703125" style="1594" customWidth="1"/>
    <col min="75" max="75" width="0" style="1594" hidden="1" customWidth="1"/>
    <col min="76" max="77" width="11.42578125" style="1594"/>
    <col min="78" max="78" width="0" style="1594" hidden="1" customWidth="1"/>
    <col min="79" max="80" width="11.42578125" style="1594"/>
    <col min="81" max="81" width="5.42578125" style="1594" customWidth="1"/>
    <col min="82" max="84" width="26.7109375" style="1594" customWidth="1"/>
    <col min="85" max="142" width="11.42578125" style="1594"/>
    <col min="143" max="143" width="1.42578125" style="1594" customWidth="1"/>
    <col min="144" max="144" width="27.28515625" style="1594" customWidth="1"/>
    <col min="145" max="145" width="23.85546875" style="1594" customWidth="1"/>
    <col min="146" max="146" width="5.7109375" style="1594" customWidth="1"/>
    <col min="147" max="147" width="1.140625" style="1594" customWidth="1"/>
    <col min="148" max="148" width="10.5703125" style="1594" customWidth="1"/>
    <col min="149" max="149" width="10.140625" style="1594" hidden="1" customWidth="1"/>
    <col min="150" max="150" width="7.42578125" style="1594" customWidth="1"/>
    <col min="151" max="151" width="1.140625" style="1594" customWidth="1"/>
    <col min="152" max="152" width="11.42578125" style="1594"/>
    <col min="153" max="153" width="30.7109375" style="1594" customWidth="1"/>
    <col min="154" max="154" width="29" style="1594" customWidth="1"/>
    <col min="155" max="155" width="23.28515625" style="1594" customWidth="1"/>
    <col min="156" max="156" width="1.28515625" style="1594" customWidth="1"/>
    <col min="157" max="157" width="9.5703125" style="1594" customWidth="1"/>
    <col min="158" max="158" width="5.5703125" style="1594" customWidth="1"/>
    <col min="159" max="159" width="28.85546875" style="1594" customWidth="1"/>
    <col min="160" max="175" width="11.42578125" style="1594"/>
    <col min="176" max="176" width="9" style="1594" customWidth="1"/>
    <col min="177" max="178" width="11.42578125" style="1594"/>
    <col min="179" max="179" width="49.7109375" style="1594" customWidth="1"/>
    <col min="180" max="180" width="11.7109375" style="1606" customWidth="1"/>
    <col min="181" max="191" width="11.7109375" style="1594" customWidth="1"/>
    <col min="192" max="192" width="1.140625" style="1594" customWidth="1"/>
    <col min="193" max="194" width="10.7109375" style="1594" customWidth="1"/>
    <col min="195" max="16384" width="11.42578125" style="1594"/>
  </cols>
  <sheetData>
    <row r="1" spans="2:180" ht="16.5" customHeight="1" thickBot="1" x14ac:dyDescent="0.4">
      <c r="BD1" s="1697">
        <f t="shared" ref="BD1:BD33" si="0">C2</f>
        <v>0</v>
      </c>
      <c r="BJ1" s="1698"/>
      <c r="BK1" s="1698"/>
      <c r="BL1" s="1698"/>
      <c r="BM1" s="1698"/>
      <c r="BN1" s="1698"/>
      <c r="BO1" s="1698"/>
      <c r="BP1" s="1698"/>
      <c r="BQ1" s="1698"/>
      <c r="BR1" s="1698"/>
      <c r="BS1" s="1698"/>
    </row>
    <row r="2" spans="2:180" s="1607" customFormat="1" ht="39.75" customHeight="1" thickTop="1" thickBot="1" x14ac:dyDescent="0.3">
      <c r="B2" s="2426">
        <f>EOMONTH(DATE(ANBASE,MOISBASE,1),-1)+1</f>
        <v>43831</v>
      </c>
      <c r="C2" s="2427"/>
      <c r="D2" s="2427"/>
      <c r="E2" s="2427"/>
      <c r="F2" s="2427"/>
      <c r="G2" s="2427"/>
      <c r="H2" s="1732"/>
      <c r="I2" s="2428" t="s">
        <v>3873</v>
      </c>
      <c r="J2" s="1645"/>
      <c r="K2" s="2426">
        <f>EOMONTH(B2,0)+1</f>
        <v>43862</v>
      </c>
      <c r="L2" s="2427"/>
      <c r="M2" s="2427"/>
      <c r="N2" s="2427"/>
      <c r="O2" s="2427"/>
      <c r="P2" s="2427"/>
      <c r="Q2" s="1732"/>
      <c r="R2" s="2428" t="s">
        <v>3873</v>
      </c>
      <c r="S2" s="1644"/>
      <c r="T2" s="2426">
        <f>EOMONTH(K2,0)+1</f>
        <v>43891</v>
      </c>
      <c r="U2" s="2427"/>
      <c r="V2" s="2427"/>
      <c r="W2" s="2427"/>
      <c r="X2" s="2427"/>
      <c r="Y2" s="2427"/>
      <c r="Z2" s="1732"/>
      <c r="AA2" s="2428" t="s">
        <v>3873</v>
      </c>
      <c r="AB2" s="1644"/>
      <c r="AC2" s="2426">
        <f>EOMONTH(T2,0)+1</f>
        <v>43922</v>
      </c>
      <c r="AD2" s="2427"/>
      <c r="AE2" s="2427"/>
      <c r="AF2" s="2427"/>
      <c r="AG2" s="2427"/>
      <c r="AH2" s="2427"/>
      <c r="AI2" s="1732"/>
      <c r="AJ2" s="2428" t="s">
        <v>3873</v>
      </c>
      <c r="AK2" s="1644"/>
      <c r="AL2" s="2426">
        <f>EOMONTH(AC2,0)+1</f>
        <v>43952</v>
      </c>
      <c r="AM2" s="2427"/>
      <c r="AN2" s="2427"/>
      <c r="AO2" s="2427"/>
      <c r="AP2" s="2427"/>
      <c r="AQ2" s="2427"/>
      <c r="AR2" s="1732"/>
      <c r="AS2" s="2428" t="s">
        <v>3873</v>
      </c>
      <c r="AT2" s="1644"/>
      <c r="AU2" s="2426">
        <f>EOMONTH(AL2,0)+1</f>
        <v>43983</v>
      </c>
      <c r="AV2" s="2427"/>
      <c r="AW2" s="2427"/>
      <c r="AX2" s="2427"/>
      <c r="AY2" s="2427"/>
      <c r="AZ2" s="2427"/>
      <c r="BA2" s="1732"/>
      <c r="BB2" s="2428" t="s">
        <v>3873</v>
      </c>
      <c r="BC2" s="1643"/>
      <c r="BD2" s="1699">
        <f t="shared" si="0"/>
        <v>0</v>
      </c>
      <c r="BE2" s="1693"/>
      <c r="BF2" s="1692" t="s">
        <v>3880</v>
      </c>
      <c r="BG2" s="1685" t="s">
        <v>3101</v>
      </c>
      <c r="BH2" s="1700">
        <v>2020</v>
      </c>
      <c r="BI2" s="1646" t="s">
        <v>3876</v>
      </c>
      <c r="BJ2" s="1698"/>
      <c r="BK2" s="1698"/>
      <c r="BL2" s="1698"/>
      <c r="BM2" s="1698"/>
      <c r="BN2" s="2447" t="s">
        <v>3102</v>
      </c>
      <c r="BO2" s="2448"/>
      <c r="BP2" s="2449" t="s">
        <v>3103</v>
      </c>
      <c r="BQ2" s="2450"/>
      <c r="BR2" s="1698"/>
      <c r="BS2" s="1698"/>
      <c r="BT2" s="1594"/>
      <c r="BU2" s="1594"/>
      <c r="BV2" s="1594"/>
      <c r="BW2" s="1594"/>
      <c r="BX2" s="1594"/>
      <c r="BY2" s="1594"/>
      <c r="BZ2" s="1594"/>
      <c r="CA2" s="1594"/>
      <c r="CB2" s="1594"/>
      <c r="CC2" s="1594"/>
      <c r="CD2" s="1594"/>
      <c r="CE2" s="1594"/>
      <c r="CF2" s="1594"/>
      <c r="CG2" s="1594"/>
      <c r="CH2" s="1594"/>
      <c r="CI2" s="1594"/>
      <c r="CJ2" s="1594"/>
      <c r="CK2" s="1594"/>
      <c r="CL2" s="1594"/>
      <c r="CM2" s="1594"/>
      <c r="CN2" s="1594"/>
      <c r="CO2" s="1594"/>
      <c r="CP2" s="1594"/>
      <c r="CQ2" s="1594"/>
      <c r="CR2" s="1594"/>
      <c r="CS2" s="1594"/>
      <c r="CT2" s="1594"/>
      <c r="CU2" s="1594"/>
      <c r="CV2" s="1594"/>
      <c r="CW2" s="1594"/>
      <c r="CX2" s="1594"/>
      <c r="FX2" s="1608"/>
    </row>
    <row r="3" spans="2:180" s="1596" customFormat="1" ht="27.95" customHeight="1" thickTop="1" thickBot="1" x14ac:dyDescent="0.3">
      <c r="B3" s="2430" t="str">
        <f>MONTH(C4) &amp; "-" &amp;YEAR(C4)</f>
        <v>1-2020</v>
      </c>
      <c r="C3" s="2431"/>
      <c r="D3" s="2431"/>
      <c r="E3" s="2431"/>
      <c r="F3" s="2431"/>
      <c r="G3" s="2432"/>
      <c r="H3" s="1597"/>
      <c r="I3" s="2429"/>
      <c r="J3" s="1701"/>
      <c r="K3" s="2430" t="str">
        <f>MONTH(L4) &amp; "-" &amp;YEAR(L4)</f>
        <v>2-2020</v>
      </c>
      <c r="L3" s="2431"/>
      <c r="M3" s="2431"/>
      <c r="N3" s="2431"/>
      <c r="O3" s="2431"/>
      <c r="P3" s="2432"/>
      <c r="Q3" s="1702"/>
      <c r="R3" s="2429"/>
      <c r="S3" s="1703"/>
      <c r="T3" s="2430" t="str">
        <f>MONTH(U4) &amp; "-" &amp;YEAR(U4)</f>
        <v>3-2020</v>
      </c>
      <c r="U3" s="2431"/>
      <c r="V3" s="2431"/>
      <c r="W3" s="2431"/>
      <c r="X3" s="2431"/>
      <c r="Y3" s="2432"/>
      <c r="Z3" s="1597"/>
      <c r="AA3" s="2429"/>
      <c r="AB3" s="1703"/>
      <c r="AC3" s="2430" t="str">
        <f>MONTH(AD4) &amp; "-" &amp;YEAR(AD4)</f>
        <v>4-2020</v>
      </c>
      <c r="AD3" s="2431"/>
      <c r="AE3" s="2431"/>
      <c r="AF3" s="2431"/>
      <c r="AG3" s="2431"/>
      <c r="AH3" s="2432"/>
      <c r="AI3" s="1597"/>
      <c r="AJ3" s="2429"/>
      <c r="AK3" s="1704"/>
      <c r="AL3" s="2430" t="str">
        <f>MONTH(AM4) &amp; "-" &amp;YEAR(AM4)</f>
        <v>5-2020</v>
      </c>
      <c r="AM3" s="2431"/>
      <c r="AN3" s="2431"/>
      <c r="AO3" s="2431"/>
      <c r="AP3" s="2431"/>
      <c r="AQ3" s="2432"/>
      <c r="AR3" s="1597"/>
      <c r="AS3" s="2429"/>
      <c r="AT3" s="1703"/>
      <c r="AU3" s="2430" t="str">
        <f>MONTH(AV4) &amp; "-" &amp;YEAR(AV4)</f>
        <v>6-2020</v>
      </c>
      <c r="AV3" s="2431"/>
      <c r="AW3" s="2431"/>
      <c r="AX3" s="2431"/>
      <c r="AY3" s="2431"/>
      <c r="AZ3" s="2432"/>
      <c r="BA3" s="1597"/>
      <c r="BB3" s="2429"/>
      <c r="BC3" s="1705"/>
      <c r="BD3" s="1706">
        <f t="shared" si="0"/>
        <v>43831</v>
      </c>
      <c r="BE3" s="1707"/>
      <c r="BF3" s="1708" t="s">
        <v>2951</v>
      </c>
      <c r="BG3" s="1688" t="s">
        <v>3104</v>
      </c>
      <c r="BH3" s="1609">
        <v>1</v>
      </c>
      <c r="BI3" s="1646" t="s">
        <v>3877</v>
      </c>
      <c r="BJ3" s="1698"/>
      <c r="BK3" s="1698"/>
      <c r="BL3" s="1698"/>
      <c r="BM3" s="1698"/>
      <c r="BN3" s="1698"/>
      <c r="BO3" s="1698"/>
      <c r="BP3" s="1698"/>
      <c r="BQ3" s="1698"/>
      <c r="BR3" s="1698"/>
      <c r="BS3" s="1698"/>
      <c r="BT3" s="1594"/>
      <c r="BU3" s="1594"/>
      <c r="BV3" s="1594"/>
      <c r="BW3" s="1594"/>
      <c r="BX3" s="1594"/>
      <c r="BY3" s="1594"/>
      <c r="BZ3" s="1594"/>
      <c r="CA3" s="1594"/>
      <c r="CB3" s="1594"/>
      <c r="CC3" s="1594"/>
      <c r="CD3" s="1594"/>
      <c r="CE3" s="1594"/>
      <c r="CF3" s="1594"/>
      <c r="CG3" s="1594"/>
      <c r="CH3" s="1594"/>
      <c r="CI3" s="1594"/>
      <c r="CJ3" s="1594"/>
      <c r="CK3" s="1594"/>
      <c r="CL3" s="1594"/>
      <c r="CM3" s="1594"/>
      <c r="CN3" s="1594"/>
      <c r="CO3" s="1594"/>
      <c r="CP3" s="1594"/>
      <c r="CQ3" s="1594"/>
      <c r="CR3" s="1594"/>
      <c r="CS3" s="1594"/>
      <c r="CT3" s="1594"/>
      <c r="CU3" s="1594"/>
      <c r="CV3" s="1594"/>
      <c r="CW3" s="1594"/>
      <c r="CX3" s="1594"/>
      <c r="FX3" s="1608"/>
    </row>
    <row r="4" spans="2:180" ht="15.75" customHeight="1" thickTop="1" thickBot="1" x14ac:dyDescent="0.4">
      <c r="B4" s="1709"/>
      <c r="C4" s="1710">
        <f>B2</f>
        <v>43831</v>
      </c>
      <c r="D4" s="1711" t="str">
        <f>"(" &amp;INT(MOD(INT((C4-2+(DAY(1)=2)*6)/7)+0.6+((DAY(1)=2)*208),52+5/28))+1 &amp;")"</f>
        <v>(1)</v>
      </c>
      <c r="E4" s="1712">
        <f>IF(C4&lt;&gt;"",C4-DATE(YEAR(B3),1,0),"")</f>
        <v>1</v>
      </c>
      <c r="F4" s="1610">
        <f t="shared" ref="F4:F34" si="1">IF(C4&lt;&gt;"",IF(YEAR(C4)=ANBASE+1,E4-NBJ_ANBASE1,E4-NBJ_ANBASE-1),"")</f>
        <v>-366</v>
      </c>
      <c r="G4" s="1611" t="str">
        <f t="shared" ref="G4:G34" si="2">IF(C4&lt;&gt;"",IF(ISERROR(VLOOKUP(C4,FERIES,1,FALSE)),VLOOKUP(DAY(C4) &amp; MONTH(C4),SAINTS,2,FALSE),IF(VLOOKUP(C4,FERIES,3,FALSE)="OUI",VLOOKUP(DAY(C4) &amp; MONTH(C4),SAINTS,2,FALSE),VLOOKUP(DAY(C4) &amp; MONTH(C4),SAINTS,2,FALSE) &amp; " " &amp; VLOOKUP(C4,FERIES,2,FALSE))),"")</f>
        <v>Jour de l'an (Nouvel an)</v>
      </c>
      <c r="H4" s="1598">
        <f t="shared" ref="H4:H34" si="3">IF(C4&lt;&gt;"",WEEKDAY(C4,2),"")</f>
        <v>3</v>
      </c>
      <c r="I4" s="1713">
        <f t="shared" ref="I4:I34" si="4">IF(ISERROR(VLOOKUP(C4,CALSCOL,1,TRUE)),0,IF(AND(C4&gt;=VLOOKUP(C4,CALSCOL,1,TRUE),C4&lt;VLOOKUP(C4,CALSCOL,2,TRUE)),1,0))</f>
        <v>1</v>
      </c>
      <c r="K4" s="1709"/>
      <c r="L4" s="1714">
        <f>K2</f>
        <v>43862</v>
      </c>
      <c r="M4" s="1711" t="str">
        <f>"(" &amp;INT(MOD(INT((L4-2+(DAY(1)=2)*6)/7)+0.6+((DAY(1)=2)*208),52+5/28))+1 &amp;")"</f>
        <v>(5)</v>
      </c>
      <c r="N4" s="1712">
        <f>IF(L4&lt;&gt;"",L4-DATE(YEAR(K3),1,0),"")</f>
        <v>32</v>
      </c>
      <c r="O4" s="1610">
        <f t="shared" ref="O4:O34" si="5">IF(L4&lt;&gt;"",IF(YEAR(L4)=ANBASE+1,N4-NBJ_ANBASE1,N4-NBJ_ANBASE-1),"")</f>
        <v>-335</v>
      </c>
      <c r="P4" s="1611" t="str">
        <f t="shared" ref="P4:P34" si="6">IF(L4&lt;&gt;"",IF(ISERROR(VLOOKUP(L4,FERIES,1,FALSE)),VLOOKUP(DAY(L4) &amp; MONTH(L4),SAINTS,2,FALSE),IF(VLOOKUP(L4,FERIES,3,FALSE)="OUI",VLOOKUP(DAY(L4) &amp; MONTH(L4),SAINTS,2,FALSE),VLOOKUP(DAY(L4) &amp; MONTH(L4),SAINTS,2,FALSE) &amp; " " &amp; VLOOKUP(L4,FERIES,2,FALSE))),"")</f>
        <v>Ella</v>
      </c>
      <c r="Q4" s="1598">
        <f t="shared" ref="Q4:Q34" si="7">IF(L4&lt;&gt;"",WEEKDAY(L4,2),"")</f>
        <v>6</v>
      </c>
      <c r="R4" s="1713">
        <f t="shared" ref="R4:R34" si="8">IF(ISERROR(VLOOKUP(L4,CALSCOL,1,TRUE)),0,IF(AND(L4&gt;=VLOOKUP(L4,CALSCOL,1,TRUE),L4&lt;VLOOKUP(L4,CALSCOL,2,TRUE)),1,0))</f>
        <v>0</v>
      </c>
      <c r="T4" s="1709"/>
      <c r="U4" s="1714">
        <f>T2</f>
        <v>43891</v>
      </c>
      <c r="V4" s="1711" t="str">
        <f>"(" &amp;INT(MOD(INT((U4-2+(DAY(1)=2)*6)/7)+0.6+((DAY(1)=2)*208),52+5/28))+1 &amp;")"</f>
        <v>(9)</v>
      </c>
      <c r="W4" s="1712">
        <f>IF(U4&lt;&gt;"",U4-DATE(YEAR(T3),1,0),"")</f>
        <v>61</v>
      </c>
      <c r="X4" s="1610">
        <f t="shared" ref="X4:X34" si="9">IF(U4&lt;&gt;"",IF(YEAR(U4)=ANBASE+1,W4-NBJ_ANBASE1,W4-NBJ_ANBASE-1),"")</f>
        <v>-306</v>
      </c>
      <c r="Y4" s="1611" t="str">
        <f t="shared" ref="Y4:Y34" si="10">IF(U4&lt;&gt;"",IF(ISERROR(VLOOKUP(U4,FERIES,1,FALSE)),VLOOKUP(DAY(U4) &amp; MONTH(U4),SAINTS,2,FALSE),IF(VLOOKUP(U4,FERIES,3,FALSE)="OUI",VLOOKUP(DAY(U4) &amp; MONTH(U4),SAINTS,2,FALSE),VLOOKUP(DAY(U4) &amp; MONTH(U4),SAINTS,2,FALSE) &amp; " " &amp; VLOOKUP(U4,FERIES,2,FALSE))),"")</f>
        <v>Aubin</v>
      </c>
      <c r="Z4" s="1598">
        <f t="shared" ref="Z4:Z34" si="11">IF(U4&lt;&gt;"",WEEKDAY(U4,2),"")</f>
        <v>7</v>
      </c>
      <c r="AA4" s="1713">
        <f t="shared" ref="AA4:AA34" si="12">IF(ISERROR(VLOOKUP(U4,CALSCOL,1,TRUE)),0,IF(AND(U4&gt;=VLOOKUP(U4,CALSCOL,1,TRUE),U4&lt;VLOOKUP(U4,CALSCOL,2,TRUE)),1,0))</f>
        <v>0</v>
      </c>
      <c r="AC4" s="1709"/>
      <c r="AD4" s="1714">
        <f>AC2</f>
        <v>43922</v>
      </c>
      <c r="AE4" s="1711" t="str">
        <f>"(" &amp;INT(MOD(INT((AD4-2+(DAY(1)=2)*6)/7)+0.6+((DAY(1)=2)*208),52+5/28))+1 &amp;")"</f>
        <v>(14)</v>
      </c>
      <c r="AF4" s="1712">
        <f>IF(AD4&lt;&gt;"",AD4-DATE(YEAR(AC3),1,0),"")</f>
        <v>92</v>
      </c>
      <c r="AG4" s="1610">
        <f t="shared" ref="AG4:AG34" si="13">IF(AD4&lt;&gt;"",IF(YEAR(AD4)=ANBASE+1,AF4-NBJ_ANBASE1,AF4-NBJ_ANBASE-1),"")</f>
        <v>-275</v>
      </c>
      <c r="AH4" s="1611" t="str">
        <f t="shared" ref="AH4:AH34" si="14">IF(AD4&lt;&gt;"",IF(ISERROR(VLOOKUP(AD4,FERIES,1,FALSE)),VLOOKUP(DAY(AD4) &amp; MONTH(AD4),SAINTS,2,FALSE),IF(VLOOKUP(AD4,FERIES,3,FALSE)="OUI",VLOOKUP(DAY(AD4) &amp; MONTH(AD4),SAINTS,2,FALSE),VLOOKUP(DAY(AD4) &amp; MONTH(AD4),SAINTS,2,FALSE) &amp; " " &amp; VLOOKUP(AD4,FERIES,2,FALSE))),"")</f>
        <v>Hugues</v>
      </c>
      <c r="AI4" s="1598">
        <f t="shared" ref="AI4:AI34" si="15">IF(AD4&lt;&gt;"",WEEKDAY(AD4,2),"")</f>
        <v>3</v>
      </c>
      <c r="AJ4" s="1713">
        <f t="shared" ref="AJ4:AJ34" si="16">IF(ISERROR(VLOOKUP(AD4,CALSCOL,1,TRUE)),0,IF(AND(AD4&gt;=VLOOKUP(AD4,CALSCOL,1,TRUE),AD4&lt;VLOOKUP(AD4,CALSCOL,2,TRUE)),1,0))</f>
        <v>0</v>
      </c>
      <c r="AL4" s="1709"/>
      <c r="AM4" s="1714">
        <f>AL2</f>
        <v>43952</v>
      </c>
      <c r="AN4" s="1711" t="str">
        <f>"(" &amp;INT(MOD(INT((AM4-2+(DAY(1)=2)*6)/7)+0.6+((DAY(1)=2)*208),52+5/28))+1 &amp;")"</f>
        <v>(18)</v>
      </c>
      <c r="AO4" s="1712">
        <f>IF(AM4&lt;&gt;"",AM4-DATE(YEAR(AL3),1,0),"")</f>
        <v>122</v>
      </c>
      <c r="AP4" s="1610">
        <f t="shared" ref="AP4:AP34" si="17">IF(AM4&lt;&gt;"",IF(YEAR(AM4)=ANBASE+1,AO4-NBJ_ANBASE1,AO4-NBJ_ANBASE-1),"")</f>
        <v>-245</v>
      </c>
      <c r="AQ4" s="1611" t="str">
        <f t="shared" ref="AQ4:AQ34" si="18">IF(AM4&lt;&gt;"",IF(ISERROR(VLOOKUP(AM4,FERIES,1,FALSE)),VLOOKUP(DAY(AM4) &amp; MONTH(AM4),SAINTS,2,FALSE),IF(VLOOKUP(AM4,FERIES,3,FALSE)="OUI",VLOOKUP(DAY(AM4) &amp; MONTH(AM4),SAINTS,2,FALSE),VLOOKUP(DAY(AM4) &amp; MONTH(AM4),SAINTS,2,FALSE) &amp; " " &amp; VLOOKUP(AM4,FERIES,2,FALSE))),"")</f>
        <v>Fête du travail (Fête du travail)</v>
      </c>
      <c r="AR4" s="1598">
        <f t="shared" ref="AR4:AR34" si="19">IF(AM4&lt;&gt;"",WEEKDAY(AM4,2),"")</f>
        <v>5</v>
      </c>
      <c r="AS4" s="1713">
        <f t="shared" ref="AS4:AS34" si="20">IF(ISERROR(VLOOKUP(AM4,CALSCOL,1,TRUE)),0,IF(AND(AM4&gt;=VLOOKUP(AM4,CALSCOL,1,TRUE),AM4&lt;VLOOKUP(AM4,CALSCOL,2,TRUE)),1,0))</f>
        <v>0</v>
      </c>
      <c r="AU4" s="1709"/>
      <c r="AV4" s="1714">
        <f>AU2</f>
        <v>43983</v>
      </c>
      <c r="AW4" s="1711" t="str">
        <f>"(" &amp;INT(MOD(INT((AV4-2+(DAY(1)=2)*6)/7)+0.6+((DAY(1)=2)*208),52+5/28))+1 &amp;")"</f>
        <v>(23)</v>
      </c>
      <c r="AX4" s="1712">
        <f>IF(AV4&lt;&gt;"",AV4-DATE(YEAR(AU3),1,0),"")</f>
        <v>153</v>
      </c>
      <c r="AY4" s="1610">
        <f t="shared" ref="AY4:AY34" si="21">IF(AV4&lt;&gt;"",IF(YEAR(AV4)=ANBASE+1,AX4-NBJ_ANBASE1,AX4-NBJ_ANBASE-1),"")</f>
        <v>-214</v>
      </c>
      <c r="AZ4" s="1611" t="str">
        <f t="shared" ref="AZ4:AZ34" si="22">IF(AV4&lt;&gt;"",IF(ISERROR(VLOOKUP(AV4,FERIES,1,FALSE)),VLOOKUP(DAY(AV4) &amp; MONTH(AV4),SAINTS,2,FALSE),IF(VLOOKUP(AV4,FERIES,3,FALSE)="OUI",VLOOKUP(DAY(AV4) &amp; MONTH(AV4),SAINTS,2,FALSE),VLOOKUP(DAY(AV4) &amp; MONTH(AV4),SAINTS,2,FALSE) &amp; " " &amp; VLOOKUP(AV4,FERIES,2,FALSE))),"")</f>
        <v>Justin</v>
      </c>
      <c r="BA4" s="1598">
        <f t="shared" ref="BA4:BA34" si="23">IF(AV4&lt;&gt;"",WEEKDAY(AV4,2),"")</f>
        <v>1</v>
      </c>
      <c r="BB4" s="1713">
        <f t="shared" ref="BB4:BB34" si="24">IF(ISERROR(VLOOKUP(AV4,CALSCOL,1,TRUE)),0,IF(AND(AV4&gt;=VLOOKUP(AV4,CALSCOL,1,TRUE),AV4&lt;VLOOKUP(AV4,CALSCOL,2,TRUE)),1,0))</f>
        <v>0</v>
      </c>
      <c r="BC4" s="1599"/>
      <c r="BD4" s="1706">
        <f t="shared" si="0"/>
        <v>43832</v>
      </c>
      <c r="BE4" s="1715"/>
      <c r="BF4" s="1708" t="s">
        <v>3105</v>
      </c>
      <c r="BG4" s="1688" t="s">
        <v>3106</v>
      </c>
      <c r="BI4" s="1698"/>
      <c r="BJ4" s="1698"/>
      <c r="BK4" s="1680"/>
      <c r="BL4" s="1698"/>
      <c r="BM4" s="1698"/>
      <c r="BN4" s="1698"/>
      <c r="BO4" s="1698"/>
      <c r="BP4" s="1698"/>
      <c r="BQ4" s="1698"/>
      <c r="BR4" s="1698"/>
      <c r="BS4" s="1698"/>
    </row>
    <row r="5" spans="2:180" ht="15.75" customHeight="1" thickTop="1" thickBot="1" x14ac:dyDescent="0.4">
      <c r="B5" s="1709"/>
      <c r="C5" s="1612">
        <f t="shared" ref="C5:C31" si="25">C4+1</f>
        <v>43832</v>
      </c>
      <c r="D5" s="1613" t="str">
        <f t="shared" ref="D5:D34" si="26">IF(H5=1,"(" &amp; INT(MOD(INT((C5-2+(DAY(1)=2)*6)/7)+0.6+((DAY(1)=2)*208),52+5/28))+1 &amp; ")","")</f>
        <v/>
      </c>
      <c r="E5" s="1614">
        <f t="shared" ref="E5:E34" si="27">IF(C5&lt;&gt;"",C5-DATE(YEAR(C4),1,0),"")</f>
        <v>2</v>
      </c>
      <c r="F5" s="1615">
        <f t="shared" si="1"/>
        <v>-365</v>
      </c>
      <c r="G5" s="1616" t="str">
        <f t="shared" si="2"/>
        <v>Basile</v>
      </c>
      <c r="H5" s="1598">
        <f t="shared" si="3"/>
        <v>4</v>
      </c>
      <c r="I5" s="1649">
        <f t="shared" si="4"/>
        <v>1</v>
      </c>
      <c r="K5" s="1709"/>
      <c r="L5" s="1617">
        <f t="shared" ref="L5:L31" si="28">L4+1</f>
        <v>43863</v>
      </c>
      <c r="M5" s="1613" t="str">
        <f t="shared" ref="M5:M34" si="29">IF(Q5=1,"(" &amp; INT(MOD(INT((L5-2+(DAY(1)=2)*6)/7)+0.6+((DAY(1)=2)*208),52+5/28))+1 &amp; ")","")</f>
        <v/>
      </c>
      <c r="N5" s="1614">
        <f t="shared" ref="N5:N34" si="30">IF(L5&lt;&gt;"",L5-DATE(YEAR(L4),1,0),"")</f>
        <v>33</v>
      </c>
      <c r="O5" s="1615">
        <f t="shared" si="5"/>
        <v>-334</v>
      </c>
      <c r="P5" s="1611" t="str">
        <f t="shared" si="6"/>
        <v>Présentation</v>
      </c>
      <c r="Q5" s="1598">
        <f t="shared" si="7"/>
        <v>7</v>
      </c>
      <c r="R5" s="1649">
        <f t="shared" si="8"/>
        <v>0</v>
      </c>
      <c r="T5" s="1709"/>
      <c r="U5" s="1617">
        <f t="shared" ref="U5:U31" si="31">U4+1</f>
        <v>43892</v>
      </c>
      <c r="V5" s="1613" t="str">
        <f t="shared" ref="V5:V34" si="32">IF(Z5=1,"(" &amp; INT(MOD(INT((U5-2+(DAY(1)=2)*6)/7)+0.6+((DAY(1)=2)*208),52+5/28))+1 &amp; ")","")</f>
        <v>(10)</v>
      </c>
      <c r="W5" s="1614">
        <f t="shared" ref="W5:W34" si="33">IF(U5&lt;&gt;"",U5-DATE(YEAR(U4),1,0),"")</f>
        <v>62</v>
      </c>
      <c r="X5" s="1615">
        <f t="shared" si="9"/>
        <v>-305</v>
      </c>
      <c r="Y5" s="1616" t="str">
        <f t="shared" si="10"/>
        <v>Charles le Bon</v>
      </c>
      <c r="Z5" s="1598">
        <f t="shared" si="11"/>
        <v>1</v>
      </c>
      <c r="AA5" s="1649">
        <f t="shared" si="12"/>
        <v>0</v>
      </c>
      <c r="AC5" s="1709"/>
      <c r="AD5" s="1617">
        <f t="shared" ref="AD5:AD31" si="34">AD4+1</f>
        <v>43923</v>
      </c>
      <c r="AE5" s="1613" t="str">
        <f t="shared" ref="AE5:AE34" si="35">IF(AI5=1,"(" &amp; INT(MOD(INT((AD5-2+(DAY(1)=2)*6)/7)+0.6+((DAY(1)=2)*208),52+5/28))+1 &amp; ")","")</f>
        <v/>
      </c>
      <c r="AF5" s="1614">
        <f t="shared" ref="AF5:AF34" si="36">IF(AD5&lt;&gt;"",AD5-DATE(YEAR(AD4),1,0),"")</f>
        <v>93</v>
      </c>
      <c r="AG5" s="1615">
        <f t="shared" si="13"/>
        <v>-274</v>
      </c>
      <c r="AH5" s="1611" t="str">
        <f t="shared" si="14"/>
        <v>Sandrine</v>
      </c>
      <c r="AI5" s="1598">
        <f t="shared" si="15"/>
        <v>4</v>
      </c>
      <c r="AJ5" s="1649">
        <f t="shared" si="16"/>
        <v>0</v>
      </c>
      <c r="AL5" s="1709"/>
      <c r="AM5" s="1617">
        <f t="shared" ref="AM5:AM31" si="37">AM4+1</f>
        <v>43953</v>
      </c>
      <c r="AN5" s="1613" t="str">
        <f t="shared" ref="AN5:AN34" si="38">IF(AR5=1,"(" &amp; INT(MOD(INT((AM5-2+(DAY(1)=2)*6)/7)+0.6+((DAY(1)=2)*208),52+5/28))+1 &amp; ")","")</f>
        <v/>
      </c>
      <c r="AO5" s="1614">
        <f t="shared" ref="AO5:AO34" si="39">IF(AM5&lt;&gt;"",AM5-DATE(YEAR(AM4),1,0),"")</f>
        <v>123</v>
      </c>
      <c r="AP5" s="1615">
        <f t="shared" si="17"/>
        <v>-244</v>
      </c>
      <c r="AQ5" s="1616" t="str">
        <f t="shared" si="18"/>
        <v>Boris</v>
      </c>
      <c r="AR5" s="1598">
        <f t="shared" si="19"/>
        <v>6</v>
      </c>
      <c r="AS5" s="1649">
        <f t="shared" si="20"/>
        <v>0</v>
      </c>
      <c r="AU5" s="1709"/>
      <c r="AV5" s="1617">
        <f t="shared" ref="AV5:AV31" si="40">AV4+1</f>
        <v>43984</v>
      </c>
      <c r="AW5" s="1613" t="str">
        <f t="shared" ref="AW5:AW34" si="41">IF(BA5=1,"(" &amp; INT(MOD(INT((AV5-2+(DAY(1)=2)*6)/7)+0.6+((DAY(1)=2)*208),52+5/28))+1 &amp; ")","")</f>
        <v/>
      </c>
      <c r="AX5" s="1614">
        <f t="shared" ref="AX5:AX34" si="42">IF(AV5&lt;&gt;"",AV5-DATE(YEAR(AV4),1,0),"")</f>
        <v>154</v>
      </c>
      <c r="AY5" s="1615">
        <f t="shared" si="21"/>
        <v>-213</v>
      </c>
      <c r="AZ5" s="1616" t="str">
        <f t="shared" si="22"/>
        <v>Blandine</v>
      </c>
      <c r="BA5" s="1598">
        <f t="shared" si="23"/>
        <v>2</v>
      </c>
      <c r="BB5" s="1649">
        <f t="shared" si="24"/>
        <v>0</v>
      </c>
      <c r="BC5" s="1599"/>
      <c r="BD5" s="1706">
        <f t="shared" si="0"/>
        <v>43833</v>
      </c>
      <c r="BE5" s="1715"/>
      <c r="BF5" s="1708" t="s">
        <v>3107</v>
      </c>
      <c r="BG5" s="1688" t="s">
        <v>3108</v>
      </c>
      <c r="BH5" s="1716">
        <f ca="1">TODAY()</f>
        <v>44422</v>
      </c>
      <c r="BI5" s="1647" t="s">
        <v>3109</v>
      </c>
      <c r="BJ5" s="1698"/>
      <c r="BK5" s="1698"/>
      <c r="BL5" s="1698"/>
      <c r="BM5" s="1698"/>
      <c r="BN5" s="1698"/>
      <c r="BO5" s="1698"/>
      <c r="BP5" s="1698"/>
      <c r="BQ5" s="1698"/>
      <c r="BR5" s="1698"/>
      <c r="BS5" s="1698"/>
    </row>
    <row r="6" spans="2:180" ht="15.75" customHeight="1" thickTop="1" x14ac:dyDescent="0.35">
      <c r="B6" s="1709"/>
      <c r="C6" s="1612">
        <f t="shared" si="25"/>
        <v>43833</v>
      </c>
      <c r="D6" s="1613" t="str">
        <f t="shared" si="26"/>
        <v/>
      </c>
      <c r="E6" s="1614">
        <f t="shared" si="27"/>
        <v>3</v>
      </c>
      <c r="F6" s="1615">
        <f t="shared" si="1"/>
        <v>-364</v>
      </c>
      <c r="G6" s="1616" t="str">
        <f t="shared" si="2"/>
        <v>Geneviève</v>
      </c>
      <c r="H6" s="1598">
        <f t="shared" si="3"/>
        <v>5</v>
      </c>
      <c r="I6" s="1649">
        <f t="shared" si="4"/>
        <v>1</v>
      </c>
      <c r="K6" s="1709"/>
      <c r="L6" s="1617">
        <f t="shared" si="28"/>
        <v>43864</v>
      </c>
      <c r="M6" s="1613" t="str">
        <f t="shared" si="29"/>
        <v>(6)</v>
      </c>
      <c r="N6" s="1614">
        <f t="shared" si="30"/>
        <v>34</v>
      </c>
      <c r="O6" s="1615">
        <f t="shared" si="5"/>
        <v>-333</v>
      </c>
      <c r="P6" s="1611" t="str">
        <f t="shared" si="6"/>
        <v>Blaise</v>
      </c>
      <c r="Q6" s="1598">
        <f t="shared" si="7"/>
        <v>1</v>
      </c>
      <c r="R6" s="1649">
        <f t="shared" si="8"/>
        <v>0</v>
      </c>
      <c r="T6" s="1709"/>
      <c r="U6" s="1617">
        <f t="shared" si="31"/>
        <v>43893</v>
      </c>
      <c r="V6" s="1613" t="str">
        <f t="shared" si="32"/>
        <v/>
      </c>
      <c r="W6" s="1614">
        <f t="shared" si="33"/>
        <v>63</v>
      </c>
      <c r="X6" s="1615">
        <f t="shared" si="9"/>
        <v>-304</v>
      </c>
      <c r="Y6" s="1616" t="str">
        <f t="shared" si="10"/>
        <v>Guénolé</v>
      </c>
      <c r="Z6" s="1598">
        <f t="shared" si="11"/>
        <v>2</v>
      </c>
      <c r="AA6" s="1649">
        <f t="shared" si="12"/>
        <v>0</v>
      </c>
      <c r="AC6" s="1709"/>
      <c r="AD6" s="1617">
        <f t="shared" si="34"/>
        <v>43924</v>
      </c>
      <c r="AE6" s="1613" t="str">
        <f t="shared" si="35"/>
        <v/>
      </c>
      <c r="AF6" s="1614">
        <f t="shared" si="36"/>
        <v>94</v>
      </c>
      <c r="AG6" s="1615">
        <f t="shared" si="13"/>
        <v>-273</v>
      </c>
      <c r="AH6" s="1611" t="str">
        <f t="shared" si="14"/>
        <v>Richard</v>
      </c>
      <c r="AI6" s="1598">
        <f t="shared" si="15"/>
        <v>5</v>
      </c>
      <c r="AJ6" s="1649">
        <f t="shared" si="16"/>
        <v>0</v>
      </c>
      <c r="AL6" s="1709"/>
      <c r="AM6" s="1617">
        <f t="shared" si="37"/>
        <v>43954</v>
      </c>
      <c r="AN6" s="1613" t="str">
        <f t="shared" si="38"/>
        <v/>
      </c>
      <c r="AO6" s="1614">
        <f t="shared" si="39"/>
        <v>124</v>
      </c>
      <c r="AP6" s="1615">
        <f t="shared" si="17"/>
        <v>-243</v>
      </c>
      <c r="AQ6" s="1616" t="str">
        <f t="shared" si="18"/>
        <v>Philippe, Jacques</v>
      </c>
      <c r="AR6" s="1598">
        <f t="shared" si="19"/>
        <v>7</v>
      </c>
      <c r="AS6" s="1649">
        <f t="shared" si="20"/>
        <v>0</v>
      </c>
      <c r="AU6" s="1709"/>
      <c r="AV6" s="1617">
        <f t="shared" si="40"/>
        <v>43985</v>
      </c>
      <c r="AW6" s="1613" t="str">
        <f t="shared" si="41"/>
        <v/>
      </c>
      <c r="AX6" s="1614">
        <f t="shared" si="42"/>
        <v>155</v>
      </c>
      <c r="AY6" s="1615">
        <f t="shared" si="21"/>
        <v>-212</v>
      </c>
      <c r="AZ6" s="1616" t="str">
        <f t="shared" si="22"/>
        <v>Kévin</v>
      </c>
      <c r="BA6" s="1598">
        <f t="shared" si="23"/>
        <v>3</v>
      </c>
      <c r="BB6" s="1649">
        <f t="shared" si="24"/>
        <v>0</v>
      </c>
      <c r="BC6" s="1599"/>
      <c r="BD6" s="1706">
        <f t="shared" si="0"/>
        <v>43834</v>
      </c>
      <c r="BE6" s="1715"/>
      <c r="BF6" s="1708" t="s">
        <v>3110</v>
      </c>
      <c r="BG6" s="1688" t="s">
        <v>3111</v>
      </c>
      <c r="BH6" s="1698"/>
      <c r="BI6" s="1698"/>
      <c r="BJ6" s="1698"/>
      <c r="BK6" s="1698"/>
      <c r="BL6" s="1698"/>
      <c r="BM6" s="1698"/>
      <c r="BN6" s="1698"/>
      <c r="BO6" s="1698"/>
      <c r="BP6" s="1698"/>
      <c r="BQ6" s="1698"/>
      <c r="BR6" s="1698"/>
      <c r="BS6" s="1698"/>
    </row>
    <row r="7" spans="2:180" ht="15.75" customHeight="1" thickBot="1" x14ac:dyDescent="0.4">
      <c r="B7" s="1709"/>
      <c r="C7" s="1612">
        <f t="shared" si="25"/>
        <v>43834</v>
      </c>
      <c r="D7" s="1613" t="str">
        <f t="shared" si="26"/>
        <v/>
      </c>
      <c r="E7" s="1614">
        <f t="shared" si="27"/>
        <v>4</v>
      </c>
      <c r="F7" s="1615">
        <f t="shared" si="1"/>
        <v>-363</v>
      </c>
      <c r="G7" s="1616" t="str">
        <f t="shared" si="2"/>
        <v>Odilon</v>
      </c>
      <c r="H7" s="1598">
        <f t="shared" si="3"/>
        <v>6</v>
      </c>
      <c r="I7" s="1649">
        <f t="shared" si="4"/>
        <v>1</v>
      </c>
      <c r="K7" s="1709"/>
      <c r="L7" s="1617">
        <f t="shared" si="28"/>
        <v>43865</v>
      </c>
      <c r="M7" s="1613" t="str">
        <f t="shared" si="29"/>
        <v/>
      </c>
      <c r="N7" s="1614">
        <f t="shared" si="30"/>
        <v>35</v>
      </c>
      <c r="O7" s="1615">
        <f t="shared" si="5"/>
        <v>-332</v>
      </c>
      <c r="P7" s="1611" t="str">
        <f t="shared" si="6"/>
        <v>Véronique</v>
      </c>
      <c r="Q7" s="1598">
        <f t="shared" si="7"/>
        <v>2</v>
      </c>
      <c r="R7" s="1649">
        <f t="shared" si="8"/>
        <v>0</v>
      </c>
      <c r="T7" s="1709"/>
      <c r="U7" s="1617">
        <f t="shared" si="31"/>
        <v>43894</v>
      </c>
      <c r="V7" s="1613" t="str">
        <f t="shared" si="32"/>
        <v/>
      </c>
      <c r="W7" s="1614">
        <f t="shared" si="33"/>
        <v>64</v>
      </c>
      <c r="X7" s="1615">
        <f t="shared" si="9"/>
        <v>-303</v>
      </c>
      <c r="Y7" s="1616" t="str">
        <f t="shared" si="10"/>
        <v>Casimir</v>
      </c>
      <c r="Z7" s="1598">
        <f t="shared" si="11"/>
        <v>3</v>
      </c>
      <c r="AA7" s="1649">
        <f t="shared" si="12"/>
        <v>0</v>
      </c>
      <c r="AC7" s="1709"/>
      <c r="AD7" s="1617">
        <f t="shared" si="34"/>
        <v>43925</v>
      </c>
      <c r="AE7" s="1613" t="str">
        <f t="shared" si="35"/>
        <v/>
      </c>
      <c r="AF7" s="1614">
        <f t="shared" si="36"/>
        <v>95</v>
      </c>
      <c r="AG7" s="1615">
        <f t="shared" si="13"/>
        <v>-272</v>
      </c>
      <c r="AH7" s="1611" t="str">
        <f t="shared" si="14"/>
        <v>Isidore</v>
      </c>
      <c r="AI7" s="1598">
        <f t="shared" si="15"/>
        <v>6</v>
      </c>
      <c r="AJ7" s="1649">
        <f t="shared" si="16"/>
        <v>1</v>
      </c>
      <c r="AL7" s="1709"/>
      <c r="AM7" s="1617">
        <f t="shared" si="37"/>
        <v>43955</v>
      </c>
      <c r="AN7" s="1613" t="str">
        <f t="shared" si="38"/>
        <v>(19)</v>
      </c>
      <c r="AO7" s="1614">
        <f t="shared" si="39"/>
        <v>125</v>
      </c>
      <c r="AP7" s="1615">
        <f t="shared" si="17"/>
        <v>-242</v>
      </c>
      <c r="AQ7" s="1616" t="str">
        <f t="shared" si="18"/>
        <v>Sylvain</v>
      </c>
      <c r="AR7" s="1598">
        <f t="shared" si="19"/>
        <v>1</v>
      </c>
      <c r="AS7" s="1649">
        <f t="shared" si="20"/>
        <v>0</v>
      </c>
      <c r="AU7" s="1709"/>
      <c r="AV7" s="1617">
        <f t="shared" si="40"/>
        <v>43986</v>
      </c>
      <c r="AW7" s="1613" t="str">
        <f t="shared" si="41"/>
        <v/>
      </c>
      <c r="AX7" s="1614">
        <f t="shared" si="42"/>
        <v>156</v>
      </c>
      <c r="AY7" s="1615">
        <f t="shared" si="21"/>
        <v>-211</v>
      </c>
      <c r="AZ7" s="1616" t="str">
        <f t="shared" si="22"/>
        <v>Clotilde</v>
      </c>
      <c r="BA7" s="1598">
        <f t="shared" si="23"/>
        <v>4</v>
      </c>
      <c r="BB7" s="1649">
        <f t="shared" si="24"/>
        <v>0</v>
      </c>
      <c r="BC7" s="1599"/>
      <c r="BD7" s="1706">
        <f t="shared" si="0"/>
        <v>43835</v>
      </c>
      <c r="BE7" s="1715"/>
      <c r="BF7" s="1708" t="s">
        <v>3112</v>
      </c>
      <c r="BG7" s="1688" t="s">
        <v>3113</v>
      </c>
      <c r="BH7" s="1698"/>
      <c r="BI7" s="1698"/>
      <c r="BJ7" s="1698"/>
      <c r="BK7" s="1698"/>
      <c r="BL7" s="1698"/>
      <c r="BM7" s="1698"/>
      <c r="BN7" s="1698"/>
      <c r="BO7" s="1698"/>
      <c r="BP7" s="1698"/>
      <c r="BQ7" s="1698"/>
      <c r="BR7" s="1698"/>
      <c r="BS7" s="1698"/>
    </row>
    <row r="8" spans="2:180" ht="15.75" customHeight="1" thickTop="1" x14ac:dyDescent="0.35">
      <c r="B8" s="1709"/>
      <c r="C8" s="1612">
        <f t="shared" si="25"/>
        <v>43835</v>
      </c>
      <c r="D8" s="1613" t="str">
        <f t="shared" si="26"/>
        <v/>
      </c>
      <c r="E8" s="1614">
        <f t="shared" si="27"/>
        <v>5</v>
      </c>
      <c r="F8" s="1615">
        <f t="shared" si="1"/>
        <v>-362</v>
      </c>
      <c r="G8" s="1616" t="str">
        <f t="shared" si="2"/>
        <v>Edouard</v>
      </c>
      <c r="H8" s="1598">
        <f t="shared" si="3"/>
        <v>7</v>
      </c>
      <c r="I8" s="1649">
        <f t="shared" si="4"/>
        <v>0</v>
      </c>
      <c r="K8" s="1709"/>
      <c r="L8" s="1617">
        <f t="shared" si="28"/>
        <v>43866</v>
      </c>
      <c r="M8" s="1613" t="str">
        <f t="shared" si="29"/>
        <v/>
      </c>
      <c r="N8" s="1614">
        <f t="shared" si="30"/>
        <v>36</v>
      </c>
      <c r="O8" s="1615">
        <f t="shared" si="5"/>
        <v>-331</v>
      </c>
      <c r="P8" s="1611" t="str">
        <f t="shared" si="6"/>
        <v>Agathe</v>
      </c>
      <c r="Q8" s="1598">
        <f t="shared" si="7"/>
        <v>3</v>
      </c>
      <c r="R8" s="1649">
        <f t="shared" si="8"/>
        <v>0</v>
      </c>
      <c r="T8" s="1709"/>
      <c r="U8" s="1617">
        <f t="shared" si="31"/>
        <v>43895</v>
      </c>
      <c r="V8" s="1613" t="str">
        <f t="shared" si="32"/>
        <v/>
      </c>
      <c r="W8" s="1614">
        <f t="shared" si="33"/>
        <v>65</v>
      </c>
      <c r="X8" s="1615">
        <f t="shared" si="9"/>
        <v>-302</v>
      </c>
      <c r="Y8" s="1616" t="str">
        <f t="shared" si="10"/>
        <v>Olive</v>
      </c>
      <c r="Z8" s="1598">
        <f t="shared" si="11"/>
        <v>4</v>
      </c>
      <c r="AA8" s="1649">
        <f t="shared" si="12"/>
        <v>0</v>
      </c>
      <c r="AC8" s="1709"/>
      <c r="AD8" s="1617">
        <f t="shared" si="34"/>
        <v>43926</v>
      </c>
      <c r="AE8" s="1613" t="str">
        <f t="shared" si="35"/>
        <v/>
      </c>
      <c r="AF8" s="1614">
        <f t="shared" si="36"/>
        <v>96</v>
      </c>
      <c r="AG8" s="1615">
        <f t="shared" si="13"/>
        <v>-271</v>
      </c>
      <c r="AH8" s="1611" t="str">
        <f t="shared" si="14"/>
        <v>Irène</v>
      </c>
      <c r="AI8" s="1598">
        <f t="shared" si="15"/>
        <v>7</v>
      </c>
      <c r="AJ8" s="1649">
        <f t="shared" si="16"/>
        <v>1</v>
      </c>
      <c r="AL8" s="1709"/>
      <c r="AM8" s="1617">
        <f t="shared" si="37"/>
        <v>43956</v>
      </c>
      <c r="AN8" s="1613" t="str">
        <f t="shared" si="38"/>
        <v/>
      </c>
      <c r="AO8" s="1614">
        <f t="shared" si="39"/>
        <v>126</v>
      </c>
      <c r="AP8" s="1615">
        <f t="shared" si="17"/>
        <v>-241</v>
      </c>
      <c r="AQ8" s="1616" t="str">
        <f t="shared" si="18"/>
        <v>Judith</v>
      </c>
      <c r="AR8" s="1598">
        <f t="shared" si="19"/>
        <v>2</v>
      </c>
      <c r="AS8" s="1649">
        <f t="shared" si="20"/>
        <v>0</v>
      </c>
      <c r="AU8" s="1709"/>
      <c r="AV8" s="1617">
        <f t="shared" si="40"/>
        <v>43987</v>
      </c>
      <c r="AW8" s="1613" t="str">
        <f t="shared" si="41"/>
        <v/>
      </c>
      <c r="AX8" s="1614">
        <f t="shared" si="42"/>
        <v>157</v>
      </c>
      <c r="AY8" s="1615">
        <f t="shared" si="21"/>
        <v>-210</v>
      </c>
      <c r="AZ8" s="1616" t="str">
        <f t="shared" si="22"/>
        <v>Igor</v>
      </c>
      <c r="BA8" s="1598">
        <f t="shared" si="23"/>
        <v>5</v>
      </c>
      <c r="BB8" s="1649">
        <f t="shared" si="24"/>
        <v>0</v>
      </c>
      <c r="BC8" s="1599"/>
      <c r="BD8" s="1706">
        <f t="shared" si="0"/>
        <v>43836</v>
      </c>
      <c r="BE8" s="1715"/>
      <c r="BF8" s="1708" t="s">
        <v>3114</v>
      </c>
      <c r="BG8" s="1688" t="s">
        <v>3115</v>
      </c>
      <c r="BH8" s="1717">
        <f>ANBASE</f>
        <v>2020</v>
      </c>
      <c r="BI8" s="1718">
        <f>$BH$8+1</f>
        <v>2021</v>
      </c>
      <c r="BJ8" s="1719" t="s">
        <v>3116</v>
      </c>
      <c r="BK8" s="1698"/>
      <c r="BL8" s="1698"/>
      <c r="BM8" s="1698"/>
      <c r="BN8" s="1698"/>
      <c r="BO8" s="1698"/>
      <c r="BP8" s="1698"/>
      <c r="BQ8" s="1698"/>
      <c r="BR8" s="1698"/>
      <c r="BS8" s="1698"/>
    </row>
    <row r="9" spans="2:180" ht="15.75" customHeight="1" thickBot="1" x14ac:dyDescent="0.4">
      <c r="B9" s="1709"/>
      <c r="C9" s="1612">
        <f t="shared" si="25"/>
        <v>43836</v>
      </c>
      <c r="D9" s="1613" t="str">
        <f t="shared" si="26"/>
        <v>(2)</v>
      </c>
      <c r="E9" s="1614">
        <f t="shared" si="27"/>
        <v>6</v>
      </c>
      <c r="F9" s="1615">
        <f t="shared" si="1"/>
        <v>-361</v>
      </c>
      <c r="G9" s="1616" t="str">
        <f t="shared" si="2"/>
        <v>Mélaine</v>
      </c>
      <c r="H9" s="1598">
        <f t="shared" si="3"/>
        <v>1</v>
      </c>
      <c r="I9" s="1649">
        <f t="shared" si="4"/>
        <v>0</v>
      </c>
      <c r="K9" s="1709"/>
      <c r="L9" s="1617">
        <f t="shared" si="28"/>
        <v>43867</v>
      </c>
      <c r="M9" s="1613" t="str">
        <f t="shared" si="29"/>
        <v/>
      </c>
      <c r="N9" s="1614">
        <f t="shared" si="30"/>
        <v>37</v>
      </c>
      <c r="O9" s="1615">
        <f t="shared" si="5"/>
        <v>-330</v>
      </c>
      <c r="P9" s="1611" t="str">
        <f t="shared" si="6"/>
        <v>Gaston</v>
      </c>
      <c r="Q9" s="1598">
        <f t="shared" si="7"/>
        <v>4</v>
      </c>
      <c r="R9" s="1649">
        <f t="shared" si="8"/>
        <v>0</v>
      </c>
      <c r="T9" s="1709"/>
      <c r="U9" s="1617">
        <f t="shared" si="31"/>
        <v>43896</v>
      </c>
      <c r="V9" s="1613" t="str">
        <f t="shared" si="32"/>
        <v/>
      </c>
      <c r="W9" s="1614">
        <f t="shared" si="33"/>
        <v>66</v>
      </c>
      <c r="X9" s="1615">
        <f t="shared" si="9"/>
        <v>-301</v>
      </c>
      <c r="Y9" s="1616" t="str">
        <f t="shared" si="10"/>
        <v>Colette</v>
      </c>
      <c r="Z9" s="1598">
        <f t="shared" si="11"/>
        <v>5</v>
      </c>
      <c r="AA9" s="1649">
        <f t="shared" si="12"/>
        <v>0</v>
      </c>
      <c r="AC9" s="1709"/>
      <c r="AD9" s="1617">
        <f t="shared" si="34"/>
        <v>43927</v>
      </c>
      <c r="AE9" s="1613" t="str">
        <f t="shared" si="35"/>
        <v>(15)</v>
      </c>
      <c r="AF9" s="1614">
        <f t="shared" si="36"/>
        <v>97</v>
      </c>
      <c r="AG9" s="1615">
        <f t="shared" si="13"/>
        <v>-270</v>
      </c>
      <c r="AH9" s="1611" t="str">
        <f t="shared" si="14"/>
        <v>Marcellin</v>
      </c>
      <c r="AI9" s="1598">
        <f t="shared" si="15"/>
        <v>1</v>
      </c>
      <c r="AJ9" s="1649">
        <f t="shared" si="16"/>
        <v>1</v>
      </c>
      <c r="AL9" s="1709"/>
      <c r="AM9" s="1617">
        <f t="shared" si="37"/>
        <v>43957</v>
      </c>
      <c r="AN9" s="1613" t="str">
        <f t="shared" si="38"/>
        <v/>
      </c>
      <c r="AO9" s="1614">
        <f t="shared" si="39"/>
        <v>127</v>
      </c>
      <c r="AP9" s="1615">
        <f t="shared" si="17"/>
        <v>-240</v>
      </c>
      <c r="AQ9" s="1616" t="str">
        <f t="shared" si="18"/>
        <v>Prudence</v>
      </c>
      <c r="AR9" s="1598">
        <f t="shared" si="19"/>
        <v>3</v>
      </c>
      <c r="AS9" s="1649">
        <f t="shared" si="20"/>
        <v>0</v>
      </c>
      <c r="AU9" s="1709"/>
      <c r="AV9" s="1617">
        <f t="shared" si="40"/>
        <v>43988</v>
      </c>
      <c r="AW9" s="1613" t="str">
        <f t="shared" si="41"/>
        <v/>
      </c>
      <c r="AX9" s="1614">
        <f t="shared" si="42"/>
        <v>158</v>
      </c>
      <c r="AY9" s="1615">
        <f t="shared" si="21"/>
        <v>-209</v>
      </c>
      <c r="AZ9" s="1616" t="str">
        <f t="shared" si="22"/>
        <v>Norbert</v>
      </c>
      <c r="BA9" s="1598">
        <f t="shared" si="23"/>
        <v>6</v>
      </c>
      <c r="BB9" s="1649">
        <f t="shared" si="24"/>
        <v>0</v>
      </c>
      <c r="BC9" s="1599"/>
      <c r="BD9" s="1706">
        <f t="shared" si="0"/>
        <v>43837</v>
      </c>
      <c r="BE9" s="1715"/>
      <c r="BF9" s="1708" t="s">
        <v>3117</v>
      </c>
      <c r="BG9" s="1688" t="s">
        <v>3118</v>
      </c>
      <c r="BH9" s="1600">
        <f>DATE(ANBASE+1,MONTH(1),DAY(1)) - DATE(ANBASE,MONTH(1),DAY(1))</f>
        <v>366</v>
      </c>
      <c r="BI9" s="1618">
        <f>DATE(ANBASE+2,MONTH(1),DAY(1)) - DATE(ANBASE+1,MONTH(1),DAY(1))</f>
        <v>365</v>
      </c>
      <c r="BJ9" s="1720" t="s">
        <v>3119</v>
      </c>
      <c r="BK9" s="1698"/>
      <c r="BL9" s="1698"/>
      <c r="BM9" s="1698"/>
      <c r="BN9" s="1698"/>
      <c r="BO9" s="1698"/>
      <c r="BP9" s="1698"/>
      <c r="BQ9" s="1698"/>
      <c r="BR9" s="1698"/>
      <c r="BS9" s="1698"/>
    </row>
    <row r="10" spans="2:180" ht="15.75" customHeight="1" thickTop="1" x14ac:dyDescent="0.35">
      <c r="B10" s="1709"/>
      <c r="C10" s="1612">
        <f t="shared" si="25"/>
        <v>43837</v>
      </c>
      <c r="D10" s="1613" t="str">
        <f t="shared" si="26"/>
        <v/>
      </c>
      <c r="E10" s="1614">
        <f t="shared" si="27"/>
        <v>7</v>
      </c>
      <c r="F10" s="1615">
        <f t="shared" si="1"/>
        <v>-360</v>
      </c>
      <c r="G10" s="1616" t="str">
        <f t="shared" si="2"/>
        <v>Raymond</v>
      </c>
      <c r="H10" s="1598">
        <f t="shared" si="3"/>
        <v>2</v>
      </c>
      <c r="I10" s="1649">
        <f t="shared" si="4"/>
        <v>0</v>
      </c>
      <c r="K10" s="1709"/>
      <c r="L10" s="1617">
        <f t="shared" si="28"/>
        <v>43868</v>
      </c>
      <c r="M10" s="1613" t="str">
        <f t="shared" si="29"/>
        <v/>
      </c>
      <c r="N10" s="1614">
        <f t="shared" si="30"/>
        <v>38</v>
      </c>
      <c r="O10" s="1615">
        <f t="shared" si="5"/>
        <v>-329</v>
      </c>
      <c r="P10" s="1611" t="str">
        <f t="shared" si="6"/>
        <v>Eugènie</v>
      </c>
      <c r="Q10" s="1598">
        <f t="shared" si="7"/>
        <v>5</v>
      </c>
      <c r="R10" s="1649">
        <f t="shared" si="8"/>
        <v>1</v>
      </c>
      <c r="T10" s="1709"/>
      <c r="U10" s="1617">
        <f t="shared" si="31"/>
        <v>43897</v>
      </c>
      <c r="V10" s="1613" t="str">
        <f t="shared" si="32"/>
        <v/>
      </c>
      <c r="W10" s="1614">
        <f t="shared" si="33"/>
        <v>67</v>
      </c>
      <c r="X10" s="1615">
        <f t="shared" si="9"/>
        <v>-300</v>
      </c>
      <c r="Y10" s="1616" t="str">
        <f t="shared" si="10"/>
        <v>Félicité</v>
      </c>
      <c r="Z10" s="1598">
        <f t="shared" si="11"/>
        <v>6</v>
      </c>
      <c r="AA10" s="1649">
        <f t="shared" si="12"/>
        <v>0</v>
      </c>
      <c r="AC10" s="1709"/>
      <c r="AD10" s="1617">
        <f t="shared" si="34"/>
        <v>43928</v>
      </c>
      <c r="AE10" s="1613" t="str">
        <f t="shared" si="35"/>
        <v/>
      </c>
      <c r="AF10" s="1614">
        <f t="shared" si="36"/>
        <v>98</v>
      </c>
      <c r="AG10" s="1615">
        <f t="shared" si="13"/>
        <v>-269</v>
      </c>
      <c r="AH10" s="1611" t="str">
        <f t="shared" si="14"/>
        <v>Jean-Baptiste de la Salle</v>
      </c>
      <c r="AI10" s="1598">
        <f t="shared" si="15"/>
        <v>2</v>
      </c>
      <c r="AJ10" s="1649">
        <f t="shared" si="16"/>
        <v>1</v>
      </c>
      <c r="AL10" s="1709"/>
      <c r="AM10" s="1617">
        <f t="shared" si="37"/>
        <v>43958</v>
      </c>
      <c r="AN10" s="1613" t="str">
        <f t="shared" si="38"/>
        <v/>
      </c>
      <c r="AO10" s="1614">
        <f t="shared" si="39"/>
        <v>128</v>
      </c>
      <c r="AP10" s="1615">
        <f t="shared" si="17"/>
        <v>-239</v>
      </c>
      <c r="AQ10" s="1616" t="str">
        <f t="shared" si="18"/>
        <v>Gisèle</v>
      </c>
      <c r="AR10" s="1598">
        <f t="shared" si="19"/>
        <v>4</v>
      </c>
      <c r="AS10" s="1649">
        <f t="shared" si="20"/>
        <v>0</v>
      </c>
      <c r="AU10" s="1709"/>
      <c r="AV10" s="1617">
        <f t="shared" si="40"/>
        <v>43989</v>
      </c>
      <c r="AW10" s="1613" t="str">
        <f t="shared" si="41"/>
        <v/>
      </c>
      <c r="AX10" s="1614">
        <f t="shared" si="42"/>
        <v>159</v>
      </c>
      <c r="AY10" s="1615">
        <f t="shared" si="21"/>
        <v>-208</v>
      </c>
      <c r="AZ10" s="1616" t="str">
        <f t="shared" si="22"/>
        <v>Gilbert</v>
      </c>
      <c r="BA10" s="1598">
        <f t="shared" si="23"/>
        <v>7</v>
      </c>
      <c r="BB10" s="1649">
        <f t="shared" si="24"/>
        <v>0</v>
      </c>
      <c r="BC10" s="1599"/>
      <c r="BD10" s="1706">
        <f t="shared" si="0"/>
        <v>43838</v>
      </c>
      <c r="BE10" s="1715"/>
      <c r="BF10" s="1708" t="s">
        <v>3120</v>
      </c>
      <c r="BG10" s="1688" t="s">
        <v>3121</v>
      </c>
      <c r="BH10" s="1698"/>
      <c r="BI10" s="1698"/>
      <c r="BJ10" s="1698"/>
      <c r="BK10" s="1698"/>
      <c r="BL10" s="1698"/>
      <c r="BM10" s="1698"/>
      <c r="BN10" s="1698"/>
      <c r="BO10" s="1698"/>
      <c r="BP10" s="1698"/>
      <c r="BQ10" s="1698"/>
      <c r="BR10" s="1698"/>
      <c r="BS10" s="1698"/>
    </row>
    <row r="11" spans="2:180" ht="15.75" customHeight="1" x14ac:dyDescent="0.35">
      <c r="B11" s="1709"/>
      <c r="C11" s="1612">
        <f t="shared" si="25"/>
        <v>43838</v>
      </c>
      <c r="D11" s="1613" t="str">
        <f t="shared" si="26"/>
        <v/>
      </c>
      <c r="E11" s="1614">
        <f t="shared" si="27"/>
        <v>8</v>
      </c>
      <c r="F11" s="1615">
        <f t="shared" si="1"/>
        <v>-359</v>
      </c>
      <c r="G11" s="1616" t="str">
        <f t="shared" si="2"/>
        <v>Lucien</v>
      </c>
      <c r="H11" s="1598">
        <f t="shared" si="3"/>
        <v>3</v>
      </c>
      <c r="I11" s="1649">
        <f t="shared" si="4"/>
        <v>0</v>
      </c>
      <c r="K11" s="1709"/>
      <c r="L11" s="1617">
        <f t="shared" si="28"/>
        <v>43869</v>
      </c>
      <c r="M11" s="1613" t="str">
        <f t="shared" si="29"/>
        <v/>
      </c>
      <c r="N11" s="1614">
        <f t="shared" si="30"/>
        <v>39</v>
      </c>
      <c r="O11" s="1615">
        <f t="shared" si="5"/>
        <v>-328</v>
      </c>
      <c r="P11" s="1611" t="str">
        <f t="shared" si="6"/>
        <v>Jacqueline</v>
      </c>
      <c r="Q11" s="1598">
        <f t="shared" si="7"/>
        <v>6</v>
      </c>
      <c r="R11" s="1649">
        <f t="shared" si="8"/>
        <v>1</v>
      </c>
      <c r="T11" s="1721"/>
      <c r="U11" s="1617">
        <f t="shared" si="31"/>
        <v>43898</v>
      </c>
      <c r="V11" s="1613" t="str">
        <f t="shared" si="32"/>
        <v/>
      </c>
      <c r="W11" s="1614">
        <f t="shared" si="33"/>
        <v>68</v>
      </c>
      <c r="X11" s="1615">
        <f t="shared" si="9"/>
        <v>-299</v>
      </c>
      <c r="Y11" s="1616" t="str">
        <f t="shared" si="10"/>
        <v>Jean de Dieu</v>
      </c>
      <c r="Z11" s="1598">
        <f t="shared" si="11"/>
        <v>7</v>
      </c>
      <c r="AA11" s="1649">
        <f t="shared" si="12"/>
        <v>0</v>
      </c>
      <c r="AC11" s="1709"/>
      <c r="AD11" s="1617">
        <f t="shared" si="34"/>
        <v>43929</v>
      </c>
      <c r="AE11" s="1613" t="str">
        <f t="shared" si="35"/>
        <v/>
      </c>
      <c r="AF11" s="1614">
        <f t="shared" si="36"/>
        <v>99</v>
      </c>
      <c r="AG11" s="1615">
        <f t="shared" si="13"/>
        <v>-268</v>
      </c>
      <c r="AH11" s="1611" t="str">
        <f t="shared" si="14"/>
        <v>Julie</v>
      </c>
      <c r="AI11" s="1598">
        <f t="shared" si="15"/>
        <v>3</v>
      </c>
      <c r="AJ11" s="1649">
        <f t="shared" si="16"/>
        <v>1</v>
      </c>
      <c r="AL11" s="1709"/>
      <c r="AM11" s="1617">
        <f t="shared" si="37"/>
        <v>43959</v>
      </c>
      <c r="AN11" s="1613" t="str">
        <f t="shared" si="38"/>
        <v/>
      </c>
      <c r="AO11" s="1614">
        <f t="shared" si="39"/>
        <v>129</v>
      </c>
      <c r="AP11" s="1615">
        <f t="shared" si="17"/>
        <v>-238</v>
      </c>
      <c r="AQ11" s="1616" t="str">
        <f t="shared" si="18"/>
        <v>Armistice 1945 (Fête victoire 1945)</v>
      </c>
      <c r="AR11" s="1598">
        <f t="shared" si="19"/>
        <v>5</v>
      </c>
      <c r="AS11" s="1649">
        <f t="shared" si="20"/>
        <v>0</v>
      </c>
      <c r="AU11" s="1709"/>
      <c r="AV11" s="1617">
        <f t="shared" si="40"/>
        <v>43990</v>
      </c>
      <c r="AW11" s="1613" t="str">
        <f t="shared" si="41"/>
        <v>(24)</v>
      </c>
      <c r="AX11" s="1614">
        <f t="shared" si="42"/>
        <v>160</v>
      </c>
      <c r="AY11" s="1615">
        <f t="shared" si="21"/>
        <v>-207</v>
      </c>
      <c r="AZ11" s="1616" t="str">
        <f t="shared" si="22"/>
        <v>Médard</v>
      </c>
      <c r="BA11" s="1598">
        <f t="shared" si="23"/>
        <v>1</v>
      </c>
      <c r="BB11" s="1649">
        <f t="shared" si="24"/>
        <v>0</v>
      </c>
      <c r="BC11" s="1599"/>
      <c r="BD11" s="1706">
        <f t="shared" si="0"/>
        <v>43839</v>
      </c>
      <c r="BE11" s="1715"/>
      <c r="BF11" s="1708" t="s">
        <v>3122</v>
      </c>
      <c r="BG11" s="1688" t="s">
        <v>3123</v>
      </c>
      <c r="BH11" s="1698"/>
      <c r="BI11" s="1698"/>
      <c r="BJ11" s="1698"/>
      <c r="BK11" s="1698"/>
      <c r="BL11" s="1698"/>
      <c r="BM11" s="1698"/>
      <c r="BN11" s="1698"/>
      <c r="BO11" s="1698"/>
      <c r="BP11" s="2433" t="s">
        <v>3879</v>
      </c>
      <c r="BQ11" s="2433"/>
      <c r="BR11" s="2433"/>
      <c r="BS11" s="2433"/>
      <c r="BT11" s="2433"/>
    </row>
    <row r="12" spans="2:180" ht="15.75" customHeight="1" thickBot="1" x14ac:dyDescent="0.4">
      <c r="B12" s="1709"/>
      <c r="C12" s="1612">
        <f t="shared" si="25"/>
        <v>43839</v>
      </c>
      <c r="D12" s="1613" t="str">
        <f t="shared" si="26"/>
        <v/>
      </c>
      <c r="E12" s="1614">
        <f t="shared" si="27"/>
        <v>9</v>
      </c>
      <c r="F12" s="1615">
        <f t="shared" si="1"/>
        <v>-358</v>
      </c>
      <c r="G12" s="1616" t="str">
        <f t="shared" si="2"/>
        <v>Alix</v>
      </c>
      <c r="H12" s="1598">
        <f t="shared" si="3"/>
        <v>4</v>
      </c>
      <c r="I12" s="1649">
        <f t="shared" si="4"/>
        <v>0</v>
      </c>
      <c r="K12" s="1709"/>
      <c r="L12" s="1617">
        <f t="shared" si="28"/>
        <v>43870</v>
      </c>
      <c r="M12" s="1613" t="str">
        <f t="shared" si="29"/>
        <v/>
      </c>
      <c r="N12" s="1614">
        <f t="shared" si="30"/>
        <v>40</v>
      </c>
      <c r="O12" s="1615">
        <f t="shared" si="5"/>
        <v>-327</v>
      </c>
      <c r="P12" s="1611" t="str">
        <f t="shared" si="6"/>
        <v>Apolline</v>
      </c>
      <c r="Q12" s="1598">
        <f t="shared" si="7"/>
        <v>7</v>
      </c>
      <c r="R12" s="1649">
        <f t="shared" si="8"/>
        <v>1</v>
      </c>
      <c r="T12" s="1709"/>
      <c r="U12" s="1617">
        <f t="shared" si="31"/>
        <v>43899</v>
      </c>
      <c r="V12" s="1613" t="str">
        <f t="shared" si="32"/>
        <v>(11)</v>
      </c>
      <c r="W12" s="1614">
        <f t="shared" si="33"/>
        <v>69</v>
      </c>
      <c r="X12" s="1615">
        <f t="shared" si="9"/>
        <v>-298</v>
      </c>
      <c r="Y12" s="1616" t="str">
        <f t="shared" si="10"/>
        <v>Françoise</v>
      </c>
      <c r="Z12" s="1598">
        <f t="shared" si="11"/>
        <v>1</v>
      </c>
      <c r="AA12" s="1649">
        <f t="shared" si="12"/>
        <v>0</v>
      </c>
      <c r="AC12" s="1709"/>
      <c r="AD12" s="1617">
        <f t="shared" si="34"/>
        <v>43930</v>
      </c>
      <c r="AE12" s="1613" t="str">
        <f t="shared" si="35"/>
        <v/>
      </c>
      <c r="AF12" s="1614">
        <f t="shared" si="36"/>
        <v>100</v>
      </c>
      <c r="AG12" s="1615">
        <f t="shared" si="13"/>
        <v>-267</v>
      </c>
      <c r="AH12" s="1611" t="str">
        <f t="shared" si="14"/>
        <v>Gautier</v>
      </c>
      <c r="AI12" s="1598">
        <f t="shared" si="15"/>
        <v>4</v>
      </c>
      <c r="AJ12" s="1649">
        <f t="shared" si="16"/>
        <v>1</v>
      </c>
      <c r="AL12" s="1709"/>
      <c r="AM12" s="1617">
        <f t="shared" si="37"/>
        <v>43960</v>
      </c>
      <c r="AN12" s="1613" t="str">
        <f t="shared" si="38"/>
        <v/>
      </c>
      <c r="AO12" s="1614">
        <f t="shared" si="39"/>
        <v>130</v>
      </c>
      <c r="AP12" s="1615">
        <f t="shared" si="17"/>
        <v>-237</v>
      </c>
      <c r="AQ12" s="1616" t="str">
        <f t="shared" si="18"/>
        <v>Pacôme</v>
      </c>
      <c r="AR12" s="1598">
        <f t="shared" si="19"/>
        <v>6</v>
      </c>
      <c r="AS12" s="1649">
        <f t="shared" si="20"/>
        <v>0</v>
      </c>
      <c r="AU12" s="1709"/>
      <c r="AV12" s="1617">
        <f t="shared" si="40"/>
        <v>43991</v>
      </c>
      <c r="AW12" s="1613" t="str">
        <f t="shared" si="41"/>
        <v/>
      </c>
      <c r="AX12" s="1614">
        <f t="shared" si="42"/>
        <v>161</v>
      </c>
      <c r="AY12" s="1615">
        <f t="shared" si="21"/>
        <v>-206</v>
      </c>
      <c r="AZ12" s="1616" t="str">
        <f t="shared" si="22"/>
        <v>Diane</v>
      </c>
      <c r="BA12" s="1598">
        <f t="shared" si="23"/>
        <v>2</v>
      </c>
      <c r="BB12" s="1649">
        <f t="shared" si="24"/>
        <v>0</v>
      </c>
      <c r="BC12" s="1599"/>
      <c r="BD12" s="1706">
        <f t="shared" si="0"/>
        <v>43840</v>
      </c>
      <c r="BE12" s="1715"/>
      <c r="BF12" s="1708" t="s">
        <v>3124</v>
      </c>
      <c r="BG12" s="1688" t="s">
        <v>3125</v>
      </c>
      <c r="BH12" s="1698"/>
      <c r="BI12" s="1698"/>
      <c r="BJ12" s="1698"/>
      <c r="BK12" s="1698"/>
      <c r="BL12" s="1698"/>
      <c r="BM12" s="1698"/>
      <c r="BN12" s="1698"/>
      <c r="BO12" s="1698"/>
      <c r="BP12" s="2433"/>
      <c r="BQ12" s="2433"/>
      <c r="BR12" s="2433"/>
      <c r="BS12" s="2433"/>
      <c r="BT12" s="2433"/>
    </row>
    <row r="13" spans="2:180" ht="15.75" customHeight="1" thickTop="1" thickBot="1" x14ac:dyDescent="0.4">
      <c r="B13" s="1709"/>
      <c r="C13" s="1612">
        <f t="shared" si="25"/>
        <v>43840</v>
      </c>
      <c r="D13" s="1613" t="str">
        <f t="shared" si="26"/>
        <v/>
      </c>
      <c r="E13" s="1614">
        <f t="shared" si="27"/>
        <v>10</v>
      </c>
      <c r="F13" s="1615">
        <f t="shared" si="1"/>
        <v>-357</v>
      </c>
      <c r="G13" s="1616" t="str">
        <f t="shared" si="2"/>
        <v>Guillaume</v>
      </c>
      <c r="H13" s="1598">
        <f t="shared" si="3"/>
        <v>5</v>
      </c>
      <c r="I13" s="1649">
        <f t="shared" si="4"/>
        <v>0</v>
      </c>
      <c r="K13" s="1709"/>
      <c r="L13" s="1617">
        <f t="shared" si="28"/>
        <v>43871</v>
      </c>
      <c r="M13" s="1613" t="str">
        <f t="shared" si="29"/>
        <v>(7)</v>
      </c>
      <c r="N13" s="1614">
        <f t="shared" si="30"/>
        <v>41</v>
      </c>
      <c r="O13" s="1615">
        <f t="shared" si="5"/>
        <v>-326</v>
      </c>
      <c r="P13" s="1611" t="str">
        <f t="shared" si="6"/>
        <v>Arnaud</v>
      </c>
      <c r="Q13" s="1598">
        <f t="shared" si="7"/>
        <v>1</v>
      </c>
      <c r="R13" s="1649">
        <f t="shared" si="8"/>
        <v>1</v>
      </c>
      <c r="T13" s="1709"/>
      <c r="U13" s="1617">
        <f t="shared" si="31"/>
        <v>43900</v>
      </c>
      <c r="V13" s="1613" t="str">
        <f t="shared" si="32"/>
        <v/>
      </c>
      <c r="W13" s="1614">
        <f t="shared" si="33"/>
        <v>70</v>
      </c>
      <c r="X13" s="1615">
        <f t="shared" si="9"/>
        <v>-297</v>
      </c>
      <c r="Y13" s="1616" t="str">
        <f t="shared" si="10"/>
        <v>Vivien</v>
      </c>
      <c r="Z13" s="1598">
        <f t="shared" si="11"/>
        <v>2</v>
      </c>
      <c r="AA13" s="1649">
        <f t="shared" si="12"/>
        <v>0</v>
      </c>
      <c r="AC13" s="1709"/>
      <c r="AD13" s="1617">
        <f t="shared" si="34"/>
        <v>43931</v>
      </c>
      <c r="AE13" s="1613" t="str">
        <f t="shared" si="35"/>
        <v/>
      </c>
      <c r="AF13" s="1614">
        <f t="shared" si="36"/>
        <v>101</v>
      </c>
      <c r="AG13" s="1615">
        <f t="shared" si="13"/>
        <v>-266</v>
      </c>
      <c r="AH13" s="1611" t="str">
        <f t="shared" si="14"/>
        <v>Fulbert</v>
      </c>
      <c r="AI13" s="1598">
        <f t="shared" si="15"/>
        <v>5</v>
      </c>
      <c r="AJ13" s="1649">
        <f t="shared" si="16"/>
        <v>1</v>
      </c>
      <c r="AL13" s="1709"/>
      <c r="AM13" s="1617">
        <f t="shared" si="37"/>
        <v>43961</v>
      </c>
      <c r="AN13" s="1613" t="str">
        <f t="shared" si="38"/>
        <v/>
      </c>
      <c r="AO13" s="1614">
        <f t="shared" si="39"/>
        <v>131</v>
      </c>
      <c r="AP13" s="1615">
        <f t="shared" si="17"/>
        <v>-236</v>
      </c>
      <c r="AQ13" s="1616" t="str">
        <f t="shared" si="18"/>
        <v>Solange</v>
      </c>
      <c r="AR13" s="1598">
        <f t="shared" si="19"/>
        <v>7</v>
      </c>
      <c r="AS13" s="1649">
        <f t="shared" si="20"/>
        <v>0</v>
      </c>
      <c r="AU13" s="1709"/>
      <c r="AV13" s="1617">
        <f t="shared" si="40"/>
        <v>43992</v>
      </c>
      <c r="AW13" s="1613" t="str">
        <f t="shared" si="41"/>
        <v/>
      </c>
      <c r="AX13" s="1614">
        <f t="shared" si="42"/>
        <v>162</v>
      </c>
      <c r="AY13" s="1615">
        <f t="shared" si="21"/>
        <v>-205</v>
      </c>
      <c r="AZ13" s="1616" t="str">
        <f t="shared" si="22"/>
        <v>Landry</v>
      </c>
      <c r="BA13" s="1598">
        <f t="shared" si="23"/>
        <v>3</v>
      </c>
      <c r="BB13" s="1649">
        <f t="shared" si="24"/>
        <v>0</v>
      </c>
      <c r="BC13" s="1599"/>
      <c r="BD13" s="1706">
        <f t="shared" si="0"/>
        <v>43841</v>
      </c>
      <c r="BE13" s="1715"/>
      <c r="BF13" s="1708" t="s">
        <v>3126</v>
      </c>
      <c r="BG13" s="1688" t="s">
        <v>3127</v>
      </c>
      <c r="BH13" s="1698"/>
      <c r="BI13" s="1698"/>
      <c r="BJ13" s="1698"/>
      <c r="BK13" s="1698"/>
      <c r="BL13" s="1698"/>
      <c r="BM13" s="1698"/>
      <c r="BO13" s="1698"/>
      <c r="BP13" s="2434" t="str">
        <f xml:space="preserve"> "Ma zone calendrier scolaire " &amp; $BH$8 &amp; " - " &amp; $BI$8</f>
        <v>Ma zone calendrier scolaire 2020 - 2021</v>
      </c>
      <c r="BQ13" s="2435"/>
      <c r="BR13" s="2435"/>
      <c r="BS13" s="2436"/>
      <c r="BT13" s="2437" t="s">
        <v>3867</v>
      </c>
    </row>
    <row r="14" spans="2:180" ht="15.75" customHeight="1" thickTop="1" thickBot="1" x14ac:dyDescent="0.4">
      <c r="B14" s="1709"/>
      <c r="C14" s="1612">
        <f t="shared" si="25"/>
        <v>43841</v>
      </c>
      <c r="D14" s="1613" t="str">
        <f t="shared" si="26"/>
        <v/>
      </c>
      <c r="E14" s="1614">
        <f t="shared" si="27"/>
        <v>11</v>
      </c>
      <c r="F14" s="1615">
        <f t="shared" si="1"/>
        <v>-356</v>
      </c>
      <c r="G14" s="1616" t="str">
        <f t="shared" si="2"/>
        <v>Pauline</v>
      </c>
      <c r="H14" s="1598">
        <f t="shared" si="3"/>
        <v>6</v>
      </c>
      <c r="I14" s="1649">
        <f t="shared" si="4"/>
        <v>0</v>
      </c>
      <c r="K14" s="1709"/>
      <c r="L14" s="1617">
        <f t="shared" si="28"/>
        <v>43872</v>
      </c>
      <c r="M14" s="1613" t="str">
        <f t="shared" si="29"/>
        <v/>
      </c>
      <c r="N14" s="1614">
        <f t="shared" si="30"/>
        <v>42</v>
      </c>
      <c r="O14" s="1615">
        <f t="shared" si="5"/>
        <v>-325</v>
      </c>
      <c r="P14" s="1611" t="str">
        <f t="shared" si="6"/>
        <v>Notre Dame de Lourdes</v>
      </c>
      <c r="Q14" s="1598">
        <f t="shared" si="7"/>
        <v>2</v>
      </c>
      <c r="R14" s="1649">
        <f t="shared" si="8"/>
        <v>1</v>
      </c>
      <c r="T14" s="1709"/>
      <c r="U14" s="1617">
        <f t="shared" si="31"/>
        <v>43901</v>
      </c>
      <c r="V14" s="1613" t="str">
        <f t="shared" si="32"/>
        <v/>
      </c>
      <c r="W14" s="1614">
        <f t="shared" si="33"/>
        <v>71</v>
      </c>
      <c r="X14" s="1615">
        <f t="shared" si="9"/>
        <v>-296</v>
      </c>
      <c r="Y14" s="1616" t="str">
        <f t="shared" si="10"/>
        <v>Rosine</v>
      </c>
      <c r="Z14" s="1598">
        <f t="shared" si="11"/>
        <v>3</v>
      </c>
      <c r="AA14" s="1649">
        <f t="shared" si="12"/>
        <v>0</v>
      </c>
      <c r="AC14" s="1709"/>
      <c r="AD14" s="1617">
        <f t="shared" si="34"/>
        <v>43932</v>
      </c>
      <c r="AE14" s="1613" t="str">
        <f t="shared" si="35"/>
        <v/>
      </c>
      <c r="AF14" s="1614">
        <f t="shared" si="36"/>
        <v>102</v>
      </c>
      <c r="AG14" s="1615">
        <f t="shared" si="13"/>
        <v>-265</v>
      </c>
      <c r="AH14" s="1611" t="str">
        <f t="shared" si="14"/>
        <v>Stanislas</v>
      </c>
      <c r="AI14" s="1598">
        <f t="shared" si="15"/>
        <v>6</v>
      </c>
      <c r="AJ14" s="1649">
        <f t="shared" si="16"/>
        <v>1</v>
      </c>
      <c r="AL14" s="1709"/>
      <c r="AM14" s="1617">
        <f t="shared" si="37"/>
        <v>43962</v>
      </c>
      <c r="AN14" s="1613" t="str">
        <f t="shared" si="38"/>
        <v>(20)</v>
      </c>
      <c r="AO14" s="1614">
        <f t="shared" si="39"/>
        <v>132</v>
      </c>
      <c r="AP14" s="1615">
        <f t="shared" si="17"/>
        <v>-235</v>
      </c>
      <c r="AQ14" s="1616" t="str">
        <f t="shared" si="18"/>
        <v>Estelle</v>
      </c>
      <c r="AR14" s="1598">
        <f t="shared" si="19"/>
        <v>1</v>
      </c>
      <c r="AS14" s="1649">
        <f t="shared" si="20"/>
        <v>0</v>
      </c>
      <c r="AU14" s="1709"/>
      <c r="AV14" s="1617">
        <f t="shared" si="40"/>
        <v>43993</v>
      </c>
      <c r="AW14" s="1613" t="str">
        <f t="shared" si="41"/>
        <v/>
      </c>
      <c r="AX14" s="1614">
        <f t="shared" si="42"/>
        <v>163</v>
      </c>
      <c r="AY14" s="1615">
        <f t="shared" si="21"/>
        <v>-204</v>
      </c>
      <c r="AZ14" s="1616" t="str">
        <f t="shared" si="22"/>
        <v>Barnabé</v>
      </c>
      <c r="BA14" s="1598">
        <f t="shared" si="23"/>
        <v>4</v>
      </c>
      <c r="BB14" s="1649">
        <f t="shared" si="24"/>
        <v>0</v>
      </c>
      <c r="BC14" s="1599"/>
      <c r="BD14" s="1706">
        <f t="shared" si="0"/>
        <v>43842</v>
      </c>
      <c r="BE14" s="1715"/>
      <c r="BF14" s="1708" t="s">
        <v>3128</v>
      </c>
      <c r="BG14" s="1722" t="s">
        <v>3129</v>
      </c>
      <c r="BH14" s="2439" t="s">
        <v>3875</v>
      </c>
      <c r="BI14" s="2440"/>
      <c r="BJ14" s="2440"/>
      <c r="BK14" s="2440"/>
      <c r="BL14" s="2440"/>
      <c r="BM14" s="2441">
        <f>ANBASE</f>
        <v>2020</v>
      </c>
      <c r="BO14" s="1698"/>
      <c r="BP14" s="1665" t="s">
        <v>3130</v>
      </c>
      <c r="BQ14" s="1666" t="s">
        <v>3131</v>
      </c>
      <c r="BR14" s="1666" t="s">
        <v>3132</v>
      </c>
      <c r="BS14" s="1667" t="s">
        <v>3133</v>
      </c>
      <c r="BT14" s="2438"/>
      <c r="BW14" s="1723" t="s">
        <v>3134</v>
      </c>
    </row>
    <row r="15" spans="2:180" ht="15.75" customHeight="1" thickTop="1" x14ac:dyDescent="0.35">
      <c r="B15" s="1709"/>
      <c r="C15" s="1612">
        <f t="shared" si="25"/>
        <v>43842</v>
      </c>
      <c r="D15" s="1613" t="str">
        <f t="shared" si="26"/>
        <v/>
      </c>
      <c r="E15" s="1614">
        <f t="shared" si="27"/>
        <v>12</v>
      </c>
      <c r="F15" s="1615">
        <f t="shared" si="1"/>
        <v>-355</v>
      </c>
      <c r="G15" s="1616" t="str">
        <f t="shared" si="2"/>
        <v>Tatiana</v>
      </c>
      <c r="H15" s="1598">
        <f t="shared" si="3"/>
        <v>7</v>
      </c>
      <c r="I15" s="1649">
        <f t="shared" si="4"/>
        <v>0</v>
      </c>
      <c r="K15" s="1709"/>
      <c r="L15" s="1617">
        <f t="shared" si="28"/>
        <v>43873</v>
      </c>
      <c r="M15" s="1613" t="str">
        <f t="shared" si="29"/>
        <v/>
      </c>
      <c r="N15" s="1614">
        <f t="shared" si="30"/>
        <v>43</v>
      </c>
      <c r="O15" s="1615">
        <f t="shared" si="5"/>
        <v>-324</v>
      </c>
      <c r="P15" s="1611" t="str">
        <f t="shared" si="6"/>
        <v>Félix</v>
      </c>
      <c r="Q15" s="1598">
        <f t="shared" si="7"/>
        <v>3</v>
      </c>
      <c r="R15" s="1649">
        <f t="shared" si="8"/>
        <v>1</v>
      </c>
      <c r="T15" s="1709"/>
      <c r="U15" s="1617">
        <f t="shared" si="31"/>
        <v>43902</v>
      </c>
      <c r="V15" s="1613" t="str">
        <f t="shared" si="32"/>
        <v/>
      </c>
      <c r="W15" s="1614">
        <f t="shared" si="33"/>
        <v>72</v>
      </c>
      <c r="X15" s="1615">
        <f t="shared" si="9"/>
        <v>-295</v>
      </c>
      <c r="Y15" s="1616" t="str">
        <f t="shared" si="10"/>
        <v>Justine</v>
      </c>
      <c r="Z15" s="1598">
        <f t="shared" si="11"/>
        <v>4</v>
      </c>
      <c r="AA15" s="1649">
        <f t="shared" si="12"/>
        <v>0</v>
      </c>
      <c r="AC15" s="1709"/>
      <c r="AD15" s="1617">
        <f t="shared" si="34"/>
        <v>43933</v>
      </c>
      <c r="AE15" s="1613" t="str">
        <f t="shared" si="35"/>
        <v/>
      </c>
      <c r="AF15" s="1614">
        <f t="shared" si="36"/>
        <v>103</v>
      </c>
      <c r="AG15" s="1615">
        <f t="shared" si="13"/>
        <v>-264</v>
      </c>
      <c r="AH15" s="1611" t="str">
        <f t="shared" si="14"/>
        <v>Jules (Pâques)</v>
      </c>
      <c r="AI15" s="1598">
        <f t="shared" si="15"/>
        <v>7</v>
      </c>
      <c r="AJ15" s="1649">
        <f t="shared" si="16"/>
        <v>1</v>
      </c>
      <c r="AL15" s="1709"/>
      <c r="AM15" s="1617">
        <f t="shared" si="37"/>
        <v>43963</v>
      </c>
      <c r="AN15" s="1613" t="str">
        <f t="shared" si="38"/>
        <v/>
      </c>
      <c r="AO15" s="1614">
        <f t="shared" si="39"/>
        <v>133</v>
      </c>
      <c r="AP15" s="1615">
        <f t="shared" si="17"/>
        <v>-234</v>
      </c>
      <c r="AQ15" s="1616" t="str">
        <f t="shared" si="18"/>
        <v>Achille</v>
      </c>
      <c r="AR15" s="1598">
        <f t="shared" si="19"/>
        <v>2</v>
      </c>
      <c r="AS15" s="1649">
        <f t="shared" si="20"/>
        <v>0</v>
      </c>
      <c r="AU15" s="1709"/>
      <c r="AV15" s="1617">
        <f t="shared" si="40"/>
        <v>43994</v>
      </c>
      <c r="AW15" s="1613" t="str">
        <f t="shared" si="41"/>
        <v/>
      </c>
      <c r="AX15" s="1614">
        <f t="shared" si="42"/>
        <v>164</v>
      </c>
      <c r="AY15" s="1615">
        <f t="shared" si="21"/>
        <v>-203</v>
      </c>
      <c r="AZ15" s="1616" t="str">
        <f t="shared" si="22"/>
        <v>Guy</v>
      </c>
      <c r="BA15" s="1598">
        <f t="shared" si="23"/>
        <v>5</v>
      </c>
      <c r="BB15" s="1649">
        <f t="shared" si="24"/>
        <v>0</v>
      </c>
      <c r="BC15" s="1599"/>
      <c r="BD15" s="1706">
        <f t="shared" si="0"/>
        <v>43843</v>
      </c>
      <c r="BE15" s="1715"/>
      <c r="BF15" s="1708" t="s">
        <v>3135</v>
      </c>
      <c r="BG15" s="1688" t="s">
        <v>3136</v>
      </c>
      <c r="BH15" s="1671">
        <f>DATE('Calendrier.Pascal.Grandet'!$BH$2,1,1)</f>
        <v>43831</v>
      </c>
      <c r="BI15" s="1672" t="s">
        <v>3137</v>
      </c>
      <c r="BJ15" s="1724"/>
      <c r="BK15" s="1673" t="str">
        <f>VLOOKUP(BH15,C4:G34,5,FALSE)</f>
        <v>Jour de l'an (Nouvel an)</v>
      </c>
      <c r="BL15" s="1725"/>
      <c r="BM15" s="2442"/>
      <c r="BO15" s="1698"/>
      <c r="BP15" s="2444">
        <f>$BH$8</f>
        <v>2020</v>
      </c>
      <c r="BQ15" s="1651">
        <v>43819</v>
      </c>
      <c r="BR15" s="1654">
        <v>43835</v>
      </c>
      <c r="BS15" s="1657" t="s">
        <v>3138</v>
      </c>
      <c r="BT15" s="1670" t="s">
        <v>19</v>
      </c>
      <c r="BW15" s="1601" t="s">
        <v>3139</v>
      </c>
    </row>
    <row r="16" spans="2:180" ht="15.75" customHeight="1" x14ac:dyDescent="0.35">
      <c r="B16" s="1709"/>
      <c r="C16" s="1612">
        <f t="shared" si="25"/>
        <v>43843</v>
      </c>
      <c r="D16" s="1613" t="str">
        <f t="shared" si="26"/>
        <v>(3)</v>
      </c>
      <c r="E16" s="1614">
        <f t="shared" si="27"/>
        <v>13</v>
      </c>
      <c r="F16" s="1615">
        <f t="shared" si="1"/>
        <v>-354</v>
      </c>
      <c r="G16" s="1616" t="str">
        <f t="shared" si="2"/>
        <v>Yvette</v>
      </c>
      <c r="H16" s="1598">
        <f t="shared" si="3"/>
        <v>1</v>
      </c>
      <c r="I16" s="1649">
        <f t="shared" si="4"/>
        <v>0</v>
      </c>
      <c r="K16" s="1709"/>
      <c r="L16" s="1617">
        <f t="shared" si="28"/>
        <v>43874</v>
      </c>
      <c r="M16" s="1613" t="str">
        <f t="shared" si="29"/>
        <v/>
      </c>
      <c r="N16" s="1614">
        <f t="shared" si="30"/>
        <v>44</v>
      </c>
      <c r="O16" s="1615">
        <f t="shared" si="5"/>
        <v>-323</v>
      </c>
      <c r="P16" s="1611" t="str">
        <f t="shared" si="6"/>
        <v>Béatrice</v>
      </c>
      <c r="Q16" s="1598">
        <f t="shared" si="7"/>
        <v>4</v>
      </c>
      <c r="R16" s="1649">
        <f t="shared" si="8"/>
        <v>1</v>
      </c>
      <c r="T16" s="1709"/>
      <c r="U16" s="1617">
        <f t="shared" si="31"/>
        <v>43903</v>
      </c>
      <c r="V16" s="1613" t="str">
        <f t="shared" si="32"/>
        <v/>
      </c>
      <c r="W16" s="1614">
        <f t="shared" si="33"/>
        <v>73</v>
      </c>
      <c r="X16" s="1615">
        <f t="shared" si="9"/>
        <v>-294</v>
      </c>
      <c r="Y16" s="1616" t="str">
        <f t="shared" si="10"/>
        <v>Rodrigue</v>
      </c>
      <c r="Z16" s="1598">
        <f t="shared" si="11"/>
        <v>5</v>
      </c>
      <c r="AA16" s="1649">
        <f t="shared" si="12"/>
        <v>0</v>
      </c>
      <c r="AC16" s="1709"/>
      <c r="AD16" s="1617">
        <f t="shared" si="34"/>
        <v>43934</v>
      </c>
      <c r="AE16" s="1613" t="str">
        <f t="shared" si="35"/>
        <v>(16)</v>
      </c>
      <c r="AF16" s="1614">
        <f t="shared" si="36"/>
        <v>104</v>
      </c>
      <c r="AG16" s="1615">
        <f t="shared" si="13"/>
        <v>-263</v>
      </c>
      <c r="AH16" s="1611" t="str">
        <f t="shared" si="14"/>
        <v>Ida (Lundi de Pâques)</v>
      </c>
      <c r="AI16" s="1598">
        <f t="shared" si="15"/>
        <v>1</v>
      </c>
      <c r="AJ16" s="1649">
        <f t="shared" si="16"/>
        <v>1</v>
      </c>
      <c r="AL16" s="1709"/>
      <c r="AM16" s="1617">
        <f t="shared" si="37"/>
        <v>43964</v>
      </c>
      <c r="AN16" s="1613" t="str">
        <f t="shared" si="38"/>
        <v/>
      </c>
      <c r="AO16" s="1614">
        <f t="shared" si="39"/>
        <v>134</v>
      </c>
      <c r="AP16" s="1615">
        <f t="shared" si="17"/>
        <v>-233</v>
      </c>
      <c r="AQ16" s="1616" t="str">
        <f t="shared" si="18"/>
        <v>Rolande</v>
      </c>
      <c r="AR16" s="1598">
        <f t="shared" si="19"/>
        <v>3</v>
      </c>
      <c r="AS16" s="1649">
        <f t="shared" si="20"/>
        <v>0</v>
      </c>
      <c r="AU16" s="1709"/>
      <c r="AV16" s="1617">
        <f t="shared" si="40"/>
        <v>43995</v>
      </c>
      <c r="AW16" s="1613" t="str">
        <f t="shared" si="41"/>
        <v/>
      </c>
      <c r="AX16" s="1614">
        <f t="shared" si="42"/>
        <v>165</v>
      </c>
      <c r="AY16" s="1615">
        <f t="shared" si="21"/>
        <v>-202</v>
      </c>
      <c r="AZ16" s="1616" t="str">
        <f t="shared" si="22"/>
        <v>Antoine de Padoue</v>
      </c>
      <c r="BA16" s="1598">
        <f t="shared" si="23"/>
        <v>6</v>
      </c>
      <c r="BB16" s="1649">
        <f t="shared" si="24"/>
        <v>0</v>
      </c>
      <c r="BC16" s="1599"/>
      <c r="BD16" s="1706">
        <f t="shared" si="0"/>
        <v>43844</v>
      </c>
      <c r="BE16" s="1715"/>
      <c r="BF16" s="1708" t="s">
        <v>3140</v>
      </c>
      <c r="BG16" s="1688" t="s">
        <v>3141</v>
      </c>
      <c r="BH16" s="1641">
        <f>ROUND(DATE('Calendrier.Pascal.Grandet'!$BH$2,4,MOD(234-11*MOD('Calendrier.Pascal.Grandet'!$BH$2,19),30))/7,)*7-6</f>
        <v>43933</v>
      </c>
      <c r="BI16" s="1642" t="s">
        <v>3142</v>
      </c>
      <c r="BJ16" s="1726"/>
      <c r="BK16" s="1648" t="str">
        <f>VLOOKUP(BH16,AD4:AH34,5,FALSE)</f>
        <v>Jules (Pâques)</v>
      </c>
      <c r="BL16" s="1727"/>
      <c r="BM16" s="2442"/>
      <c r="BO16" s="1698"/>
      <c r="BP16" s="2444"/>
      <c r="BQ16" s="1652">
        <v>43868</v>
      </c>
      <c r="BR16" s="1655">
        <v>43884</v>
      </c>
      <c r="BS16" s="1658" t="s">
        <v>3143</v>
      </c>
      <c r="BT16" s="1670" t="s">
        <v>363</v>
      </c>
      <c r="BW16" s="1601" t="s">
        <v>3144</v>
      </c>
    </row>
    <row r="17" spans="2:75" ht="15.75" customHeight="1" x14ac:dyDescent="0.35">
      <c r="B17" s="1709"/>
      <c r="C17" s="1612">
        <f t="shared" si="25"/>
        <v>43844</v>
      </c>
      <c r="D17" s="1613" t="str">
        <f t="shared" si="26"/>
        <v/>
      </c>
      <c r="E17" s="1614">
        <f t="shared" si="27"/>
        <v>14</v>
      </c>
      <c r="F17" s="1615">
        <f t="shared" si="1"/>
        <v>-353</v>
      </c>
      <c r="G17" s="1616" t="str">
        <f t="shared" si="2"/>
        <v>Nina</v>
      </c>
      <c r="H17" s="1598">
        <f t="shared" si="3"/>
        <v>2</v>
      </c>
      <c r="I17" s="1649">
        <f t="shared" si="4"/>
        <v>0</v>
      </c>
      <c r="K17" s="1709"/>
      <c r="L17" s="1617">
        <f t="shared" si="28"/>
        <v>43875</v>
      </c>
      <c r="M17" s="1613" t="str">
        <f t="shared" si="29"/>
        <v/>
      </c>
      <c r="N17" s="1614">
        <f t="shared" si="30"/>
        <v>45</v>
      </c>
      <c r="O17" s="1615">
        <f t="shared" si="5"/>
        <v>-322</v>
      </c>
      <c r="P17" s="1611" t="str">
        <f t="shared" si="6"/>
        <v>Valentin</v>
      </c>
      <c r="Q17" s="1598">
        <f t="shared" si="7"/>
        <v>5</v>
      </c>
      <c r="R17" s="1649">
        <f t="shared" si="8"/>
        <v>1</v>
      </c>
      <c r="T17" s="1709"/>
      <c r="U17" s="1617">
        <f t="shared" si="31"/>
        <v>43904</v>
      </c>
      <c r="V17" s="1613" t="str">
        <f t="shared" si="32"/>
        <v/>
      </c>
      <c r="W17" s="1614">
        <f t="shared" si="33"/>
        <v>74</v>
      </c>
      <c r="X17" s="1615">
        <f t="shared" si="9"/>
        <v>-293</v>
      </c>
      <c r="Y17" s="1616" t="str">
        <f t="shared" si="10"/>
        <v>Mathilde</v>
      </c>
      <c r="Z17" s="1598">
        <f t="shared" si="11"/>
        <v>6</v>
      </c>
      <c r="AA17" s="1649">
        <f t="shared" si="12"/>
        <v>0</v>
      </c>
      <c r="AC17" s="1709"/>
      <c r="AD17" s="1617">
        <f t="shared" si="34"/>
        <v>43935</v>
      </c>
      <c r="AE17" s="1613" t="str">
        <f t="shared" si="35"/>
        <v/>
      </c>
      <c r="AF17" s="1614">
        <f t="shared" si="36"/>
        <v>105</v>
      </c>
      <c r="AG17" s="1615">
        <f t="shared" si="13"/>
        <v>-262</v>
      </c>
      <c r="AH17" s="1611" t="str">
        <f t="shared" si="14"/>
        <v>Maxime</v>
      </c>
      <c r="AI17" s="1598">
        <f t="shared" si="15"/>
        <v>2</v>
      </c>
      <c r="AJ17" s="1649">
        <f t="shared" si="16"/>
        <v>1</v>
      </c>
      <c r="AL17" s="1709"/>
      <c r="AM17" s="1617">
        <f t="shared" si="37"/>
        <v>43965</v>
      </c>
      <c r="AN17" s="1613" t="str">
        <f t="shared" si="38"/>
        <v/>
      </c>
      <c r="AO17" s="1614">
        <f t="shared" si="39"/>
        <v>135</v>
      </c>
      <c r="AP17" s="1615">
        <f t="shared" si="17"/>
        <v>-232</v>
      </c>
      <c r="AQ17" s="1616" t="str">
        <f t="shared" si="18"/>
        <v>Matthias</v>
      </c>
      <c r="AR17" s="1598">
        <f t="shared" si="19"/>
        <v>4</v>
      </c>
      <c r="AS17" s="1649">
        <f t="shared" si="20"/>
        <v>0</v>
      </c>
      <c r="AU17" s="1709"/>
      <c r="AV17" s="1617">
        <f t="shared" si="40"/>
        <v>43996</v>
      </c>
      <c r="AW17" s="1613" t="str">
        <f t="shared" si="41"/>
        <v/>
      </c>
      <c r="AX17" s="1614">
        <f t="shared" si="42"/>
        <v>166</v>
      </c>
      <c r="AY17" s="1615">
        <f t="shared" si="21"/>
        <v>-201</v>
      </c>
      <c r="AZ17" s="1616" t="str">
        <f t="shared" si="22"/>
        <v>Elisée</v>
      </c>
      <c r="BA17" s="1598">
        <f t="shared" si="23"/>
        <v>7</v>
      </c>
      <c r="BB17" s="1649">
        <f t="shared" si="24"/>
        <v>0</v>
      </c>
      <c r="BC17" s="1599"/>
      <c r="BD17" s="1706">
        <f t="shared" si="0"/>
        <v>43845</v>
      </c>
      <c r="BE17" s="1715"/>
      <c r="BF17" s="1708" t="s">
        <v>3145</v>
      </c>
      <c r="BG17" s="1688" t="s">
        <v>3146</v>
      </c>
      <c r="BH17" s="1641">
        <f>PAQUES + 1</f>
        <v>43934</v>
      </c>
      <c r="BI17" s="1642" t="s">
        <v>3147</v>
      </c>
      <c r="BJ17" s="1726"/>
      <c r="BK17" s="1648" t="str">
        <f>VLOOKUP(BH17,AD5:AH35,5,FALSE)</f>
        <v>Ida (Lundi de Pâques)</v>
      </c>
      <c r="BL17" s="1727"/>
      <c r="BM17" s="2442"/>
      <c r="BO17" s="1698"/>
      <c r="BP17" s="2444"/>
      <c r="BQ17" s="1652">
        <v>43925</v>
      </c>
      <c r="BR17" s="1655">
        <v>43941</v>
      </c>
      <c r="BS17" s="1658" t="s">
        <v>3148</v>
      </c>
      <c r="BT17" s="1670" t="s">
        <v>336</v>
      </c>
      <c r="BW17" s="1601" t="s">
        <v>3149</v>
      </c>
    </row>
    <row r="18" spans="2:75" ht="15.75" customHeight="1" x14ac:dyDescent="0.35">
      <c r="B18" s="1709"/>
      <c r="C18" s="1612">
        <f t="shared" si="25"/>
        <v>43845</v>
      </c>
      <c r="D18" s="1613" t="str">
        <f t="shared" si="26"/>
        <v/>
      </c>
      <c r="E18" s="1614">
        <f t="shared" si="27"/>
        <v>15</v>
      </c>
      <c r="F18" s="1615">
        <f t="shared" si="1"/>
        <v>-352</v>
      </c>
      <c r="G18" s="1616" t="str">
        <f t="shared" si="2"/>
        <v>Rémi</v>
      </c>
      <c r="H18" s="1598">
        <f t="shared" si="3"/>
        <v>3</v>
      </c>
      <c r="I18" s="1649">
        <f t="shared" si="4"/>
        <v>0</v>
      </c>
      <c r="K18" s="1709"/>
      <c r="L18" s="1617">
        <f t="shared" si="28"/>
        <v>43876</v>
      </c>
      <c r="M18" s="1613" t="str">
        <f t="shared" si="29"/>
        <v/>
      </c>
      <c r="N18" s="1614">
        <f t="shared" si="30"/>
        <v>46</v>
      </c>
      <c r="O18" s="1615">
        <f t="shared" si="5"/>
        <v>-321</v>
      </c>
      <c r="P18" s="1611" t="str">
        <f t="shared" si="6"/>
        <v>Claude</v>
      </c>
      <c r="Q18" s="1598">
        <f t="shared" si="7"/>
        <v>6</v>
      </c>
      <c r="R18" s="1649">
        <f t="shared" si="8"/>
        <v>1</v>
      </c>
      <c r="T18" s="1709"/>
      <c r="U18" s="1617">
        <f t="shared" si="31"/>
        <v>43905</v>
      </c>
      <c r="V18" s="1613" t="str">
        <f t="shared" si="32"/>
        <v/>
      </c>
      <c r="W18" s="1614">
        <f t="shared" si="33"/>
        <v>75</v>
      </c>
      <c r="X18" s="1615">
        <f t="shared" si="9"/>
        <v>-292</v>
      </c>
      <c r="Y18" s="1616" t="str">
        <f t="shared" si="10"/>
        <v>Louise</v>
      </c>
      <c r="Z18" s="1598">
        <f t="shared" si="11"/>
        <v>7</v>
      </c>
      <c r="AA18" s="1649">
        <f t="shared" si="12"/>
        <v>0</v>
      </c>
      <c r="AC18" s="1709"/>
      <c r="AD18" s="1617">
        <f t="shared" si="34"/>
        <v>43936</v>
      </c>
      <c r="AE18" s="1613" t="str">
        <f t="shared" si="35"/>
        <v/>
      </c>
      <c r="AF18" s="1614">
        <f t="shared" si="36"/>
        <v>106</v>
      </c>
      <c r="AG18" s="1615">
        <f t="shared" si="13"/>
        <v>-261</v>
      </c>
      <c r="AH18" s="1611" t="str">
        <f t="shared" si="14"/>
        <v>Paterne</v>
      </c>
      <c r="AI18" s="1598">
        <f t="shared" si="15"/>
        <v>3</v>
      </c>
      <c r="AJ18" s="1649">
        <f t="shared" si="16"/>
        <v>1</v>
      </c>
      <c r="AL18" s="1709"/>
      <c r="AM18" s="1617">
        <f t="shared" si="37"/>
        <v>43966</v>
      </c>
      <c r="AN18" s="1613" t="str">
        <f t="shared" si="38"/>
        <v/>
      </c>
      <c r="AO18" s="1614">
        <f t="shared" si="39"/>
        <v>136</v>
      </c>
      <c r="AP18" s="1615">
        <f t="shared" si="17"/>
        <v>-231</v>
      </c>
      <c r="AQ18" s="1616" t="str">
        <f t="shared" si="18"/>
        <v>Denise</v>
      </c>
      <c r="AR18" s="1598">
        <f t="shared" si="19"/>
        <v>5</v>
      </c>
      <c r="AS18" s="1649">
        <f t="shared" si="20"/>
        <v>0</v>
      </c>
      <c r="AU18" s="1709"/>
      <c r="AV18" s="1617">
        <f t="shared" si="40"/>
        <v>43997</v>
      </c>
      <c r="AW18" s="1613" t="str">
        <f t="shared" si="41"/>
        <v>(25)</v>
      </c>
      <c r="AX18" s="1614">
        <f t="shared" si="42"/>
        <v>167</v>
      </c>
      <c r="AY18" s="1615">
        <f t="shared" si="21"/>
        <v>-200</v>
      </c>
      <c r="AZ18" s="1616" t="str">
        <f t="shared" si="22"/>
        <v>Germaine</v>
      </c>
      <c r="BA18" s="1598">
        <f t="shared" si="23"/>
        <v>1</v>
      </c>
      <c r="BB18" s="1649">
        <f t="shared" si="24"/>
        <v>0</v>
      </c>
      <c r="BC18" s="1599"/>
      <c r="BD18" s="1706">
        <f t="shared" si="0"/>
        <v>43846</v>
      </c>
      <c r="BE18" s="1715"/>
      <c r="BF18" s="1708" t="s">
        <v>3150</v>
      </c>
      <c r="BG18" s="1688" t="s">
        <v>3151</v>
      </c>
      <c r="BH18" s="1641">
        <f>DATE('Calendrier.Pascal.Grandet'!$BH$2,5,1)</f>
        <v>43952</v>
      </c>
      <c r="BI18" s="1642" t="s">
        <v>3152</v>
      </c>
      <c r="BJ18" s="1726"/>
      <c r="BK18" s="1648" t="str">
        <f>VLOOKUP(BH18,AM4:AQ34,5,FALSE)</f>
        <v>Fête du travail (Fête du travail)</v>
      </c>
      <c r="BL18" s="1727"/>
      <c r="BM18" s="2442"/>
      <c r="BO18" s="1698"/>
      <c r="BP18" s="2444"/>
      <c r="BQ18" s="1652">
        <v>44014</v>
      </c>
      <c r="BR18" s="1655">
        <v>44076</v>
      </c>
      <c r="BS18" s="1658" t="s">
        <v>3153</v>
      </c>
      <c r="BT18" s="1670" t="s">
        <v>3868</v>
      </c>
      <c r="BW18" s="1601" t="s">
        <v>3154</v>
      </c>
    </row>
    <row r="19" spans="2:75" ht="15.75" customHeight="1" x14ac:dyDescent="0.35">
      <c r="B19" s="1709"/>
      <c r="C19" s="1612">
        <f t="shared" si="25"/>
        <v>43846</v>
      </c>
      <c r="D19" s="1613" t="str">
        <f t="shared" si="26"/>
        <v/>
      </c>
      <c r="E19" s="1614">
        <f t="shared" si="27"/>
        <v>16</v>
      </c>
      <c r="F19" s="1615">
        <f t="shared" si="1"/>
        <v>-351</v>
      </c>
      <c r="G19" s="1616" t="str">
        <f t="shared" si="2"/>
        <v>Marcel</v>
      </c>
      <c r="H19" s="1598">
        <f t="shared" si="3"/>
        <v>4</v>
      </c>
      <c r="I19" s="1649">
        <f t="shared" si="4"/>
        <v>0</v>
      </c>
      <c r="K19" s="1721"/>
      <c r="L19" s="1617">
        <f t="shared" si="28"/>
        <v>43877</v>
      </c>
      <c r="M19" s="1613" t="str">
        <f t="shared" si="29"/>
        <v/>
      </c>
      <c r="N19" s="1614">
        <f t="shared" si="30"/>
        <v>47</v>
      </c>
      <c r="O19" s="1615">
        <f t="shared" si="5"/>
        <v>-320</v>
      </c>
      <c r="P19" s="1611" t="str">
        <f t="shared" si="6"/>
        <v>Julienne</v>
      </c>
      <c r="Q19" s="1598">
        <f t="shared" si="7"/>
        <v>7</v>
      </c>
      <c r="R19" s="1649">
        <f t="shared" si="8"/>
        <v>1</v>
      </c>
      <c r="T19" s="1709"/>
      <c r="U19" s="1617">
        <f t="shared" si="31"/>
        <v>43906</v>
      </c>
      <c r="V19" s="1613" t="str">
        <f t="shared" si="32"/>
        <v>(12)</v>
      </c>
      <c r="W19" s="1614">
        <f t="shared" si="33"/>
        <v>76</v>
      </c>
      <c r="X19" s="1615">
        <f t="shared" si="9"/>
        <v>-291</v>
      </c>
      <c r="Y19" s="1616" t="e">
        <f t="shared" si="10"/>
        <v>#N/A</v>
      </c>
      <c r="Z19" s="1598">
        <f t="shared" si="11"/>
        <v>1</v>
      </c>
      <c r="AA19" s="1649">
        <f t="shared" si="12"/>
        <v>0</v>
      </c>
      <c r="AC19" s="1709"/>
      <c r="AD19" s="1617">
        <f t="shared" si="34"/>
        <v>43937</v>
      </c>
      <c r="AE19" s="1613" t="str">
        <f t="shared" si="35"/>
        <v/>
      </c>
      <c r="AF19" s="1614">
        <f t="shared" si="36"/>
        <v>107</v>
      </c>
      <c r="AG19" s="1615">
        <f t="shared" si="13"/>
        <v>-260</v>
      </c>
      <c r="AH19" s="1611" t="str">
        <f t="shared" si="14"/>
        <v>Benoît-Joseph</v>
      </c>
      <c r="AI19" s="1598">
        <f t="shared" si="15"/>
        <v>4</v>
      </c>
      <c r="AJ19" s="1649">
        <f t="shared" si="16"/>
        <v>1</v>
      </c>
      <c r="AL19" s="1709"/>
      <c r="AM19" s="1617">
        <f t="shared" si="37"/>
        <v>43967</v>
      </c>
      <c r="AN19" s="1613" t="str">
        <f t="shared" si="38"/>
        <v/>
      </c>
      <c r="AO19" s="1614">
        <f t="shared" si="39"/>
        <v>137</v>
      </c>
      <c r="AP19" s="1615">
        <f t="shared" si="17"/>
        <v>-230</v>
      </c>
      <c r="AQ19" s="1616" t="str">
        <f t="shared" si="18"/>
        <v>Honoré</v>
      </c>
      <c r="AR19" s="1598">
        <f t="shared" si="19"/>
        <v>6</v>
      </c>
      <c r="AS19" s="1649">
        <f t="shared" si="20"/>
        <v>0</v>
      </c>
      <c r="AU19" s="1709"/>
      <c r="AV19" s="1617">
        <f t="shared" si="40"/>
        <v>43998</v>
      </c>
      <c r="AW19" s="1613" t="str">
        <f t="shared" si="41"/>
        <v/>
      </c>
      <c r="AX19" s="1614">
        <f t="shared" si="42"/>
        <v>168</v>
      </c>
      <c r="AY19" s="1615">
        <f t="shared" si="21"/>
        <v>-199</v>
      </c>
      <c r="AZ19" s="1616" t="str">
        <f t="shared" si="22"/>
        <v>Jean-François Régis</v>
      </c>
      <c r="BA19" s="1598">
        <f t="shared" si="23"/>
        <v>2</v>
      </c>
      <c r="BB19" s="1649">
        <f t="shared" si="24"/>
        <v>0</v>
      </c>
      <c r="BC19" s="1599"/>
      <c r="BD19" s="1706">
        <f t="shared" si="0"/>
        <v>43847</v>
      </c>
      <c r="BE19" s="1715"/>
      <c r="BF19" s="1708" t="s">
        <v>3155</v>
      </c>
      <c r="BG19" s="1688" t="s">
        <v>3156</v>
      </c>
      <c r="BH19" s="1641">
        <f>DATE('Calendrier.Pascal.Grandet'!$BH$2,5,8)</f>
        <v>43959</v>
      </c>
      <c r="BI19" s="1642" t="s">
        <v>3157</v>
      </c>
      <c r="BJ19" s="1726"/>
      <c r="BK19" s="1648" t="str">
        <f>VLOOKUP(BH19,AM4:AQ34,5,FALSE)</f>
        <v>Armistice 1945 (Fête victoire 1945)</v>
      </c>
      <c r="BL19" s="1727"/>
      <c r="BM19" s="2442"/>
      <c r="BO19" s="1698"/>
      <c r="BP19" s="2444"/>
      <c r="BQ19" s="1652">
        <v>44128</v>
      </c>
      <c r="BR19" s="1655">
        <v>44140</v>
      </c>
      <c r="BS19" s="1658" t="s">
        <v>3158</v>
      </c>
      <c r="BT19" s="1670" t="s">
        <v>3869</v>
      </c>
      <c r="BW19" s="1601" t="s">
        <v>3159</v>
      </c>
    </row>
    <row r="20" spans="2:75" ht="15.75" customHeight="1" x14ac:dyDescent="0.35">
      <c r="B20" s="1709"/>
      <c r="C20" s="1612">
        <f t="shared" si="25"/>
        <v>43847</v>
      </c>
      <c r="D20" s="1613" t="str">
        <f t="shared" si="26"/>
        <v/>
      </c>
      <c r="E20" s="1614">
        <f t="shared" si="27"/>
        <v>17</v>
      </c>
      <c r="F20" s="1615">
        <f t="shared" si="1"/>
        <v>-350</v>
      </c>
      <c r="G20" s="1616" t="str">
        <f t="shared" si="2"/>
        <v>Roseline</v>
      </c>
      <c r="H20" s="1598">
        <f t="shared" si="3"/>
        <v>5</v>
      </c>
      <c r="I20" s="1649">
        <f t="shared" si="4"/>
        <v>0</v>
      </c>
      <c r="K20" s="1721"/>
      <c r="L20" s="1617">
        <f t="shared" si="28"/>
        <v>43878</v>
      </c>
      <c r="M20" s="1613" t="str">
        <f t="shared" si="29"/>
        <v>(8)</v>
      </c>
      <c r="N20" s="1614">
        <f t="shared" si="30"/>
        <v>48</v>
      </c>
      <c r="O20" s="1615">
        <f t="shared" si="5"/>
        <v>-319</v>
      </c>
      <c r="P20" s="1611" t="str">
        <f t="shared" si="6"/>
        <v>Alexis</v>
      </c>
      <c r="Q20" s="1598">
        <f t="shared" si="7"/>
        <v>1</v>
      </c>
      <c r="R20" s="1649">
        <f t="shared" si="8"/>
        <v>1</v>
      </c>
      <c r="T20" s="1709"/>
      <c r="U20" s="1617">
        <f t="shared" si="31"/>
        <v>43907</v>
      </c>
      <c r="V20" s="1613" t="str">
        <f t="shared" si="32"/>
        <v/>
      </c>
      <c r="W20" s="1614">
        <f t="shared" si="33"/>
        <v>77</v>
      </c>
      <c r="X20" s="1615">
        <f t="shared" si="9"/>
        <v>-290</v>
      </c>
      <c r="Y20" s="1616" t="str">
        <f t="shared" si="10"/>
        <v>Patrice</v>
      </c>
      <c r="Z20" s="1598">
        <f t="shared" si="11"/>
        <v>2</v>
      </c>
      <c r="AA20" s="1649">
        <f t="shared" si="12"/>
        <v>0</v>
      </c>
      <c r="AC20" s="1709"/>
      <c r="AD20" s="1617">
        <f t="shared" si="34"/>
        <v>43938</v>
      </c>
      <c r="AE20" s="1613" t="str">
        <f t="shared" si="35"/>
        <v/>
      </c>
      <c r="AF20" s="1614">
        <f t="shared" si="36"/>
        <v>108</v>
      </c>
      <c r="AG20" s="1615">
        <f t="shared" si="13"/>
        <v>-259</v>
      </c>
      <c r="AH20" s="1611" t="str">
        <f t="shared" si="14"/>
        <v>Anicet</v>
      </c>
      <c r="AI20" s="1598">
        <f t="shared" si="15"/>
        <v>5</v>
      </c>
      <c r="AJ20" s="1649">
        <f t="shared" si="16"/>
        <v>1</v>
      </c>
      <c r="AL20" s="1709"/>
      <c r="AM20" s="1617">
        <f t="shared" si="37"/>
        <v>43968</v>
      </c>
      <c r="AN20" s="1613" t="str">
        <f t="shared" si="38"/>
        <v/>
      </c>
      <c r="AO20" s="1614">
        <f t="shared" si="39"/>
        <v>138</v>
      </c>
      <c r="AP20" s="1615">
        <f t="shared" si="17"/>
        <v>-229</v>
      </c>
      <c r="AQ20" s="1616" t="str">
        <f t="shared" si="18"/>
        <v>Pascal</v>
      </c>
      <c r="AR20" s="1598">
        <f t="shared" si="19"/>
        <v>7</v>
      </c>
      <c r="AS20" s="1649">
        <f t="shared" si="20"/>
        <v>0</v>
      </c>
      <c r="AU20" s="1709"/>
      <c r="AV20" s="1617">
        <f t="shared" si="40"/>
        <v>43999</v>
      </c>
      <c r="AW20" s="1613" t="str">
        <f t="shared" si="41"/>
        <v/>
      </c>
      <c r="AX20" s="1614">
        <f t="shared" si="42"/>
        <v>169</v>
      </c>
      <c r="AY20" s="1615">
        <f t="shared" si="21"/>
        <v>-198</v>
      </c>
      <c r="AZ20" s="1616" t="str">
        <f t="shared" si="22"/>
        <v>Hervé</v>
      </c>
      <c r="BA20" s="1598">
        <f t="shared" si="23"/>
        <v>3</v>
      </c>
      <c r="BB20" s="1649">
        <f t="shared" si="24"/>
        <v>0</v>
      </c>
      <c r="BC20" s="1599"/>
      <c r="BD20" s="1706">
        <f t="shared" si="0"/>
        <v>43848</v>
      </c>
      <c r="BE20" s="1715"/>
      <c r="BF20" s="1708" t="s">
        <v>3160</v>
      </c>
      <c r="BG20" s="1688" t="s">
        <v>3161</v>
      </c>
      <c r="BH20" s="1641">
        <f>PAQUES + 39</f>
        <v>43972</v>
      </c>
      <c r="BI20" s="1642" t="s">
        <v>3162</v>
      </c>
      <c r="BJ20" s="1726"/>
      <c r="BK20" s="1648" t="str">
        <f>VLOOKUP(BH20,AM4:AQ34,5,FALSE)</f>
        <v>Constantin (Ascension)</v>
      </c>
      <c r="BL20" s="1727"/>
      <c r="BM20" s="2442"/>
      <c r="BO20" s="1698"/>
      <c r="BP20" s="2444"/>
      <c r="BQ20" s="1653">
        <v>44184</v>
      </c>
      <c r="BR20" s="1656">
        <v>43834</v>
      </c>
      <c r="BS20" s="1669" t="s">
        <v>3138</v>
      </c>
      <c r="BT20" s="1670" t="s">
        <v>3870</v>
      </c>
      <c r="BW20" s="1601" t="s">
        <v>3163</v>
      </c>
    </row>
    <row r="21" spans="2:75" ht="15.75" customHeight="1" x14ac:dyDescent="0.35">
      <c r="B21" s="1709"/>
      <c r="C21" s="1612">
        <f t="shared" si="25"/>
        <v>43848</v>
      </c>
      <c r="D21" s="1613" t="str">
        <f t="shared" si="26"/>
        <v/>
      </c>
      <c r="E21" s="1614">
        <f t="shared" si="27"/>
        <v>18</v>
      </c>
      <c r="F21" s="1615">
        <f t="shared" si="1"/>
        <v>-349</v>
      </c>
      <c r="G21" s="1616" t="str">
        <f t="shared" si="2"/>
        <v>Prisca</v>
      </c>
      <c r="H21" s="1598">
        <f t="shared" si="3"/>
        <v>6</v>
      </c>
      <c r="I21" s="1649">
        <f t="shared" si="4"/>
        <v>0</v>
      </c>
      <c r="K21" s="1709"/>
      <c r="L21" s="1617">
        <f t="shared" si="28"/>
        <v>43879</v>
      </c>
      <c r="M21" s="1613" t="str">
        <f t="shared" si="29"/>
        <v/>
      </c>
      <c r="N21" s="1614">
        <f t="shared" si="30"/>
        <v>49</v>
      </c>
      <c r="O21" s="1615">
        <f t="shared" si="5"/>
        <v>-318</v>
      </c>
      <c r="P21" s="1611" t="str">
        <f t="shared" si="6"/>
        <v>Bernadette</v>
      </c>
      <c r="Q21" s="1598">
        <f t="shared" si="7"/>
        <v>2</v>
      </c>
      <c r="R21" s="1649">
        <f t="shared" si="8"/>
        <v>1</v>
      </c>
      <c r="T21" s="1709"/>
      <c r="U21" s="1617">
        <f t="shared" si="31"/>
        <v>43908</v>
      </c>
      <c r="V21" s="1613" t="str">
        <f t="shared" si="32"/>
        <v/>
      </c>
      <c r="W21" s="1614">
        <f t="shared" si="33"/>
        <v>78</v>
      </c>
      <c r="X21" s="1615">
        <f t="shared" si="9"/>
        <v>-289</v>
      </c>
      <c r="Y21" s="1616" t="str">
        <f t="shared" si="10"/>
        <v>Cyrille</v>
      </c>
      <c r="Z21" s="1598">
        <f t="shared" si="11"/>
        <v>3</v>
      </c>
      <c r="AA21" s="1649">
        <f t="shared" si="12"/>
        <v>0</v>
      </c>
      <c r="AC21" s="1709"/>
      <c r="AD21" s="1617">
        <f t="shared" si="34"/>
        <v>43939</v>
      </c>
      <c r="AE21" s="1613" t="str">
        <f t="shared" si="35"/>
        <v/>
      </c>
      <c r="AF21" s="1614">
        <f t="shared" si="36"/>
        <v>109</v>
      </c>
      <c r="AG21" s="1615">
        <f t="shared" si="13"/>
        <v>-258</v>
      </c>
      <c r="AH21" s="1611" t="str">
        <f t="shared" si="14"/>
        <v>Parfait</v>
      </c>
      <c r="AI21" s="1598">
        <f t="shared" si="15"/>
        <v>6</v>
      </c>
      <c r="AJ21" s="1649">
        <f t="shared" si="16"/>
        <v>1</v>
      </c>
      <c r="AL21" s="1709"/>
      <c r="AM21" s="1617">
        <f t="shared" si="37"/>
        <v>43969</v>
      </c>
      <c r="AN21" s="1613" t="str">
        <f t="shared" si="38"/>
        <v>(21)</v>
      </c>
      <c r="AO21" s="1614">
        <f t="shared" si="39"/>
        <v>139</v>
      </c>
      <c r="AP21" s="1615">
        <f t="shared" si="17"/>
        <v>-228</v>
      </c>
      <c r="AQ21" s="1616" t="str">
        <f t="shared" si="18"/>
        <v>Eric</v>
      </c>
      <c r="AR21" s="1598">
        <f t="shared" si="19"/>
        <v>1</v>
      </c>
      <c r="AS21" s="1649">
        <f t="shared" si="20"/>
        <v>0</v>
      </c>
      <c r="AU21" s="1709"/>
      <c r="AV21" s="1617">
        <f t="shared" si="40"/>
        <v>44000</v>
      </c>
      <c r="AW21" s="1613" t="str">
        <f t="shared" si="41"/>
        <v/>
      </c>
      <c r="AX21" s="1614">
        <f t="shared" si="42"/>
        <v>170</v>
      </c>
      <c r="AY21" s="1615">
        <f t="shared" si="21"/>
        <v>-197</v>
      </c>
      <c r="AZ21" s="1616" t="str">
        <f t="shared" si="22"/>
        <v>Léonce</v>
      </c>
      <c r="BA21" s="1598">
        <f t="shared" si="23"/>
        <v>4</v>
      </c>
      <c r="BB21" s="1649">
        <f t="shared" si="24"/>
        <v>0</v>
      </c>
      <c r="BC21" s="1599"/>
      <c r="BD21" s="1706">
        <f t="shared" si="0"/>
        <v>43849</v>
      </c>
      <c r="BE21" s="1715"/>
      <c r="BF21" s="1708" t="s">
        <v>3164</v>
      </c>
      <c r="BG21" s="1688" t="s">
        <v>3165</v>
      </c>
      <c r="BH21" s="1641">
        <f>PAQUES + 49</f>
        <v>43982</v>
      </c>
      <c r="BI21" s="1642" t="s">
        <v>3166</v>
      </c>
      <c r="BJ21" s="1726"/>
      <c r="BK21" s="1648" t="str">
        <f>VLOOKUP(BH21,AM4:AQ34,5,FALSE)</f>
        <v>Visitation de la Sainte Vierge (Pantecôte)</v>
      </c>
      <c r="BL21" s="1727"/>
      <c r="BM21" s="2442"/>
      <c r="BN21" s="1698"/>
      <c r="BO21" s="1698"/>
      <c r="BP21" s="2445">
        <f>$BI$8</f>
        <v>2021</v>
      </c>
      <c r="BQ21" s="1661">
        <v>44240</v>
      </c>
      <c r="BR21" s="1661">
        <v>44256</v>
      </c>
      <c r="BS21" s="1668" t="s">
        <v>3143</v>
      </c>
      <c r="BT21" s="1728"/>
      <c r="BW21" s="1601" t="s">
        <v>3167</v>
      </c>
    </row>
    <row r="22" spans="2:75" ht="15.75" customHeight="1" x14ac:dyDescent="0.35">
      <c r="B22" s="1709"/>
      <c r="C22" s="1612">
        <f t="shared" si="25"/>
        <v>43849</v>
      </c>
      <c r="D22" s="1613" t="str">
        <f t="shared" si="26"/>
        <v/>
      </c>
      <c r="E22" s="1614">
        <f t="shared" si="27"/>
        <v>19</v>
      </c>
      <c r="F22" s="1615">
        <f t="shared" si="1"/>
        <v>-348</v>
      </c>
      <c r="G22" s="1616" t="str">
        <f t="shared" si="2"/>
        <v>Marius</v>
      </c>
      <c r="H22" s="1598">
        <f t="shared" si="3"/>
        <v>7</v>
      </c>
      <c r="I22" s="1649">
        <f t="shared" si="4"/>
        <v>0</v>
      </c>
      <c r="K22" s="1709"/>
      <c r="L22" s="1617">
        <f t="shared" si="28"/>
        <v>43880</v>
      </c>
      <c r="M22" s="1613" t="str">
        <f t="shared" si="29"/>
        <v/>
      </c>
      <c r="N22" s="1614">
        <f t="shared" si="30"/>
        <v>50</v>
      </c>
      <c r="O22" s="1615">
        <f t="shared" si="5"/>
        <v>-317</v>
      </c>
      <c r="P22" s="1611" t="str">
        <f t="shared" si="6"/>
        <v>Gabin</v>
      </c>
      <c r="Q22" s="1598">
        <f t="shared" si="7"/>
        <v>3</v>
      </c>
      <c r="R22" s="1649">
        <f t="shared" si="8"/>
        <v>1</v>
      </c>
      <c r="T22" s="1709"/>
      <c r="U22" s="1617">
        <f t="shared" si="31"/>
        <v>43909</v>
      </c>
      <c r="V22" s="1613" t="str">
        <f t="shared" si="32"/>
        <v/>
      </c>
      <c r="W22" s="1614">
        <f t="shared" si="33"/>
        <v>79</v>
      </c>
      <c r="X22" s="1615">
        <f t="shared" si="9"/>
        <v>-288</v>
      </c>
      <c r="Y22" s="1616" t="str">
        <f t="shared" si="10"/>
        <v>Joseph</v>
      </c>
      <c r="Z22" s="1598">
        <f t="shared" si="11"/>
        <v>4</v>
      </c>
      <c r="AA22" s="1649">
        <f t="shared" si="12"/>
        <v>0</v>
      </c>
      <c r="AC22" s="1709"/>
      <c r="AD22" s="1617">
        <f t="shared" si="34"/>
        <v>43940</v>
      </c>
      <c r="AE22" s="1613" t="str">
        <f t="shared" si="35"/>
        <v/>
      </c>
      <c r="AF22" s="1614">
        <f t="shared" si="36"/>
        <v>110</v>
      </c>
      <c r="AG22" s="1615">
        <f t="shared" si="13"/>
        <v>-257</v>
      </c>
      <c r="AH22" s="1611" t="str">
        <f t="shared" si="14"/>
        <v>Emma</v>
      </c>
      <c r="AI22" s="1598">
        <f t="shared" si="15"/>
        <v>7</v>
      </c>
      <c r="AJ22" s="1649">
        <f t="shared" si="16"/>
        <v>1</v>
      </c>
      <c r="AL22" s="1709"/>
      <c r="AM22" s="1617">
        <f t="shared" si="37"/>
        <v>43970</v>
      </c>
      <c r="AN22" s="1613" t="str">
        <f t="shared" si="38"/>
        <v/>
      </c>
      <c r="AO22" s="1614">
        <f t="shared" si="39"/>
        <v>140</v>
      </c>
      <c r="AP22" s="1615">
        <f t="shared" si="17"/>
        <v>-227</v>
      </c>
      <c r="AQ22" s="1616" t="str">
        <f t="shared" si="18"/>
        <v>Yves</v>
      </c>
      <c r="AR22" s="1598">
        <f t="shared" si="19"/>
        <v>2</v>
      </c>
      <c r="AS22" s="1649">
        <f t="shared" si="20"/>
        <v>0</v>
      </c>
      <c r="AU22" s="1709"/>
      <c r="AV22" s="1617">
        <f t="shared" si="40"/>
        <v>44001</v>
      </c>
      <c r="AW22" s="1613" t="str">
        <f t="shared" si="41"/>
        <v/>
      </c>
      <c r="AX22" s="1614">
        <f t="shared" si="42"/>
        <v>171</v>
      </c>
      <c r="AY22" s="1615">
        <f t="shared" si="21"/>
        <v>-196</v>
      </c>
      <c r="AZ22" s="1616" t="str">
        <f t="shared" si="22"/>
        <v>Romuald</v>
      </c>
      <c r="BA22" s="1598">
        <f t="shared" si="23"/>
        <v>5</v>
      </c>
      <c r="BB22" s="1649">
        <f t="shared" si="24"/>
        <v>0</v>
      </c>
      <c r="BC22" s="1599"/>
      <c r="BD22" s="1706">
        <f t="shared" si="0"/>
        <v>43850</v>
      </c>
      <c r="BE22" s="1715"/>
      <c r="BF22" s="1708" t="s">
        <v>3168</v>
      </c>
      <c r="BG22" s="1688" t="s">
        <v>3169</v>
      </c>
      <c r="BH22" s="1641">
        <f>PAQUES + 50</f>
        <v>43983</v>
      </c>
      <c r="BI22" s="1642" t="s">
        <v>3170</v>
      </c>
      <c r="BJ22" s="1726" t="s">
        <v>3171</v>
      </c>
      <c r="BK22" s="1648" t="str">
        <f>VLOOKUP(BH22,AV4:AZ34,5,FALSE)</f>
        <v>Justin</v>
      </c>
      <c r="BL22" s="1727"/>
      <c r="BM22" s="2442"/>
      <c r="BN22" s="1698"/>
      <c r="BO22" s="1698"/>
      <c r="BP22" s="2445"/>
      <c r="BQ22" s="1662">
        <v>44296</v>
      </c>
      <c r="BR22" s="1662">
        <v>44312</v>
      </c>
      <c r="BS22" s="1659" t="s">
        <v>3148</v>
      </c>
      <c r="BT22" s="1728"/>
      <c r="BW22" s="1601" t="s">
        <v>3172</v>
      </c>
    </row>
    <row r="23" spans="2:75" ht="15.75" customHeight="1" x14ac:dyDescent="0.35">
      <c r="B23" s="1709"/>
      <c r="C23" s="1612">
        <f t="shared" si="25"/>
        <v>43850</v>
      </c>
      <c r="D23" s="1613" t="str">
        <f t="shared" si="26"/>
        <v>(4)</v>
      </c>
      <c r="E23" s="1614">
        <f t="shared" si="27"/>
        <v>20</v>
      </c>
      <c r="F23" s="1615">
        <f t="shared" si="1"/>
        <v>-347</v>
      </c>
      <c r="G23" s="1616" t="str">
        <f t="shared" si="2"/>
        <v>Sébastien</v>
      </c>
      <c r="H23" s="1598">
        <f t="shared" si="3"/>
        <v>1</v>
      </c>
      <c r="I23" s="1649">
        <f t="shared" si="4"/>
        <v>0</v>
      </c>
      <c r="K23" s="1709"/>
      <c r="L23" s="1617">
        <f t="shared" si="28"/>
        <v>43881</v>
      </c>
      <c r="M23" s="1613" t="str">
        <f t="shared" si="29"/>
        <v/>
      </c>
      <c r="N23" s="1614">
        <f t="shared" si="30"/>
        <v>51</v>
      </c>
      <c r="O23" s="1615">
        <f t="shared" si="5"/>
        <v>-316</v>
      </c>
      <c r="P23" s="1611" t="str">
        <f t="shared" si="6"/>
        <v>Aimée</v>
      </c>
      <c r="Q23" s="1598">
        <f t="shared" si="7"/>
        <v>4</v>
      </c>
      <c r="R23" s="1649">
        <f t="shared" si="8"/>
        <v>1</v>
      </c>
      <c r="T23" s="1709"/>
      <c r="U23" s="1617">
        <f t="shared" si="31"/>
        <v>43910</v>
      </c>
      <c r="V23" s="1613" t="str">
        <f t="shared" si="32"/>
        <v/>
      </c>
      <c r="W23" s="1614">
        <f t="shared" si="33"/>
        <v>80</v>
      </c>
      <c r="X23" s="1615">
        <f t="shared" si="9"/>
        <v>-287</v>
      </c>
      <c r="Y23" s="1616" t="str">
        <f t="shared" si="10"/>
        <v>Printemps/Rameaux</v>
      </c>
      <c r="Z23" s="1598">
        <f t="shared" si="11"/>
        <v>5</v>
      </c>
      <c r="AA23" s="1649">
        <f t="shared" si="12"/>
        <v>0</v>
      </c>
      <c r="AC23" s="1709"/>
      <c r="AD23" s="1617">
        <f t="shared" si="34"/>
        <v>43941</v>
      </c>
      <c r="AE23" s="1613" t="str">
        <f t="shared" si="35"/>
        <v>(17)</v>
      </c>
      <c r="AF23" s="1614">
        <f t="shared" si="36"/>
        <v>111</v>
      </c>
      <c r="AG23" s="1615">
        <f t="shared" si="13"/>
        <v>-256</v>
      </c>
      <c r="AH23" s="1611" t="str">
        <f t="shared" si="14"/>
        <v>Odette</v>
      </c>
      <c r="AI23" s="1598">
        <f t="shared" si="15"/>
        <v>1</v>
      </c>
      <c r="AJ23" s="1649">
        <f t="shared" si="16"/>
        <v>0</v>
      </c>
      <c r="AL23" s="1709"/>
      <c r="AM23" s="1617">
        <f t="shared" si="37"/>
        <v>43971</v>
      </c>
      <c r="AN23" s="1613" t="str">
        <f t="shared" si="38"/>
        <v/>
      </c>
      <c r="AO23" s="1614">
        <f t="shared" si="39"/>
        <v>141</v>
      </c>
      <c r="AP23" s="1615">
        <f t="shared" si="17"/>
        <v>-226</v>
      </c>
      <c r="AQ23" s="1616" t="str">
        <f t="shared" si="18"/>
        <v>Bernardin</v>
      </c>
      <c r="AR23" s="1598">
        <f t="shared" si="19"/>
        <v>3</v>
      </c>
      <c r="AS23" s="1649">
        <f t="shared" si="20"/>
        <v>0</v>
      </c>
      <c r="AU23" s="1709"/>
      <c r="AV23" s="1617">
        <f t="shared" si="40"/>
        <v>44002</v>
      </c>
      <c r="AW23" s="1613" t="str">
        <f t="shared" si="41"/>
        <v/>
      </c>
      <c r="AX23" s="1614">
        <f t="shared" si="42"/>
        <v>172</v>
      </c>
      <c r="AY23" s="1615">
        <f t="shared" si="21"/>
        <v>-195</v>
      </c>
      <c r="AZ23" s="1616" t="str">
        <f t="shared" si="22"/>
        <v>Silvère</v>
      </c>
      <c r="BA23" s="1598">
        <f t="shared" si="23"/>
        <v>6</v>
      </c>
      <c r="BB23" s="1649">
        <f t="shared" si="24"/>
        <v>0</v>
      </c>
      <c r="BC23" s="1599"/>
      <c r="BD23" s="1706">
        <f t="shared" si="0"/>
        <v>43851</v>
      </c>
      <c r="BE23" s="1715"/>
      <c r="BF23" s="1708" t="s">
        <v>3173</v>
      </c>
      <c r="BG23" s="1688" t="s">
        <v>3174</v>
      </c>
      <c r="BH23" s="1641">
        <f>DATE('Calendrier.Pascal.Grandet'!$BH$2,7,14)</f>
        <v>44026</v>
      </c>
      <c r="BI23" s="1642" t="s">
        <v>3175</v>
      </c>
      <c r="BJ23" s="1726"/>
      <c r="BK23" s="1648" t="str">
        <f>VLOOKUP(BH23,C38:G68,5,FALSE)</f>
        <v>Fête Nationale (Fête nationale)</v>
      </c>
      <c r="BL23" s="1727"/>
      <c r="BM23" s="2442"/>
      <c r="BN23" s="1698"/>
      <c r="BO23" s="1698"/>
      <c r="BP23" s="2445"/>
      <c r="BQ23" s="1663">
        <v>44379</v>
      </c>
      <c r="BR23" s="1662">
        <v>44442</v>
      </c>
      <c r="BS23" s="1659" t="s">
        <v>3153</v>
      </c>
      <c r="BT23" s="1728"/>
      <c r="BW23" s="1601"/>
    </row>
    <row r="24" spans="2:75" ht="15.75" customHeight="1" thickBot="1" x14ac:dyDescent="0.4">
      <c r="B24" s="1709"/>
      <c r="C24" s="1612">
        <f t="shared" si="25"/>
        <v>43851</v>
      </c>
      <c r="D24" s="1613" t="str">
        <f t="shared" si="26"/>
        <v/>
      </c>
      <c r="E24" s="1614">
        <f t="shared" si="27"/>
        <v>21</v>
      </c>
      <c r="F24" s="1615">
        <f t="shared" si="1"/>
        <v>-346</v>
      </c>
      <c r="G24" s="1616" t="str">
        <f t="shared" si="2"/>
        <v>Agnès</v>
      </c>
      <c r="H24" s="1598">
        <f t="shared" si="3"/>
        <v>2</v>
      </c>
      <c r="I24" s="1649">
        <f t="shared" si="4"/>
        <v>0</v>
      </c>
      <c r="K24" s="1709"/>
      <c r="L24" s="1617">
        <f t="shared" si="28"/>
        <v>43882</v>
      </c>
      <c r="M24" s="1613" t="str">
        <f t="shared" si="29"/>
        <v/>
      </c>
      <c r="N24" s="1614">
        <f t="shared" si="30"/>
        <v>52</v>
      </c>
      <c r="O24" s="1615">
        <f t="shared" si="5"/>
        <v>-315</v>
      </c>
      <c r="P24" s="1611" t="str">
        <f t="shared" si="6"/>
        <v>Damien</v>
      </c>
      <c r="Q24" s="1598">
        <f t="shared" si="7"/>
        <v>5</v>
      </c>
      <c r="R24" s="1649">
        <f t="shared" si="8"/>
        <v>1</v>
      </c>
      <c r="T24" s="1709"/>
      <c r="U24" s="1617">
        <f t="shared" si="31"/>
        <v>43911</v>
      </c>
      <c r="V24" s="1613" t="str">
        <f t="shared" si="32"/>
        <v/>
      </c>
      <c r="W24" s="1614">
        <f t="shared" si="33"/>
        <v>81</v>
      </c>
      <c r="X24" s="1615">
        <f t="shared" si="9"/>
        <v>-286</v>
      </c>
      <c r="Y24" s="1616" t="str">
        <f t="shared" si="10"/>
        <v>Clémence</v>
      </c>
      <c r="Z24" s="1598">
        <f t="shared" si="11"/>
        <v>6</v>
      </c>
      <c r="AA24" s="1649">
        <f t="shared" si="12"/>
        <v>0</v>
      </c>
      <c r="AC24" s="1709"/>
      <c r="AD24" s="1617">
        <f t="shared" si="34"/>
        <v>43942</v>
      </c>
      <c r="AE24" s="1613" t="str">
        <f t="shared" si="35"/>
        <v/>
      </c>
      <c r="AF24" s="1614">
        <f t="shared" si="36"/>
        <v>112</v>
      </c>
      <c r="AG24" s="1615">
        <f t="shared" si="13"/>
        <v>-255</v>
      </c>
      <c r="AH24" s="1611" t="str">
        <f t="shared" si="14"/>
        <v>Anselme</v>
      </c>
      <c r="AI24" s="1598">
        <f t="shared" si="15"/>
        <v>2</v>
      </c>
      <c r="AJ24" s="1649">
        <f t="shared" si="16"/>
        <v>0</v>
      </c>
      <c r="AL24" s="1709"/>
      <c r="AM24" s="1617">
        <f t="shared" si="37"/>
        <v>43972</v>
      </c>
      <c r="AN24" s="1613" t="str">
        <f t="shared" si="38"/>
        <v/>
      </c>
      <c r="AO24" s="1614">
        <f t="shared" si="39"/>
        <v>142</v>
      </c>
      <c r="AP24" s="1615">
        <f t="shared" si="17"/>
        <v>-225</v>
      </c>
      <c r="AQ24" s="1616" t="str">
        <f t="shared" si="18"/>
        <v>Constantin (Ascension)</v>
      </c>
      <c r="AR24" s="1598">
        <f t="shared" si="19"/>
        <v>4</v>
      </c>
      <c r="AS24" s="1649">
        <f t="shared" si="20"/>
        <v>0</v>
      </c>
      <c r="AU24" s="1709"/>
      <c r="AV24" s="1617">
        <f t="shared" si="40"/>
        <v>44003</v>
      </c>
      <c r="AW24" s="1613" t="str">
        <f t="shared" si="41"/>
        <v/>
      </c>
      <c r="AX24" s="1614">
        <f t="shared" si="42"/>
        <v>173</v>
      </c>
      <c r="AY24" s="1615">
        <f t="shared" si="21"/>
        <v>-194</v>
      </c>
      <c r="AZ24" s="1616" t="str">
        <f t="shared" si="22"/>
        <v>Eté</v>
      </c>
      <c r="BA24" s="1598">
        <f t="shared" si="23"/>
        <v>7</v>
      </c>
      <c r="BB24" s="1649">
        <f t="shared" si="24"/>
        <v>0</v>
      </c>
      <c r="BC24" s="1599"/>
      <c r="BD24" s="1706">
        <f t="shared" si="0"/>
        <v>43852</v>
      </c>
      <c r="BE24" s="1715"/>
      <c r="BF24" s="1708" t="s">
        <v>3176</v>
      </c>
      <c r="BG24" s="1688" t="s">
        <v>3177</v>
      </c>
      <c r="BH24" s="1641">
        <f>DATE('Calendrier.Pascal.Grandet'!$BH$2,8,15)</f>
        <v>44058</v>
      </c>
      <c r="BI24" s="1642" t="s">
        <v>3178</v>
      </c>
      <c r="BJ24" s="1726"/>
      <c r="BK24" s="1648" t="str">
        <f>VLOOKUP(BH24,L38:P68,5,FALSE)</f>
        <v>Assomption (Assomption)</v>
      </c>
      <c r="BL24" s="1727"/>
      <c r="BM24" s="2442"/>
      <c r="BN24" s="1698"/>
      <c r="BO24" s="1698"/>
      <c r="BP24" s="2445"/>
      <c r="BQ24" s="1662"/>
      <c r="BR24" s="1662"/>
      <c r="BS24" s="1659" t="s">
        <v>3158</v>
      </c>
      <c r="BT24" s="1728"/>
      <c r="BW24" s="1602"/>
    </row>
    <row r="25" spans="2:75" ht="15.75" customHeight="1" thickTop="1" thickBot="1" x14ac:dyDescent="0.4">
      <c r="B25" s="1709"/>
      <c r="C25" s="1612">
        <f t="shared" si="25"/>
        <v>43852</v>
      </c>
      <c r="D25" s="1613" t="str">
        <f t="shared" si="26"/>
        <v/>
      </c>
      <c r="E25" s="1614">
        <f t="shared" si="27"/>
        <v>22</v>
      </c>
      <c r="F25" s="1615">
        <f t="shared" si="1"/>
        <v>-345</v>
      </c>
      <c r="G25" s="1616" t="str">
        <f t="shared" si="2"/>
        <v>Vincent</v>
      </c>
      <c r="H25" s="1598">
        <f t="shared" si="3"/>
        <v>3</v>
      </c>
      <c r="I25" s="1649">
        <f t="shared" si="4"/>
        <v>0</v>
      </c>
      <c r="K25" s="1709"/>
      <c r="L25" s="1617">
        <f t="shared" si="28"/>
        <v>43883</v>
      </c>
      <c r="M25" s="1613" t="str">
        <f t="shared" si="29"/>
        <v/>
      </c>
      <c r="N25" s="1614">
        <f t="shared" si="30"/>
        <v>53</v>
      </c>
      <c r="O25" s="1615">
        <f t="shared" si="5"/>
        <v>-314</v>
      </c>
      <c r="P25" s="1611" t="str">
        <f t="shared" si="6"/>
        <v>Isabelle</v>
      </c>
      <c r="Q25" s="1598">
        <f t="shared" si="7"/>
        <v>6</v>
      </c>
      <c r="R25" s="1649">
        <f t="shared" si="8"/>
        <v>1</v>
      </c>
      <c r="T25" s="1709"/>
      <c r="U25" s="1617">
        <f t="shared" si="31"/>
        <v>43912</v>
      </c>
      <c r="V25" s="1613" t="str">
        <f t="shared" si="32"/>
        <v/>
      </c>
      <c r="W25" s="1614">
        <f t="shared" si="33"/>
        <v>82</v>
      </c>
      <c r="X25" s="1615">
        <f t="shared" si="9"/>
        <v>-285</v>
      </c>
      <c r="Y25" s="1616" t="str">
        <f t="shared" si="10"/>
        <v>Léa</v>
      </c>
      <c r="Z25" s="1598">
        <f t="shared" si="11"/>
        <v>7</v>
      </c>
      <c r="AA25" s="1649">
        <f t="shared" si="12"/>
        <v>0</v>
      </c>
      <c r="AC25" s="1709"/>
      <c r="AD25" s="1617">
        <f t="shared" si="34"/>
        <v>43943</v>
      </c>
      <c r="AE25" s="1613" t="str">
        <f t="shared" si="35"/>
        <v/>
      </c>
      <c r="AF25" s="1614">
        <f t="shared" si="36"/>
        <v>113</v>
      </c>
      <c r="AG25" s="1615">
        <f t="shared" si="13"/>
        <v>-254</v>
      </c>
      <c r="AH25" s="1611" t="str">
        <f t="shared" si="14"/>
        <v>Alexandre</v>
      </c>
      <c r="AI25" s="1598">
        <f t="shared" si="15"/>
        <v>3</v>
      </c>
      <c r="AJ25" s="1649">
        <f t="shared" si="16"/>
        <v>0</v>
      </c>
      <c r="AL25" s="1709"/>
      <c r="AM25" s="1617">
        <f t="shared" si="37"/>
        <v>43973</v>
      </c>
      <c r="AN25" s="1613" t="str">
        <f t="shared" si="38"/>
        <v/>
      </c>
      <c r="AO25" s="1614">
        <f t="shared" si="39"/>
        <v>143</v>
      </c>
      <c r="AP25" s="1615">
        <f t="shared" si="17"/>
        <v>-224</v>
      </c>
      <c r="AQ25" s="1616" t="str">
        <f t="shared" si="18"/>
        <v>Emile</v>
      </c>
      <c r="AR25" s="1598">
        <f t="shared" si="19"/>
        <v>5</v>
      </c>
      <c r="AS25" s="1649">
        <f t="shared" si="20"/>
        <v>0</v>
      </c>
      <c r="AU25" s="1709"/>
      <c r="AV25" s="1617">
        <f t="shared" si="40"/>
        <v>44004</v>
      </c>
      <c r="AW25" s="1613" t="str">
        <f t="shared" si="41"/>
        <v>(26)</v>
      </c>
      <c r="AX25" s="1614">
        <f t="shared" si="42"/>
        <v>174</v>
      </c>
      <c r="AY25" s="1615">
        <f t="shared" si="21"/>
        <v>-193</v>
      </c>
      <c r="AZ25" s="1616" t="str">
        <f t="shared" si="22"/>
        <v>Alban</v>
      </c>
      <c r="BA25" s="1598">
        <f t="shared" si="23"/>
        <v>1</v>
      </c>
      <c r="BB25" s="1649">
        <f t="shared" si="24"/>
        <v>0</v>
      </c>
      <c r="BC25" s="1599"/>
      <c r="BD25" s="1706">
        <f t="shared" si="0"/>
        <v>43853</v>
      </c>
      <c r="BE25" s="1715"/>
      <c r="BF25" s="1708" t="s">
        <v>3179</v>
      </c>
      <c r="BG25" s="1688" t="s">
        <v>3180</v>
      </c>
      <c r="BH25" s="1641">
        <f>DATE('Calendrier.Pascal.Grandet'!$BH$2,11,1)</f>
        <v>44136</v>
      </c>
      <c r="BI25" s="1642" t="s">
        <v>3181</v>
      </c>
      <c r="BJ25" s="1726"/>
      <c r="BK25" s="1648" t="str">
        <f>VLOOKUP(BH25,AM38:AQ68,5,FALSE)</f>
        <v>Pauline (Toussaints)</v>
      </c>
      <c r="BL25" s="1727"/>
      <c r="BM25" s="2442"/>
      <c r="BN25" s="1698"/>
      <c r="BO25" s="1698"/>
      <c r="BP25" s="2446"/>
      <c r="BQ25" s="1664"/>
      <c r="BR25" s="1664"/>
      <c r="BS25" s="1660" t="s">
        <v>3138</v>
      </c>
      <c r="BT25" s="1729"/>
    </row>
    <row r="26" spans="2:75" ht="15.75" customHeight="1" thickTop="1" x14ac:dyDescent="0.35">
      <c r="B26" s="1709"/>
      <c r="C26" s="1612">
        <f t="shared" si="25"/>
        <v>43853</v>
      </c>
      <c r="D26" s="1613" t="str">
        <f t="shared" si="26"/>
        <v/>
      </c>
      <c r="E26" s="1614">
        <f t="shared" si="27"/>
        <v>23</v>
      </c>
      <c r="F26" s="1615">
        <f t="shared" si="1"/>
        <v>-344</v>
      </c>
      <c r="G26" s="1616" t="str">
        <f t="shared" si="2"/>
        <v>Banard</v>
      </c>
      <c r="H26" s="1598">
        <f t="shared" si="3"/>
        <v>4</v>
      </c>
      <c r="I26" s="1649">
        <f t="shared" si="4"/>
        <v>0</v>
      </c>
      <c r="K26" s="1709"/>
      <c r="L26" s="1617">
        <f t="shared" si="28"/>
        <v>43884</v>
      </c>
      <c r="M26" s="1613" t="str">
        <f t="shared" si="29"/>
        <v/>
      </c>
      <c r="N26" s="1614">
        <f t="shared" si="30"/>
        <v>54</v>
      </c>
      <c r="O26" s="1615">
        <f t="shared" si="5"/>
        <v>-313</v>
      </c>
      <c r="P26" s="1611" t="str">
        <f t="shared" si="6"/>
        <v>Lazare</v>
      </c>
      <c r="Q26" s="1598">
        <f t="shared" si="7"/>
        <v>7</v>
      </c>
      <c r="R26" s="1649">
        <f t="shared" si="8"/>
        <v>0</v>
      </c>
      <c r="T26" s="1709"/>
      <c r="U26" s="1617">
        <f t="shared" si="31"/>
        <v>43913</v>
      </c>
      <c r="V26" s="1613" t="str">
        <f t="shared" si="32"/>
        <v>(13)</v>
      </c>
      <c r="W26" s="1614">
        <f t="shared" si="33"/>
        <v>83</v>
      </c>
      <c r="X26" s="1615">
        <f t="shared" si="9"/>
        <v>-284</v>
      </c>
      <c r="Y26" s="1616" t="str">
        <f t="shared" si="10"/>
        <v>Victorien</v>
      </c>
      <c r="Z26" s="1598">
        <f t="shared" si="11"/>
        <v>1</v>
      </c>
      <c r="AA26" s="1649">
        <f t="shared" si="12"/>
        <v>0</v>
      </c>
      <c r="AC26" s="1709"/>
      <c r="AD26" s="1617">
        <f t="shared" si="34"/>
        <v>43944</v>
      </c>
      <c r="AE26" s="1613" t="str">
        <f t="shared" si="35"/>
        <v/>
      </c>
      <c r="AF26" s="1614">
        <f t="shared" si="36"/>
        <v>114</v>
      </c>
      <c r="AG26" s="1615">
        <f t="shared" si="13"/>
        <v>-253</v>
      </c>
      <c r="AH26" s="1611" t="str">
        <f t="shared" si="14"/>
        <v>Georges</v>
      </c>
      <c r="AI26" s="1598">
        <f t="shared" si="15"/>
        <v>4</v>
      </c>
      <c r="AJ26" s="1649">
        <f t="shared" si="16"/>
        <v>0</v>
      </c>
      <c r="AL26" s="1709"/>
      <c r="AM26" s="1617">
        <f t="shared" si="37"/>
        <v>43974</v>
      </c>
      <c r="AN26" s="1613" t="str">
        <f t="shared" si="38"/>
        <v/>
      </c>
      <c r="AO26" s="1614">
        <f t="shared" si="39"/>
        <v>144</v>
      </c>
      <c r="AP26" s="1615">
        <f t="shared" si="17"/>
        <v>-223</v>
      </c>
      <c r="AQ26" s="1616" t="str">
        <f t="shared" si="18"/>
        <v>Didier</v>
      </c>
      <c r="AR26" s="1598">
        <f t="shared" si="19"/>
        <v>6</v>
      </c>
      <c r="AS26" s="1649">
        <f t="shared" si="20"/>
        <v>0</v>
      </c>
      <c r="AU26" s="1709"/>
      <c r="AV26" s="1617">
        <f t="shared" si="40"/>
        <v>44005</v>
      </c>
      <c r="AW26" s="1613" t="str">
        <f t="shared" si="41"/>
        <v/>
      </c>
      <c r="AX26" s="1614">
        <f t="shared" si="42"/>
        <v>175</v>
      </c>
      <c r="AY26" s="1615">
        <f t="shared" si="21"/>
        <v>-192</v>
      </c>
      <c r="AZ26" s="1616" t="str">
        <f t="shared" si="22"/>
        <v>Audrey</v>
      </c>
      <c r="BA26" s="1598">
        <f t="shared" si="23"/>
        <v>2</v>
      </c>
      <c r="BB26" s="1649">
        <f t="shared" si="24"/>
        <v>0</v>
      </c>
      <c r="BC26" s="1599"/>
      <c r="BD26" s="1706">
        <f t="shared" si="0"/>
        <v>43854</v>
      </c>
      <c r="BE26" s="1715"/>
      <c r="BF26" s="1708" t="s">
        <v>3182</v>
      </c>
      <c r="BG26" s="1688" t="s">
        <v>3183</v>
      </c>
      <c r="BH26" s="1641">
        <f>DATE('Calendrier.Pascal.Grandet'!$BH$2,11,11)</f>
        <v>44146</v>
      </c>
      <c r="BI26" s="1642" t="s">
        <v>3184</v>
      </c>
      <c r="BJ26" s="1726"/>
      <c r="BK26" s="1648" t="str">
        <f>VLOOKUP(BH26,AM38:AQ68,5,FALSE)</f>
        <v>Armistice 1918 (Armistice 1918)</v>
      </c>
      <c r="BL26" s="1727"/>
      <c r="BM26" s="2442"/>
      <c r="BN26" s="1698"/>
      <c r="BO26" s="1698"/>
      <c r="BP26" s="1698"/>
      <c r="BQ26" s="1679" t="s">
        <v>3871</v>
      </c>
      <c r="BR26" s="1698"/>
      <c r="BS26" s="1698"/>
      <c r="BV26" s="1603"/>
    </row>
    <row r="27" spans="2:75" ht="15.75" customHeight="1" thickBot="1" x14ac:dyDescent="0.4">
      <c r="B27" s="1709"/>
      <c r="C27" s="1612">
        <f t="shared" si="25"/>
        <v>43854</v>
      </c>
      <c r="D27" s="1613" t="str">
        <f t="shared" si="26"/>
        <v/>
      </c>
      <c r="E27" s="1614">
        <f t="shared" si="27"/>
        <v>24</v>
      </c>
      <c r="F27" s="1615">
        <f t="shared" si="1"/>
        <v>-343</v>
      </c>
      <c r="G27" s="1616" t="str">
        <f t="shared" si="2"/>
        <v>François de Sales</v>
      </c>
      <c r="H27" s="1598">
        <f t="shared" si="3"/>
        <v>5</v>
      </c>
      <c r="I27" s="1649">
        <f t="shared" si="4"/>
        <v>0</v>
      </c>
      <c r="K27" s="1709"/>
      <c r="L27" s="1617">
        <f t="shared" si="28"/>
        <v>43885</v>
      </c>
      <c r="M27" s="1613" t="str">
        <f t="shared" si="29"/>
        <v>(9)</v>
      </c>
      <c r="N27" s="1614">
        <f t="shared" si="30"/>
        <v>55</v>
      </c>
      <c r="O27" s="1615">
        <f t="shared" si="5"/>
        <v>-312</v>
      </c>
      <c r="P27" s="1611" t="str">
        <f t="shared" si="6"/>
        <v>Modeste</v>
      </c>
      <c r="Q27" s="1598">
        <f t="shared" si="7"/>
        <v>1</v>
      </c>
      <c r="R27" s="1649">
        <f t="shared" si="8"/>
        <v>0</v>
      </c>
      <c r="T27" s="1709"/>
      <c r="U27" s="1617">
        <f t="shared" si="31"/>
        <v>43914</v>
      </c>
      <c r="V27" s="1613" t="str">
        <f t="shared" si="32"/>
        <v/>
      </c>
      <c r="W27" s="1614">
        <f t="shared" si="33"/>
        <v>84</v>
      </c>
      <c r="X27" s="1615">
        <f t="shared" si="9"/>
        <v>-283</v>
      </c>
      <c r="Y27" s="1616" t="e">
        <f t="shared" si="10"/>
        <v>#N/A</v>
      </c>
      <c r="Z27" s="1598">
        <f t="shared" si="11"/>
        <v>2</v>
      </c>
      <c r="AA27" s="1649">
        <f t="shared" si="12"/>
        <v>0</v>
      </c>
      <c r="AC27" s="1709"/>
      <c r="AD27" s="1617">
        <f t="shared" si="34"/>
        <v>43945</v>
      </c>
      <c r="AE27" s="1613" t="str">
        <f t="shared" si="35"/>
        <v/>
      </c>
      <c r="AF27" s="1614">
        <f t="shared" si="36"/>
        <v>115</v>
      </c>
      <c r="AG27" s="1615">
        <f t="shared" si="13"/>
        <v>-252</v>
      </c>
      <c r="AH27" s="1611" t="str">
        <f t="shared" si="14"/>
        <v>Fidèle</v>
      </c>
      <c r="AI27" s="1598">
        <f t="shared" si="15"/>
        <v>5</v>
      </c>
      <c r="AJ27" s="1649">
        <f t="shared" si="16"/>
        <v>0</v>
      </c>
      <c r="AL27" s="1709"/>
      <c r="AM27" s="1617">
        <f t="shared" si="37"/>
        <v>43975</v>
      </c>
      <c r="AN27" s="1613" t="str">
        <f t="shared" si="38"/>
        <v/>
      </c>
      <c r="AO27" s="1614">
        <f t="shared" si="39"/>
        <v>145</v>
      </c>
      <c r="AP27" s="1615">
        <f t="shared" si="17"/>
        <v>-222</v>
      </c>
      <c r="AQ27" s="1616" t="str">
        <f t="shared" si="18"/>
        <v>Donatien</v>
      </c>
      <c r="AR27" s="1598">
        <f t="shared" si="19"/>
        <v>7</v>
      </c>
      <c r="AS27" s="1649">
        <f t="shared" si="20"/>
        <v>0</v>
      </c>
      <c r="AU27" s="1709"/>
      <c r="AV27" s="1617">
        <f t="shared" si="40"/>
        <v>44006</v>
      </c>
      <c r="AW27" s="1613" t="str">
        <f t="shared" si="41"/>
        <v/>
      </c>
      <c r="AX27" s="1614">
        <f t="shared" si="42"/>
        <v>176</v>
      </c>
      <c r="AY27" s="1615">
        <f t="shared" si="21"/>
        <v>-191</v>
      </c>
      <c r="AZ27" s="1616" t="str">
        <f t="shared" si="22"/>
        <v>Jean-Baptiste</v>
      </c>
      <c r="BA27" s="1598">
        <f t="shared" si="23"/>
        <v>3</v>
      </c>
      <c r="BB27" s="1649">
        <f t="shared" si="24"/>
        <v>0</v>
      </c>
      <c r="BC27" s="1599"/>
      <c r="BD27" s="1706">
        <f t="shared" si="0"/>
        <v>43855</v>
      </c>
      <c r="BE27" s="1715"/>
      <c r="BF27" s="1708" t="s">
        <v>3185</v>
      </c>
      <c r="BG27" s="1688" t="s">
        <v>3186</v>
      </c>
      <c r="BH27" s="1641">
        <f>DATE('Calendrier.Pascal.Grandet'!$BH$2,12,25)</f>
        <v>44190</v>
      </c>
      <c r="BI27" s="1642" t="s">
        <v>3187</v>
      </c>
      <c r="BJ27" s="1726"/>
      <c r="BK27" s="1648" t="str">
        <f>VLOOKUP(BH27,AV38:AZ68,5,FALSE)</f>
        <v>Noël (Noël)</v>
      </c>
      <c r="BL27" s="1727"/>
      <c r="BM27" s="2443"/>
      <c r="BN27" s="1698"/>
      <c r="BO27" s="1698"/>
      <c r="BP27" s="1698"/>
      <c r="BQ27" s="1679" t="s">
        <v>3872</v>
      </c>
      <c r="BR27" s="1698"/>
      <c r="BS27" s="1698"/>
    </row>
    <row r="28" spans="2:75" ht="15.75" customHeight="1" thickTop="1" x14ac:dyDescent="0.35">
      <c r="B28" s="1709"/>
      <c r="C28" s="1612">
        <f t="shared" si="25"/>
        <v>43855</v>
      </c>
      <c r="D28" s="1613" t="str">
        <f t="shared" si="26"/>
        <v/>
      </c>
      <c r="E28" s="1614">
        <f t="shared" si="27"/>
        <v>25</v>
      </c>
      <c r="F28" s="1615">
        <f t="shared" si="1"/>
        <v>-342</v>
      </c>
      <c r="G28" s="1616" t="str">
        <f t="shared" si="2"/>
        <v>Conversion de Paul</v>
      </c>
      <c r="H28" s="1598">
        <f t="shared" si="3"/>
        <v>6</v>
      </c>
      <c r="I28" s="1649">
        <f t="shared" si="4"/>
        <v>0</v>
      </c>
      <c r="K28" s="1709"/>
      <c r="L28" s="1617">
        <f t="shared" si="28"/>
        <v>43886</v>
      </c>
      <c r="M28" s="1613" t="str">
        <f t="shared" si="29"/>
        <v/>
      </c>
      <c r="N28" s="1614">
        <f t="shared" si="30"/>
        <v>56</v>
      </c>
      <c r="O28" s="1615">
        <f t="shared" si="5"/>
        <v>-311</v>
      </c>
      <c r="P28" s="1611" t="str">
        <f t="shared" si="6"/>
        <v>Roméo</v>
      </c>
      <c r="Q28" s="1598">
        <f t="shared" si="7"/>
        <v>2</v>
      </c>
      <c r="R28" s="1649">
        <f t="shared" si="8"/>
        <v>0</v>
      </c>
      <c r="T28" s="1709"/>
      <c r="U28" s="1617">
        <f t="shared" si="31"/>
        <v>43915</v>
      </c>
      <c r="V28" s="1613" t="str">
        <f t="shared" si="32"/>
        <v/>
      </c>
      <c r="W28" s="1614">
        <f t="shared" si="33"/>
        <v>85</v>
      </c>
      <c r="X28" s="1615">
        <f t="shared" si="9"/>
        <v>-282</v>
      </c>
      <c r="Y28" s="1616" t="str">
        <f t="shared" si="10"/>
        <v>Annonciation</v>
      </c>
      <c r="Z28" s="1598">
        <f t="shared" si="11"/>
        <v>3</v>
      </c>
      <c r="AA28" s="1649">
        <f t="shared" si="12"/>
        <v>0</v>
      </c>
      <c r="AC28" s="1709"/>
      <c r="AD28" s="1617">
        <f t="shared" si="34"/>
        <v>43946</v>
      </c>
      <c r="AE28" s="1613" t="str">
        <f t="shared" si="35"/>
        <v/>
      </c>
      <c r="AF28" s="1614">
        <f t="shared" si="36"/>
        <v>116</v>
      </c>
      <c r="AG28" s="1615">
        <f t="shared" si="13"/>
        <v>-251</v>
      </c>
      <c r="AH28" s="1611" t="str">
        <f t="shared" si="14"/>
        <v>Marc</v>
      </c>
      <c r="AI28" s="1598">
        <f t="shared" si="15"/>
        <v>6</v>
      </c>
      <c r="AJ28" s="1649">
        <f t="shared" si="16"/>
        <v>0</v>
      </c>
      <c r="AL28" s="1709"/>
      <c r="AM28" s="1617">
        <f t="shared" si="37"/>
        <v>43976</v>
      </c>
      <c r="AN28" s="1613" t="str">
        <f t="shared" si="38"/>
        <v>(22)</v>
      </c>
      <c r="AO28" s="1614">
        <f t="shared" si="39"/>
        <v>146</v>
      </c>
      <c r="AP28" s="1615">
        <f t="shared" si="17"/>
        <v>-221</v>
      </c>
      <c r="AQ28" s="1616" t="str">
        <f t="shared" si="18"/>
        <v>Sophie</v>
      </c>
      <c r="AR28" s="1598">
        <f t="shared" si="19"/>
        <v>1</v>
      </c>
      <c r="AS28" s="1649">
        <f t="shared" si="20"/>
        <v>0</v>
      </c>
      <c r="AU28" s="1709"/>
      <c r="AV28" s="1617">
        <f t="shared" si="40"/>
        <v>44007</v>
      </c>
      <c r="AW28" s="1613" t="str">
        <f t="shared" si="41"/>
        <v/>
      </c>
      <c r="AX28" s="1614">
        <f t="shared" si="42"/>
        <v>177</v>
      </c>
      <c r="AY28" s="1615">
        <f t="shared" si="21"/>
        <v>-190</v>
      </c>
      <c r="AZ28" s="1616" t="str">
        <f t="shared" si="22"/>
        <v>Prosper</v>
      </c>
      <c r="BA28" s="1598">
        <f t="shared" si="23"/>
        <v>4</v>
      </c>
      <c r="BB28" s="1649">
        <f t="shared" si="24"/>
        <v>0</v>
      </c>
      <c r="BC28" s="1599"/>
      <c r="BD28" s="1706">
        <f t="shared" si="0"/>
        <v>43856</v>
      </c>
      <c r="BE28" s="1715"/>
      <c r="BF28" s="1708" t="s">
        <v>3188</v>
      </c>
      <c r="BG28" s="1688" t="s">
        <v>3189</v>
      </c>
      <c r="BH28" s="1674">
        <f>DATE('Calendrier.Pascal.Grandet'!$BH$2+1,1,1)</f>
        <v>44197</v>
      </c>
      <c r="BI28" s="1675" t="s">
        <v>3137</v>
      </c>
      <c r="BJ28" s="1730"/>
      <c r="BK28" s="1698"/>
      <c r="BL28" s="1698"/>
      <c r="BM28" s="1698"/>
      <c r="BN28" s="1698"/>
      <c r="BO28" s="1698"/>
      <c r="BP28" s="1698"/>
      <c r="BQ28" s="1698"/>
      <c r="BR28" s="1698"/>
      <c r="BS28" s="1698"/>
    </row>
    <row r="29" spans="2:75" ht="15.75" customHeight="1" x14ac:dyDescent="0.35">
      <c r="B29" s="1709"/>
      <c r="C29" s="1612">
        <f t="shared" si="25"/>
        <v>43856</v>
      </c>
      <c r="D29" s="1613" t="str">
        <f t="shared" si="26"/>
        <v/>
      </c>
      <c r="E29" s="1614">
        <f t="shared" si="27"/>
        <v>26</v>
      </c>
      <c r="F29" s="1615">
        <f t="shared" si="1"/>
        <v>-341</v>
      </c>
      <c r="G29" s="1616" t="str">
        <f t="shared" si="2"/>
        <v>Paule</v>
      </c>
      <c r="H29" s="1598">
        <f t="shared" si="3"/>
        <v>7</v>
      </c>
      <c r="I29" s="1649">
        <f t="shared" si="4"/>
        <v>0</v>
      </c>
      <c r="K29" s="1709"/>
      <c r="L29" s="1617">
        <f t="shared" si="28"/>
        <v>43887</v>
      </c>
      <c r="M29" s="1613" t="str">
        <f t="shared" si="29"/>
        <v/>
      </c>
      <c r="N29" s="1614">
        <f t="shared" si="30"/>
        <v>57</v>
      </c>
      <c r="O29" s="1615">
        <f t="shared" si="5"/>
        <v>-310</v>
      </c>
      <c r="P29" s="1611" t="str">
        <f t="shared" si="6"/>
        <v>Nestor</v>
      </c>
      <c r="Q29" s="1598">
        <f t="shared" si="7"/>
        <v>3</v>
      </c>
      <c r="R29" s="1649">
        <f t="shared" si="8"/>
        <v>0</v>
      </c>
      <c r="T29" s="1709"/>
      <c r="U29" s="1617">
        <f t="shared" si="31"/>
        <v>43916</v>
      </c>
      <c r="V29" s="1613" t="str">
        <f t="shared" si="32"/>
        <v/>
      </c>
      <c r="W29" s="1614">
        <f t="shared" si="33"/>
        <v>86</v>
      </c>
      <c r="X29" s="1615">
        <f t="shared" si="9"/>
        <v>-281</v>
      </c>
      <c r="Y29" s="1616" t="str">
        <f t="shared" si="10"/>
        <v>Larissa</v>
      </c>
      <c r="Z29" s="1598">
        <f t="shared" si="11"/>
        <v>4</v>
      </c>
      <c r="AA29" s="1649">
        <f t="shared" si="12"/>
        <v>0</v>
      </c>
      <c r="AC29" s="1709"/>
      <c r="AD29" s="1617">
        <f t="shared" si="34"/>
        <v>43947</v>
      </c>
      <c r="AE29" s="1613" t="str">
        <f t="shared" si="35"/>
        <v/>
      </c>
      <c r="AF29" s="1614">
        <f t="shared" si="36"/>
        <v>117</v>
      </c>
      <c r="AG29" s="1615">
        <f t="shared" si="13"/>
        <v>-250</v>
      </c>
      <c r="AH29" s="1611" t="str">
        <f t="shared" si="14"/>
        <v>Alida</v>
      </c>
      <c r="AI29" s="1598">
        <f t="shared" si="15"/>
        <v>7</v>
      </c>
      <c r="AJ29" s="1649">
        <f t="shared" si="16"/>
        <v>0</v>
      </c>
      <c r="AL29" s="1709"/>
      <c r="AM29" s="1617">
        <f t="shared" si="37"/>
        <v>43977</v>
      </c>
      <c r="AN29" s="1613" t="str">
        <f t="shared" si="38"/>
        <v/>
      </c>
      <c r="AO29" s="1614">
        <f t="shared" si="39"/>
        <v>147</v>
      </c>
      <c r="AP29" s="1615">
        <f t="shared" si="17"/>
        <v>-220</v>
      </c>
      <c r="AQ29" s="1616" t="str">
        <f t="shared" si="18"/>
        <v>Bérenger</v>
      </c>
      <c r="AR29" s="1598">
        <f t="shared" si="19"/>
        <v>2</v>
      </c>
      <c r="AS29" s="1649">
        <f t="shared" si="20"/>
        <v>0</v>
      </c>
      <c r="AU29" s="1709"/>
      <c r="AV29" s="1617">
        <f t="shared" si="40"/>
        <v>44008</v>
      </c>
      <c r="AW29" s="1613" t="str">
        <f t="shared" si="41"/>
        <v/>
      </c>
      <c r="AX29" s="1614">
        <f t="shared" si="42"/>
        <v>178</v>
      </c>
      <c r="AY29" s="1615">
        <f t="shared" si="21"/>
        <v>-189</v>
      </c>
      <c r="AZ29" s="1616" t="str">
        <f t="shared" si="22"/>
        <v>Anthelme</v>
      </c>
      <c r="BA29" s="1598">
        <f t="shared" si="23"/>
        <v>5</v>
      </c>
      <c r="BB29" s="1649">
        <f t="shared" si="24"/>
        <v>0</v>
      </c>
      <c r="BC29" s="1599"/>
      <c r="BD29" s="1706">
        <f t="shared" si="0"/>
        <v>43857</v>
      </c>
      <c r="BE29" s="1715"/>
      <c r="BF29" s="1708" t="s">
        <v>3190</v>
      </c>
      <c r="BG29" s="1688" t="s">
        <v>3191</v>
      </c>
      <c r="BH29" s="1674">
        <f>ROUND(DATE('Calendrier.Pascal.Grandet'!$BH$2+1,4,MOD(234-11*MOD('Calendrier.Pascal.Grandet'!$BH$2+1,19),30))/7,)*7-6</f>
        <v>44290</v>
      </c>
      <c r="BI29" s="1675" t="s">
        <v>3142</v>
      </c>
      <c r="BJ29" s="1730"/>
      <c r="BK29" s="1679" t="s">
        <v>3871</v>
      </c>
      <c r="BL29" s="1698"/>
      <c r="BM29" s="1698"/>
      <c r="BN29" s="1698"/>
      <c r="BO29" s="1698"/>
      <c r="BP29" s="1698"/>
      <c r="BQ29" s="1698"/>
      <c r="BR29" s="1698"/>
      <c r="BS29" s="1698"/>
    </row>
    <row r="30" spans="2:75" ht="15.75" customHeight="1" x14ac:dyDescent="0.35">
      <c r="B30" s="1709"/>
      <c r="C30" s="1612">
        <f t="shared" si="25"/>
        <v>43857</v>
      </c>
      <c r="D30" s="1613" t="str">
        <f t="shared" si="26"/>
        <v>(5)</v>
      </c>
      <c r="E30" s="1614">
        <f t="shared" si="27"/>
        <v>27</v>
      </c>
      <c r="F30" s="1615">
        <f t="shared" si="1"/>
        <v>-340</v>
      </c>
      <c r="G30" s="1616" t="str">
        <f t="shared" si="2"/>
        <v>Angèle</v>
      </c>
      <c r="H30" s="1598">
        <f t="shared" si="3"/>
        <v>1</v>
      </c>
      <c r="I30" s="1649">
        <f t="shared" si="4"/>
        <v>0</v>
      </c>
      <c r="K30" s="1709"/>
      <c r="L30" s="1617">
        <f t="shared" si="28"/>
        <v>43888</v>
      </c>
      <c r="M30" s="1613" t="str">
        <f t="shared" si="29"/>
        <v/>
      </c>
      <c r="N30" s="1614">
        <f t="shared" si="30"/>
        <v>58</v>
      </c>
      <c r="O30" s="1615">
        <f t="shared" si="5"/>
        <v>-309</v>
      </c>
      <c r="P30" s="1611" t="str">
        <f t="shared" si="6"/>
        <v>Honorine</v>
      </c>
      <c r="Q30" s="1598">
        <f t="shared" si="7"/>
        <v>4</v>
      </c>
      <c r="R30" s="1649">
        <f t="shared" si="8"/>
        <v>0</v>
      </c>
      <c r="T30" s="1709"/>
      <c r="U30" s="1617">
        <f t="shared" si="31"/>
        <v>43917</v>
      </c>
      <c r="V30" s="1613" t="str">
        <f t="shared" si="32"/>
        <v/>
      </c>
      <c r="W30" s="1614">
        <f t="shared" si="33"/>
        <v>87</v>
      </c>
      <c r="X30" s="1615">
        <f t="shared" si="9"/>
        <v>-280</v>
      </c>
      <c r="Y30" s="1616" t="str">
        <f t="shared" si="10"/>
        <v>Habib</v>
      </c>
      <c r="Z30" s="1598">
        <f t="shared" si="11"/>
        <v>5</v>
      </c>
      <c r="AA30" s="1649">
        <f t="shared" si="12"/>
        <v>0</v>
      </c>
      <c r="AC30" s="1709"/>
      <c r="AD30" s="1617">
        <f t="shared" si="34"/>
        <v>43948</v>
      </c>
      <c r="AE30" s="1613" t="str">
        <f t="shared" si="35"/>
        <v>(18)</v>
      </c>
      <c r="AF30" s="1614">
        <f t="shared" si="36"/>
        <v>118</v>
      </c>
      <c r="AG30" s="1615">
        <f t="shared" si="13"/>
        <v>-249</v>
      </c>
      <c r="AH30" s="1611" t="str">
        <f t="shared" si="14"/>
        <v>Zita</v>
      </c>
      <c r="AI30" s="1598">
        <f t="shared" si="15"/>
        <v>1</v>
      </c>
      <c r="AJ30" s="1649">
        <f t="shared" si="16"/>
        <v>0</v>
      </c>
      <c r="AL30" s="1709"/>
      <c r="AM30" s="1617">
        <f t="shared" si="37"/>
        <v>43978</v>
      </c>
      <c r="AN30" s="1613" t="str">
        <f t="shared" si="38"/>
        <v/>
      </c>
      <c r="AO30" s="1614">
        <f t="shared" si="39"/>
        <v>148</v>
      </c>
      <c r="AP30" s="1615">
        <f t="shared" si="17"/>
        <v>-219</v>
      </c>
      <c r="AQ30" s="1616" t="str">
        <f t="shared" si="18"/>
        <v>Augustin</v>
      </c>
      <c r="AR30" s="1598">
        <f t="shared" si="19"/>
        <v>3</v>
      </c>
      <c r="AS30" s="1649">
        <f t="shared" si="20"/>
        <v>0</v>
      </c>
      <c r="AU30" s="1709"/>
      <c r="AV30" s="1617">
        <f t="shared" si="40"/>
        <v>44009</v>
      </c>
      <c r="AW30" s="1613" t="str">
        <f t="shared" si="41"/>
        <v/>
      </c>
      <c r="AX30" s="1614">
        <f t="shared" si="42"/>
        <v>179</v>
      </c>
      <c r="AY30" s="1615">
        <f t="shared" si="21"/>
        <v>-188</v>
      </c>
      <c r="AZ30" s="1616" t="str">
        <f t="shared" si="22"/>
        <v>Fernand</v>
      </c>
      <c r="BA30" s="1598">
        <f t="shared" si="23"/>
        <v>6</v>
      </c>
      <c r="BB30" s="1649">
        <f t="shared" si="24"/>
        <v>0</v>
      </c>
      <c r="BC30" s="1599"/>
      <c r="BD30" s="1706">
        <f t="shared" si="0"/>
        <v>43858</v>
      </c>
      <c r="BE30" s="1715"/>
      <c r="BF30" s="1708" t="s">
        <v>3192</v>
      </c>
      <c r="BG30" s="1688" t="s">
        <v>3193</v>
      </c>
      <c r="BH30" s="1674">
        <f>PAQUES2 + 1</f>
        <v>44291</v>
      </c>
      <c r="BI30" s="1675" t="s">
        <v>3147</v>
      </c>
      <c r="BJ30" s="1730"/>
      <c r="BK30" s="1679" t="s">
        <v>3872</v>
      </c>
      <c r="BL30" s="1698"/>
      <c r="BM30" s="1698"/>
      <c r="BN30" s="1698"/>
      <c r="BO30" s="1698"/>
      <c r="BP30" s="1698"/>
      <c r="BQ30" s="1698"/>
      <c r="BR30" s="1698"/>
      <c r="BS30" s="1698"/>
    </row>
    <row r="31" spans="2:75" ht="15.75" customHeight="1" x14ac:dyDescent="0.35">
      <c r="B31" s="1709"/>
      <c r="C31" s="1612">
        <f t="shared" si="25"/>
        <v>43858</v>
      </c>
      <c r="D31" s="1613" t="str">
        <f t="shared" si="26"/>
        <v/>
      </c>
      <c r="E31" s="1614">
        <f t="shared" si="27"/>
        <v>28</v>
      </c>
      <c r="F31" s="1615">
        <f t="shared" si="1"/>
        <v>-339</v>
      </c>
      <c r="G31" s="1616" t="str">
        <f t="shared" si="2"/>
        <v>Thomas d'Aquin</v>
      </c>
      <c r="H31" s="1598">
        <f t="shared" si="3"/>
        <v>2</v>
      </c>
      <c r="I31" s="1649">
        <f t="shared" si="4"/>
        <v>0</v>
      </c>
      <c r="K31" s="1709"/>
      <c r="L31" s="1617">
        <f t="shared" si="28"/>
        <v>43889</v>
      </c>
      <c r="M31" s="1613" t="str">
        <f t="shared" si="29"/>
        <v/>
      </c>
      <c r="N31" s="1614">
        <f t="shared" si="30"/>
        <v>59</v>
      </c>
      <c r="O31" s="1615">
        <f t="shared" si="5"/>
        <v>-308</v>
      </c>
      <c r="P31" s="1611" t="str">
        <f t="shared" si="6"/>
        <v>Romain</v>
      </c>
      <c r="Q31" s="1598">
        <f t="shared" si="7"/>
        <v>5</v>
      </c>
      <c r="R31" s="1649">
        <f t="shared" si="8"/>
        <v>0</v>
      </c>
      <c r="T31" s="1709"/>
      <c r="U31" s="1617">
        <f t="shared" si="31"/>
        <v>43918</v>
      </c>
      <c r="V31" s="1613" t="str">
        <f t="shared" si="32"/>
        <v/>
      </c>
      <c r="W31" s="1614">
        <f t="shared" si="33"/>
        <v>88</v>
      </c>
      <c r="X31" s="1615">
        <f t="shared" si="9"/>
        <v>-279</v>
      </c>
      <c r="Y31" s="1616" t="str">
        <f t="shared" si="10"/>
        <v>Gontran</v>
      </c>
      <c r="Z31" s="1598">
        <f t="shared" si="11"/>
        <v>6</v>
      </c>
      <c r="AA31" s="1649">
        <f t="shared" si="12"/>
        <v>0</v>
      </c>
      <c r="AC31" s="1709"/>
      <c r="AD31" s="1617">
        <f t="shared" si="34"/>
        <v>43949</v>
      </c>
      <c r="AE31" s="1613" t="str">
        <f t="shared" si="35"/>
        <v/>
      </c>
      <c r="AF31" s="1614">
        <f t="shared" si="36"/>
        <v>119</v>
      </c>
      <c r="AG31" s="1615">
        <f t="shared" si="13"/>
        <v>-248</v>
      </c>
      <c r="AH31" s="1611" t="str">
        <f t="shared" si="14"/>
        <v>Valérie</v>
      </c>
      <c r="AI31" s="1598">
        <f t="shared" si="15"/>
        <v>2</v>
      </c>
      <c r="AJ31" s="1649">
        <f t="shared" si="16"/>
        <v>0</v>
      </c>
      <c r="AL31" s="1709"/>
      <c r="AM31" s="1617">
        <f t="shared" si="37"/>
        <v>43979</v>
      </c>
      <c r="AN31" s="1613" t="str">
        <f t="shared" si="38"/>
        <v/>
      </c>
      <c r="AO31" s="1614">
        <f t="shared" si="39"/>
        <v>149</v>
      </c>
      <c r="AP31" s="1615">
        <f t="shared" si="17"/>
        <v>-218</v>
      </c>
      <c r="AQ31" s="1616" t="str">
        <f t="shared" si="18"/>
        <v>Germain</v>
      </c>
      <c r="AR31" s="1598">
        <f t="shared" si="19"/>
        <v>4</v>
      </c>
      <c r="AS31" s="1649">
        <f t="shared" si="20"/>
        <v>0</v>
      </c>
      <c r="AU31" s="1709"/>
      <c r="AV31" s="1617">
        <f t="shared" si="40"/>
        <v>44010</v>
      </c>
      <c r="AW31" s="1613" t="str">
        <f t="shared" si="41"/>
        <v/>
      </c>
      <c r="AX31" s="1614">
        <f t="shared" si="42"/>
        <v>180</v>
      </c>
      <c r="AY31" s="1615">
        <f t="shared" si="21"/>
        <v>-187</v>
      </c>
      <c r="AZ31" s="1616" t="str">
        <f t="shared" si="22"/>
        <v>Irénée</v>
      </c>
      <c r="BA31" s="1598">
        <f t="shared" si="23"/>
        <v>7</v>
      </c>
      <c r="BB31" s="1649">
        <f t="shared" si="24"/>
        <v>0</v>
      </c>
      <c r="BC31" s="1599"/>
      <c r="BD31" s="1706">
        <f t="shared" si="0"/>
        <v>43859</v>
      </c>
      <c r="BE31" s="1715"/>
      <c r="BF31" s="1708" t="s">
        <v>3194</v>
      </c>
      <c r="BG31" s="1688" t="s">
        <v>3195</v>
      </c>
      <c r="BH31" s="1674">
        <f>DATE('Calendrier.Pascal.Grandet'!$BH$2+1,5,1)</f>
        <v>44317</v>
      </c>
      <c r="BI31" s="1675" t="s">
        <v>3152</v>
      </c>
      <c r="BJ31" s="1730"/>
      <c r="BK31" s="1698"/>
      <c r="BL31" s="1698"/>
      <c r="BM31" s="1698"/>
      <c r="BN31" s="1698"/>
      <c r="BO31" s="1698"/>
      <c r="BP31" s="1698"/>
      <c r="BQ31" s="1698"/>
      <c r="BR31" s="1698"/>
      <c r="BS31" s="1698"/>
    </row>
    <row r="32" spans="2:75" ht="15.75" customHeight="1" x14ac:dyDescent="0.35">
      <c r="B32" s="1709"/>
      <c r="C32" s="1612">
        <f>IF(C31&lt;&gt;"",IF(C31+1&gt;EOMONTH(C$4,0),"",C31+1),"")</f>
        <v>43859</v>
      </c>
      <c r="D32" s="1613" t="str">
        <f t="shared" si="26"/>
        <v/>
      </c>
      <c r="E32" s="1614">
        <f t="shared" si="27"/>
        <v>29</v>
      </c>
      <c r="F32" s="1615">
        <f t="shared" si="1"/>
        <v>-338</v>
      </c>
      <c r="G32" s="1616" t="str">
        <f t="shared" si="2"/>
        <v>Gildas</v>
      </c>
      <c r="H32" s="1598">
        <f t="shared" si="3"/>
        <v>3</v>
      </c>
      <c r="I32" s="1649">
        <f t="shared" si="4"/>
        <v>0</v>
      </c>
      <c r="K32" s="1709"/>
      <c r="L32" s="1617">
        <f>IF(L31&lt;&gt;"",IF(L31+1&gt;EOMONTH(L$4,0),"",L31+1),"")</f>
        <v>43890</v>
      </c>
      <c r="M32" s="1613" t="str">
        <f t="shared" si="29"/>
        <v/>
      </c>
      <c r="N32" s="1614">
        <f t="shared" si="30"/>
        <v>60</v>
      </c>
      <c r="O32" s="1615">
        <f t="shared" si="5"/>
        <v>-307</v>
      </c>
      <c r="P32" s="1611" t="str">
        <f t="shared" si="6"/>
        <v>Auguste</v>
      </c>
      <c r="Q32" s="1598">
        <f t="shared" si="7"/>
        <v>6</v>
      </c>
      <c r="R32" s="1649">
        <f t="shared" si="8"/>
        <v>0</v>
      </c>
      <c r="T32" s="1709"/>
      <c r="U32" s="1617">
        <f>IF(U31&lt;&gt;"",IF(U31+1&gt;EOMONTH(U$4,0),"",U31+1),"")</f>
        <v>43919</v>
      </c>
      <c r="V32" s="1613" t="str">
        <f t="shared" si="32"/>
        <v/>
      </c>
      <c r="W32" s="1614">
        <f t="shared" si="33"/>
        <v>89</v>
      </c>
      <c r="X32" s="1615">
        <f t="shared" si="9"/>
        <v>-278</v>
      </c>
      <c r="Y32" s="1616" t="str">
        <f t="shared" si="10"/>
        <v>Gwladys</v>
      </c>
      <c r="Z32" s="1598">
        <f t="shared" si="11"/>
        <v>7</v>
      </c>
      <c r="AA32" s="1649">
        <f t="shared" si="12"/>
        <v>0</v>
      </c>
      <c r="AC32" s="1709"/>
      <c r="AD32" s="1617">
        <f>IF(AD31&lt;&gt;"",IF(AD31+1&gt;EOMONTH(AD$4,0),"",AD31+1),"")</f>
        <v>43950</v>
      </c>
      <c r="AE32" s="1613" t="str">
        <f t="shared" si="35"/>
        <v/>
      </c>
      <c r="AF32" s="1614">
        <f t="shared" si="36"/>
        <v>120</v>
      </c>
      <c r="AG32" s="1615">
        <f t="shared" si="13"/>
        <v>-247</v>
      </c>
      <c r="AH32" s="1611" t="str">
        <f t="shared" si="14"/>
        <v>Catherine de Sienne</v>
      </c>
      <c r="AI32" s="1598">
        <f t="shared" si="15"/>
        <v>3</v>
      </c>
      <c r="AJ32" s="1649">
        <f t="shared" si="16"/>
        <v>0</v>
      </c>
      <c r="AL32" s="1709"/>
      <c r="AM32" s="1617">
        <f>IF(AM31&lt;&gt;"",IF(AM31+1&gt;EOMONTH(AM$4,0),"",AM31+1),"")</f>
        <v>43980</v>
      </c>
      <c r="AN32" s="1613" t="str">
        <f t="shared" si="38"/>
        <v/>
      </c>
      <c r="AO32" s="1614">
        <f t="shared" si="39"/>
        <v>150</v>
      </c>
      <c r="AP32" s="1615">
        <f t="shared" si="17"/>
        <v>-217</v>
      </c>
      <c r="AQ32" s="1616" t="str">
        <f t="shared" si="18"/>
        <v>Aymar</v>
      </c>
      <c r="AR32" s="1598">
        <f t="shared" si="19"/>
        <v>5</v>
      </c>
      <c r="AS32" s="1649">
        <f t="shared" si="20"/>
        <v>0</v>
      </c>
      <c r="AU32" s="1709"/>
      <c r="AV32" s="1617">
        <f>IF(AV31&lt;&gt;"",IF(AV31+1&gt;EOMONTH(AV$4,0),"",AV31+1),"")</f>
        <v>44011</v>
      </c>
      <c r="AW32" s="1613" t="str">
        <f t="shared" si="41"/>
        <v>(27)</v>
      </c>
      <c r="AX32" s="1614">
        <f t="shared" si="42"/>
        <v>181</v>
      </c>
      <c r="AY32" s="1615">
        <f t="shared" si="21"/>
        <v>-186</v>
      </c>
      <c r="AZ32" s="1616" t="str">
        <f t="shared" si="22"/>
        <v>Pierre, Paul</v>
      </c>
      <c r="BA32" s="1598">
        <f t="shared" si="23"/>
        <v>1</v>
      </c>
      <c r="BB32" s="1649">
        <f t="shared" si="24"/>
        <v>0</v>
      </c>
      <c r="BC32" s="1599"/>
      <c r="BD32" s="1706">
        <f t="shared" si="0"/>
        <v>43860</v>
      </c>
      <c r="BE32" s="1715"/>
      <c r="BF32" s="1708" t="s">
        <v>3196</v>
      </c>
      <c r="BG32" s="1688" t="s">
        <v>3197</v>
      </c>
      <c r="BH32" s="1674">
        <f>DATE('Calendrier.Pascal.Grandet'!$BH$2+1,5,8)</f>
        <v>44324</v>
      </c>
      <c r="BI32" s="1675" t="s">
        <v>3157</v>
      </c>
      <c r="BJ32" s="1730"/>
      <c r="BK32" s="1698"/>
      <c r="BL32" s="1698"/>
      <c r="BM32" s="1698"/>
      <c r="BN32" s="1698"/>
      <c r="BO32" s="1698"/>
      <c r="BP32" s="1698"/>
      <c r="BQ32" s="1698"/>
      <c r="BR32" s="1698"/>
      <c r="BS32" s="1698"/>
    </row>
    <row r="33" spans="2:180" ht="15.75" customHeight="1" x14ac:dyDescent="0.35">
      <c r="B33" s="1709"/>
      <c r="C33" s="1612">
        <f>IF(C32&lt;&gt;"",IF(C32+1&gt;EOMONTH(C$4,0),"",C32+1),"")</f>
        <v>43860</v>
      </c>
      <c r="D33" s="1613" t="str">
        <f t="shared" si="26"/>
        <v/>
      </c>
      <c r="E33" s="1614">
        <f t="shared" si="27"/>
        <v>30</v>
      </c>
      <c r="F33" s="1615">
        <f t="shared" si="1"/>
        <v>-337</v>
      </c>
      <c r="G33" s="1616" t="str">
        <f t="shared" si="2"/>
        <v>Martine</v>
      </c>
      <c r="H33" s="1598">
        <f t="shared" si="3"/>
        <v>4</v>
      </c>
      <c r="I33" s="1649">
        <f t="shared" si="4"/>
        <v>0</v>
      </c>
      <c r="K33" s="1709"/>
      <c r="L33" s="1617" t="str">
        <f>IF(L32&lt;&gt;"",IF(L32+1&gt;EOMONTH(L$4,0),"",L32+1),"")</f>
        <v/>
      </c>
      <c r="M33" s="1613" t="str">
        <f t="shared" si="29"/>
        <v/>
      </c>
      <c r="N33" s="1614" t="str">
        <f t="shared" si="30"/>
        <v/>
      </c>
      <c r="O33" s="1615" t="str">
        <f t="shared" si="5"/>
        <v/>
      </c>
      <c r="P33" s="1611" t="str">
        <f t="shared" si="6"/>
        <v/>
      </c>
      <c r="Q33" s="1598" t="str">
        <f t="shared" si="7"/>
        <v/>
      </c>
      <c r="R33" s="1649">
        <f t="shared" si="8"/>
        <v>0</v>
      </c>
      <c r="T33" s="1709"/>
      <c r="U33" s="1617">
        <f>IF(U32&lt;&gt;"",IF(U32+1&gt;EOMONTH(U$4,0),"",U32+1),"")</f>
        <v>43920</v>
      </c>
      <c r="V33" s="1613" t="str">
        <f t="shared" si="32"/>
        <v>(14)</v>
      </c>
      <c r="W33" s="1614">
        <f t="shared" si="33"/>
        <v>90</v>
      </c>
      <c r="X33" s="1615">
        <f t="shared" si="9"/>
        <v>-277</v>
      </c>
      <c r="Y33" s="1616" t="str">
        <f t="shared" si="10"/>
        <v>Amédée</v>
      </c>
      <c r="Z33" s="1598">
        <f t="shared" si="11"/>
        <v>1</v>
      </c>
      <c r="AA33" s="1649">
        <f t="shared" si="12"/>
        <v>0</v>
      </c>
      <c r="AC33" s="1709"/>
      <c r="AD33" s="1617">
        <f>IF(AD32&lt;&gt;"",IF(AD32+1&gt;EOMONTH(AD$4,0),"",AD32+1),"")</f>
        <v>43951</v>
      </c>
      <c r="AE33" s="1613" t="str">
        <f t="shared" si="35"/>
        <v/>
      </c>
      <c r="AF33" s="1614">
        <f t="shared" si="36"/>
        <v>121</v>
      </c>
      <c r="AG33" s="1615">
        <f t="shared" si="13"/>
        <v>-246</v>
      </c>
      <c r="AH33" s="1611" t="str">
        <f t="shared" si="14"/>
        <v>Robert</v>
      </c>
      <c r="AI33" s="1598">
        <f t="shared" si="15"/>
        <v>4</v>
      </c>
      <c r="AJ33" s="1649">
        <f t="shared" si="16"/>
        <v>0</v>
      </c>
      <c r="AL33" s="1709"/>
      <c r="AM33" s="1617">
        <f>IF(AM32&lt;&gt;"",IF(AM32+1&gt;EOMONTH(AM$4,0),"",AM32+1),"")</f>
        <v>43981</v>
      </c>
      <c r="AN33" s="1613" t="str">
        <f t="shared" si="38"/>
        <v/>
      </c>
      <c r="AO33" s="1614">
        <f t="shared" si="39"/>
        <v>151</v>
      </c>
      <c r="AP33" s="1615">
        <f t="shared" si="17"/>
        <v>-216</v>
      </c>
      <c r="AQ33" s="1616" t="str">
        <f t="shared" si="18"/>
        <v>Ferdinand</v>
      </c>
      <c r="AR33" s="1598">
        <f t="shared" si="19"/>
        <v>6</v>
      </c>
      <c r="AS33" s="1649">
        <f t="shared" si="20"/>
        <v>0</v>
      </c>
      <c r="AU33" s="1709"/>
      <c r="AV33" s="1617">
        <f>IF(AV32&lt;&gt;"",IF(AV32+1&gt;EOMONTH(AV$4,0),"",AV32+1),"")</f>
        <v>44012</v>
      </c>
      <c r="AW33" s="1613" t="str">
        <f t="shared" si="41"/>
        <v/>
      </c>
      <c r="AX33" s="1614">
        <f t="shared" si="42"/>
        <v>182</v>
      </c>
      <c r="AY33" s="1615">
        <f t="shared" si="21"/>
        <v>-185</v>
      </c>
      <c r="AZ33" s="1616" t="str">
        <f t="shared" si="22"/>
        <v>Martial</v>
      </c>
      <c r="BA33" s="1598">
        <f t="shared" si="23"/>
        <v>2</v>
      </c>
      <c r="BB33" s="1649">
        <f t="shared" si="24"/>
        <v>0</v>
      </c>
      <c r="BC33" s="1599"/>
      <c r="BD33" s="1706">
        <f t="shared" si="0"/>
        <v>43861</v>
      </c>
      <c r="BE33" s="1715"/>
      <c r="BF33" s="1708" t="s">
        <v>3198</v>
      </c>
      <c r="BG33" s="1688" t="s">
        <v>3199</v>
      </c>
      <c r="BH33" s="1674">
        <f>PAQUES2 + 39</f>
        <v>44329</v>
      </c>
      <c r="BI33" s="1675" t="s">
        <v>3162</v>
      </c>
      <c r="BJ33" s="1730"/>
      <c r="BK33" s="1698"/>
      <c r="BL33" s="1698"/>
      <c r="BM33" s="1698"/>
      <c r="BN33" s="1698"/>
      <c r="BO33" s="1698"/>
      <c r="BP33" s="1698"/>
      <c r="BQ33" s="1698"/>
      <c r="BR33" s="1698"/>
      <c r="BS33" s="1698"/>
    </row>
    <row r="34" spans="2:180" ht="20.25" customHeight="1" thickBot="1" x14ac:dyDescent="0.4">
      <c r="B34" s="1731"/>
      <c r="C34" s="1619">
        <f>IF(C33&lt;&gt;"",IF(C33+1&gt;EOMONTH(C$4,0),"",C33+1),"")</f>
        <v>43861</v>
      </c>
      <c r="D34" s="1620" t="str">
        <f t="shared" si="26"/>
        <v/>
      </c>
      <c r="E34" s="1621">
        <f t="shared" si="27"/>
        <v>31</v>
      </c>
      <c r="F34" s="1622">
        <f t="shared" si="1"/>
        <v>-336</v>
      </c>
      <c r="G34" s="1623" t="str">
        <f t="shared" si="2"/>
        <v>Marcelle</v>
      </c>
      <c r="H34" s="1604">
        <f t="shared" si="3"/>
        <v>5</v>
      </c>
      <c r="I34" s="1650">
        <f t="shared" si="4"/>
        <v>0</v>
      </c>
      <c r="K34" s="1731"/>
      <c r="L34" s="1624" t="str">
        <f>IF(L33&lt;&gt;"",IF(L33+1&gt;EOMONTH(L$4,0),"",L33+1),"")</f>
        <v/>
      </c>
      <c r="M34" s="1620" t="str">
        <f t="shared" si="29"/>
        <v/>
      </c>
      <c r="N34" s="1621" t="str">
        <f t="shared" si="30"/>
        <v/>
      </c>
      <c r="O34" s="1622" t="str">
        <f t="shared" si="5"/>
        <v/>
      </c>
      <c r="P34" s="1611" t="str">
        <f t="shared" si="6"/>
        <v/>
      </c>
      <c r="Q34" s="1605" t="str">
        <f t="shared" si="7"/>
        <v/>
      </c>
      <c r="R34" s="1650">
        <f t="shared" si="8"/>
        <v>0</v>
      </c>
      <c r="T34" s="1731"/>
      <c r="U34" s="1624">
        <f>IF(U33&lt;&gt;"",IF(U33+1&gt;EOMONTH(U$4,0),"",U33+1),"")</f>
        <v>43921</v>
      </c>
      <c r="V34" s="1620" t="str">
        <f t="shared" si="32"/>
        <v/>
      </c>
      <c r="W34" s="1621">
        <f t="shared" si="33"/>
        <v>91</v>
      </c>
      <c r="X34" s="1622">
        <f t="shared" si="9"/>
        <v>-276</v>
      </c>
      <c r="Y34" s="1623" t="str">
        <f t="shared" si="10"/>
        <v>Benjamin</v>
      </c>
      <c r="Z34" s="1605">
        <f t="shared" si="11"/>
        <v>2</v>
      </c>
      <c r="AA34" s="1650">
        <f t="shared" si="12"/>
        <v>0</v>
      </c>
      <c r="AC34" s="1731"/>
      <c r="AD34" s="1624" t="str">
        <f>IF(AD33&lt;&gt;"",IF(AD33+1&gt;EOMONTH(AD$4,0),"",AD33+1),"")</f>
        <v/>
      </c>
      <c r="AE34" s="1620" t="str">
        <f t="shared" si="35"/>
        <v/>
      </c>
      <c r="AF34" s="1621" t="str">
        <f t="shared" si="36"/>
        <v/>
      </c>
      <c r="AG34" s="1622" t="str">
        <f t="shared" si="13"/>
        <v/>
      </c>
      <c r="AH34" s="1611" t="str">
        <f t="shared" si="14"/>
        <v/>
      </c>
      <c r="AI34" s="1605" t="str">
        <f t="shared" si="15"/>
        <v/>
      </c>
      <c r="AJ34" s="1650">
        <f t="shared" si="16"/>
        <v>0</v>
      </c>
      <c r="AL34" s="1731"/>
      <c r="AM34" s="1624">
        <f>IF(AM33&lt;&gt;"",IF(AM33+1&gt;EOMONTH(AM$4,0),"",AM33+1),"")</f>
        <v>43982</v>
      </c>
      <c r="AN34" s="1620" t="str">
        <f t="shared" si="38"/>
        <v/>
      </c>
      <c r="AO34" s="1621">
        <f t="shared" si="39"/>
        <v>152</v>
      </c>
      <c r="AP34" s="1622">
        <f t="shared" si="17"/>
        <v>-215</v>
      </c>
      <c r="AQ34" s="1623" t="str">
        <f t="shared" si="18"/>
        <v>Visitation de la Sainte Vierge (Pantecôte)</v>
      </c>
      <c r="AR34" s="1605">
        <f t="shared" si="19"/>
        <v>7</v>
      </c>
      <c r="AS34" s="1650">
        <f t="shared" si="20"/>
        <v>0</v>
      </c>
      <c r="AU34" s="1731"/>
      <c r="AV34" s="1624" t="str">
        <f>IF(AV33&lt;&gt;"",IF(AV33+1&gt;EOMONTH(AV$4,0),"",AV33+1),"")</f>
        <v/>
      </c>
      <c r="AW34" s="1620" t="str">
        <f t="shared" si="41"/>
        <v/>
      </c>
      <c r="AX34" s="1621" t="str">
        <f t="shared" si="42"/>
        <v/>
      </c>
      <c r="AY34" s="1622" t="str">
        <f t="shared" si="21"/>
        <v/>
      </c>
      <c r="AZ34" s="1623" t="str">
        <f t="shared" si="22"/>
        <v/>
      </c>
      <c r="BA34" s="1605" t="str">
        <f t="shared" si="23"/>
        <v/>
      </c>
      <c r="BB34" s="1650">
        <f t="shared" si="24"/>
        <v>0</v>
      </c>
      <c r="BD34" s="1706">
        <f t="shared" ref="BD34:BD62" si="43">L4</f>
        <v>43862</v>
      </c>
      <c r="BE34" s="1715"/>
      <c r="BF34" s="1708" t="s">
        <v>2952</v>
      </c>
      <c r="BG34" s="1688" t="s">
        <v>3200</v>
      </c>
      <c r="BH34" s="1674">
        <f>PAQUES2 + 49</f>
        <v>44339</v>
      </c>
      <c r="BI34" s="1675" t="s">
        <v>3166</v>
      </c>
      <c r="BJ34" s="1730"/>
      <c r="BK34" s="1698"/>
      <c r="BL34" s="1698"/>
      <c r="BM34" s="1698"/>
      <c r="BN34" s="1698"/>
      <c r="BO34" s="1698"/>
      <c r="BP34" s="1698"/>
      <c r="BQ34" s="1698"/>
      <c r="BR34" s="1698"/>
      <c r="BS34" s="1698"/>
    </row>
    <row r="35" spans="2:180" ht="20.25" customHeight="1" thickTop="1" thickBot="1" x14ac:dyDescent="0.4">
      <c r="BD35" s="1706">
        <f t="shared" si="43"/>
        <v>43863</v>
      </c>
      <c r="BE35" s="1715"/>
      <c r="BF35" s="1708" t="s">
        <v>3201</v>
      </c>
      <c r="BG35" s="1688" t="s">
        <v>3202</v>
      </c>
      <c r="BH35" s="1674">
        <f>PAQUES2 + 50</f>
        <v>44340</v>
      </c>
      <c r="BI35" s="1675" t="s">
        <v>3170</v>
      </c>
      <c r="BJ35" s="1730" t="s">
        <v>3171</v>
      </c>
      <c r="BK35" s="1698"/>
      <c r="BL35" s="1698"/>
      <c r="BM35" s="1698"/>
      <c r="BN35" s="1698"/>
      <c r="BO35" s="1698"/>
      <c r="BP35" s="1698"/>
      <c r="BQ35" s="1698"/>
      <c r="BR35" s="1698"/>
      <c r="BS35" s="1698"/>
    </row>
    <row r="36" spans="2:180" s="1607" customFormat="1" ht="34.5" customHeight="1" thickTop="1" x14ac:dyDescent="0.25">
      <c r="B36" s="2426">
        <f>EOMONTH(DATE(ANBASE,MOISBASE+6,1),-1)+1</f>
        <v>44013</v>
      </c>
      <c r="C36" s="2427"/>
      <c r="D36" s="2427"/>
      <c r="E36" s="2427"/>
      <c r="F36" s="2427"/>
      <c r="G36" s="2427"/>
      <c r="H36" s="1732"/>
      <c r="I36" s="2428" t="s">
        <v>3873</v>
      </c>
      <c r="K36" s="2426">
        <f>EOMONTH(B36,0)+1</f>
        <v>44044</v>
      </c>
      <c r="L36" s="2427"/>
      <c r="M36" s="2427"/>
      <c r="N36" s="2427"/>
      <c r="O36" s="2427"/>
      <c r="P36" s="2427"/>
      <c r="Q36" s="1732"/>
      <c r="R36" s="2428" t="s">
        <v>3873</v>
      </c>
      <c r="T36" s="2426">
        <f>EOMONTH(K36,0)+1</f>
        <v>44075</v>
      </c>
      <c r="U36" s="2427"/>
      <c r="V36" s="2427"/>
      <c r="W36" s="2427"/>
      <c r="X36" s="2427"/>
      <c r="Y36" s="2427"/>
      <c r="Z36" s="1732"/>
      <c r="AA36" s="2428" t="s">
        <v>3873</v>
      </c>
      <c r="AC36" s="2426">
        <f>EOMONTH(T36,0)+1</f>
        <v>44105</v>
      </c>
      <c r="AD36" s="2427"/>
      <c r="AE36" s="2427"/>
      <c r="AF36" s="2427"/>
      <c r="AG36" s="2427"/>
      <c r="AH36" s="2427"/>
      <c r="AI36" s="1732"/>
      <c r="AJ36" s="2428" t="s">
        <v>3873</v>
      </c>
      <c r="AL36" s="2426">
        <f>EOMONTH(AC36,0)+1</f>
        <v>44136</v>
      </c>
      <c r="AM36" s="2427"/>
      <c r="AN36" s="2427"/>
      <c r="AO36" s="2427"/>
      <c r="AP36" s="2427"/>
      <c r="AQ36" s="2427"/>
      <c r="AR36" s="1732"/>
      <c r="AS36" s="2428" t="s">
        <v>3873</v>
      </c>
      <c r="AU36" s="2426">
        <f>EOMONTH(AL36,0)+1</f>
        <v>44166</v>
      </c>
      <c r="AV36" s="2427"/>
      <c r="AW36" s="2427"/>
      <c r="AX36" s="2427"/>
      <c r="AY36" s="2427"/>
      <c r="AZ36" s="2427"/>
      <c r="BA36" s="1732"/>
      <c r="BB36" s="2428" t="s">
        <v>3873</v>
      </c>
      <c r="BD36" s="1706">
        <f t="shared" si="43"/>
        <v>43864</v>
      </c>
      <c r="BE36" s="1690"/>
      <c r="BF36" s="1708" t="s">
        <v>3203</v>
      </c>
      <c r="BG36" s="1688" t="s">
        <v>3204</v>
      </c>
      <c r="BH36" s="1674">
        <f>DATE('Calendrier.Pascal.Grandet'!$BH$2+1,7,14)</f>
        <v>44391</v>
      </c>
      <c r="BI36" s="1675" t="s">
        <v>3175</v>
      </c>
      <c r="BJ36" s="1730"/>
      <c r="BK36" s="1698"/>
      <c r="BL36" s="1698"/>
      <c r="BM36" s="1698"/>
      <c r="BN36" s="1698"/>
      <c r="BO36" s="1698"/>
      <c r="BP36" s="1698"/>
      <c r="BQ36" s="1698"/>
      <c r="BR36" s="1698"/>
      <c r="BS36" s="1698"/>
      <c r="BT36" s="1594"/>
      <c r="BU36" s="1594"/>
      <c r="BV36" s="1594"/>
      <c r="BW36" s="1594"/>
      <c r="BX36" s="1594"/>
      <c r="BY36" s="1594"/>
      <c r="BZ36" s="1594"/>
      <c r="CA36" s="1594"/>
      <c r="CB36" s="1594"/>
      <c r="CC36" s="1594"/>
      <c r="CD36" s="1594"/>
      <c r="CE36" s="1594"/>
      <c r="CF36" s="1594"/>
      <c r="CG36" s="1594"/>
      <c r="FX36" s="1608"/>
    </row>
    <row r="37" spans="2:180" s="1596" customFormat="1" ht="27.95" customHeight="1" x14ac:dyDescent="0.25">
      <c r="B37" s="2430" t="str">
        <f>MONTH(C38) &amp; "-" &amp;YEAR(C38)</f>
        <v>7-2020</v>
      </c>
      <c r="C37" s="2431"/>
      <c r="D37" s="2431"/>
      <c r="E37" s="2431"/>
      <c r="F37" s="2431"/>
      <c r="G37" s="2432"/>
      <c r="H37" s="1597"/>
      <c r="I37" s="2429"/>
      <c r="K37" s="2430" t="str">
        <f>MONTH(L38) &amp; "-" &amp;YEAR(L38)</f>
        <v>8-2020</v>
      </c>
      <c r="L37" s="2431"/>
      <c r="M37" s="2431"/>
      <c r="N37" s="2431"/>
      <c r="O37" s="2431"/>
      <c r="P37" s="2432"/>
      <c r="Q37" s="1597"/>
      <c r="R37" s="2429"/>
      <c r="T37" s="2430" t="str">
        <f>MONTH(U38) &amp; "-" &amp;YEAR(U38)</f>
        <v>9-2020</v>
      </c>
      <c r="U37" s="2431"/>
      <c r="V37" s="2431"/>
      <c r="W37" s="2431"/>
      <c r="X37" s="2431"/>
      <c r="Y37" s="2432"/>
      <c r="Z37" s="1597"/>
      <c r="AA37" s="2429"/>
      <c r="AC37" s="2430" t="str">
        <f>MONTH(AD38) &amp; "-" &amp;YEAR(AD38)</f>
        <v>10-2020</v>
      </c>
      <c r="AD37" s="2431"/>
      <c r="AE37" s="2431"/>
      <c r="AF37" s="2431"/>
      <c r="AG37" s="2431"/>
      <c r="AH37" s="2432"/>
      <c r="AI37" s="1597"/>
      <c r="AJ37" s="2429"/>
      <c r="AL37" s="2430" t="str">
        <f>MONTH(AM38) &amp; "-" &amp;YEAR(AM38)</f>
        <v>11-2020</v>
      </c>
      <c r="AM37" s="2431"/>
      <c r="AN37" s="2431"/>
      <c r="AO37" s="2431"/>
      <c r="AP37" s="2431"/>
      <c r="AQ37" s="2432"/>
      <c r="AR37" s="1597"/>
      <c r="AS37" s="2429"/>
      <c r="AU37" s="2430" t="str">
        <f>MONTH(AV38) &amp; "-" &amp;YEAR(AV38)</f>
        <v>12-2020</v>
      </c>
      <c r="AV37" s="2431"/>
      <c r="AW37" s="2431"/>
      <c r="AX37" s="2431"/>
      <c r="AY37" s="2431"/>
      <c r="AZ37" s="2432"/>
      <c r="BA37" s="1597"/>
      <c r="BB37" s="2429"/>
      <c r="BD37" s="1706">
        <f t="shared" si="43"/>
        <v>43865</v>
      </c>
      <c r="BE37" s="1707"/>
      <c r="BF37" s="1708" t="s">
        <v>3205</v>
      </c>
      <c r="BG37" s="1688" t="s">
        <v>3206</v>
      </c>
      <c r="BH37" s="1674">
        <f>DATE('Calendrier.Pascal.Grandet'!$BH$2+1,8,15)</f>
        <v>44423</v>
      </c>
      <c r="BI37" s="1675" t="s">
        <v>3178</v>
      </c>
      <c r="BJ37" s="1730"/>
      <c r="BK37" s="1698"/>
      <c r="BL37" s="1698"/>
      <c r="BM37" s="1698"/>
      <c r="BN37" s="1698"/>
      <c r="BO37" s="1698"/>
      <c r="BP37" s="1698"/>
      <c r="BQ37" s="1698"/>
      <c r="BR37" s="1698"/>
      <c r="BS37" s="1698"/>
      <c r="BT37" s="1594"/>
      <c r="BU37" s="1594"/>
      <c r="BV37" s="1594"/>
      <c r="BW37" s="1594"/>
      <c r="BX37" s="1594"/>
      <c r="BY37" s="1594"/>
      <c r="BZ37" s="1594"/>
      <c r="CA37" s="1594"/>
      <c r="CB37" s="1594"/>
      <c r="CC37" s="1594"/>
      <c r="CD37" s="1594"/>
      <c r="CE37" s="1594"/>
      <c r="CF37" s="1594"/>
      <c r="CG37" s="1594"/>
      <c r="FX37" s="1608"/>
    </row>
    <row r="38" spans="2:180" ht="15.75" customHeight="1" x14ac:dyDescent="0.35">
      <c r="B38" s="1709"/>
      <c r="C38" s="1733">
        <f>B36</f>
        <v>44013</v>
      </c>
      <c r="D38" s="1734" t="str">
        <f>"(" &amp;INT(MOD(INT((C38-2+(DAY(1)=2)*6)/7)+0.6+((DAY(1)=2)*208),52+5/28))+1 &amp;")"</f>
        <v>(27)</v>
      </c>
      <c r="E38" s="1735">
        <f>IF(C38&lt;&gt;"",C38-DATE(YEAR(B37),1,0),"")</f>
        <v>183</v>
      </c>
      <c r="F38" s="1736">
        <f t="shared" ref="F38:F68" si="44">IF(C38&lt;&gt;"",IF(YEAR(C38)=ANBASE+1,E38-NBJ_ANBASE1,E38-NBJ_ANBASE-1),"")</f>
        <v>-184</v>
      </c>
      <c r="G38" s="1625" t="str">
        <f t="shared" ref="G38:G68" si="45">IF(C38&lt;&gt;"",IF(ISERROR(VLOOKUP(C38,FERIES,1,FALSE)),VLOOKUP(DAY(C38) &amp; MONTH(C38),SAINTS,2,FALSE),IF(VLOOKUP(C38,FERIES,3,FALSE)="OUI",VLOOKUP(DAY(C38) &amp; MONTH(C38),SAINTS,2,FALSE),VLOOKUP(DAY(C38) &amp; MONTH(C38),SAINTS,2,FALSE) &amp; " " &amp; VLOOKUP(C38,FERIES,2,FALSE))),"")</f>
        <v>Thierry</v>
      </c>
      <c r="H38" s="1598">
        <f t="shared" ref="H38:H68" si="46">IF(C38&lt;&gt;"",WEEKDAY(C38,2),"")</f>
        <v>3</v>
      </c>
      <c r="I38" s="1713">
        <f t="shared" ref="I38:I68" si="47">IF(ISERROR(VLOOKUP(C38,CALSCOL,1,TRUE)),0,IF(AND(C38&gt;=VLOOKUP(C38,CALSCOL,1,TRUE),C38&lt;VLOOKUP(C38,CALSCOL,2,TRUE)),1,0))</f>
        <v>0</v>
      </c>
      <c r="K38" s="1709"/>
      <c r="L38" s="1733">
        <f>K36</f>
        <v>44044</v>
      </c>
      <c r="M38" s="1734" t="str">
        <f>"(" &amp;INT(MOD(INT((L38-2+(DAY(1)=2)*6)/7)+0.6+((DAY(1)=2)*208),52+5/28))+1 &amp;")"</f>
        <v>(31)</v>
      </c>
      <c r="N38" s="1735">
        <f>IF(L38&lt;&gt;"",L38-DATE(YEAR(K37),1,0),"")</f>
        <v>214</v>
      </c>
      <c r="O38" s="1736">
        <f t="shared" ref="O38:O68" si="48">IF(L38&lt;&gt;"",IF(YEAR(L38)=ANBASE+1,N38-NBJ_ANBASE1,N38-NBJ_ANBASE-1),"")</f>
        <v>-153</v>
      </c>
      <c r="P38" s="1625" t="str">
        <f t="shared" ref="P38:P68" si="49">IF(L38&lt;&gt;"",IF(ISERROR(VLOOKUP(L38,FERIES,1,FALSE)),VLOOKUP(DAY(L38) &amp; MONTH(L38),SAINTS,2,FALSE),IF(VLOOKUP(L38,FERIES,3,FALSE)="OUI",VLOOKUP(DAY(L38) &amp; MONTH(L38),SAINTS,2,FALSE),VLOOKUP(DAY(L38) &amp; MONTH(L38),SAINTS,2,FALSE) &amp; " " &amp; VLOOKUP(L38,FERIES,2,FALSE))),"")</f>
        <v>Alphonse</v>
      </c>
      <c r="Q38" s="1598">
        <f t="shared" ref="Q38:Q68" si="50">IF(L38&lt;&gt;"",WEEKDAY(L38,2),"")</f>
        <v>6</v>
      </c>
      <c r="R38" s="1713">
        <f t="shared" ref="R38:R68" si="51">IF(ISERROR(VLOOKUP(L38,CALSCOL,1,TRUE)),0,IF(AND(L38&gt;=VLOOKUP(L38,CALSCOL,1,TRUE),L38&lt;VLOOKUP(L38,CALSCOL,2,TRUE)),1,0))</f>
        <v>1</v>
      </c>
      <c r="T38" s="1709"/>
      <c r="U38" s="1733">
        <f>T36</f>
        <v>44075</v>
      </c>
      <c r="V38" s="1734" t="str">
        <f>"(" &amp;INT(MOD(INT((U38-2+(DAY(1)=2)*6)/7)+0.6+((DAY(1)=2)*208),52+5/28))+1 &amp;")"</f>
        <v>(36)</v>
      </c>
      <c r="W38" s="1735">
        <f>IF(U38&lt;&gt;"",U38-DATE(YEAR(T37),1,0),"")</f>
        <v>245</v>
      </c>
      <c r="X38" s="1736">
        <f t="shared" ref="X38:X68" si="52">IF(U38&lt;&gt;"",IF(YEAR(U38)=ANBASE+1,W38-NBJ_ANBASE1,W38-NBJ_ANBASE-1),"")</f>
        <v>-122</v>
      </c>
      <c r="Y38" s="1625" t="str">
        <f t="shared" ref="Y38:Y68" si="53">IF(U38&lt;&gt;"",IF(ISERROR(VLOOKUP(U38,FERIES,1,FALSE)),VLOOKUP(DAY(U38) &amp; MONTH(U38),SAINTS,2,FALSE),IF(VLOOKUP(U38,FERIES,3,FALSE)="OUI",VLOOKUP(DAY(U38) &amp; MONTH(U38),SAINTS,2,FALSE),VLOOKUP(DAY(U38) &amp; MONTH(U38),SAINTS,2,FALSE) &amp; " " &amp; VLOOKUP(U38,FERIES,2,FALSE))),"")</f>
        <v>Gilles</v>
      </c>
      <c r="Z38" s="1598">
        <f t="shared" ref="Z38:Z68" si="54">IF(U38&lt;&gt;"",WEEKDAY(U38,2),"")</f>
        <v>2</v>
      </c>
      <c r="AA38" s="1713">
        <f t="shared" ref="AA38:AA68" si="55">IF(ISERROR(VLOOKUP(U38,CALSCOL,1,TRUE)),0,IF(AND(U38&gt;=VLOOKUP(U38,CALSCOL,1,TRUE),U38&lt;VLOOKUP(U38,CALSCOL,2,TRUE)),1,0))</f>
        <v>1</v>
      </c>
      <c r="AC38" s="1709"/>
      <c r="AD38" s="1733">
        <f>AC36</f>
        <v>44105</v>
      </c>
      <c r="AE38" s="1734" t="str">
        <f>"(" &amp;INT(MOD(INT((AD38-2+(DAY(1)=2)*6)/7)+0.6+((DAY(1)=2)*208),52+5/28))+1 &amp;")"</f>
        <v>(40)</v>
      </c>
      <c r="AF38" s="1735">
        <f>IF(AD38&lt;&gt;"",AD38-DATE(YEAR(AC37),1,0),"")</f>
        <v>275</v>
      </c>
      <c r="AG38" s="1736">
        <f t="shared" ref="AG38:AG68" si="56">IF(AD38&lt;&gt;"",IF(YEAR(AD38)=ANBASE+1,AF38-NBJ_ANBASE1,AF38-NBJ_ANBASE-1),"")</f>
        <v>-92</v>
      </c>
      <c r="AH38" s="1625" t="str">
        <f t="shared" ref="AH38:AH68" si="57">IF(AD38&lt;&gt;"",IF(ISERROR(VLOOKUP(AD38,FERIES,1,FALSE)),VLOOKUP(DAY(AD38) &amp; MONTH(AD38),SAINTS,2,FALSE),IF(VLOOKUP(AD38,FERIES,3,FALSE)="OUI",VLOOKUP(DAY(AD38) &amp; MONTH(AD38),SAINTS,2,FALSE),VLOOKUP(DAY(AD38) &amp; MONTH(AD38),SAINTS,2,FALSE) &amp; " " &amp; VLOOKUP(AD38,FERIES,2,FALSE))),"")</f>
        <v>Thérèse de l'Enfant Jésus</v>
      </c>
      <c r="AI38" s="1598">
        <f t="shared" ref="AI38:AI68" si="58">IF(AD38&lt;&gt;"",WEEKDAY(AD38,2),"")</f>
        <v>4</v>
      </c>
      <c r="AJ38" s="1713">
        <f t="shared" ref="AJ38:AJ68" si="59">IF(ISERROR(VLOOKUP(AD38,CALSCOL,1,TRUE)),0,IF(AND(AD38&gt;=VLOOKUP(AD38,CALSCOL,1,TRUE),AD38&lt;VLOOKUP(AD38,CALSCOL,2,TRUE)),1,0))</f>
        <v>0</v>
      </c>
      <c r="AL38" s="1709"/>
      <c r="AM38" s="1733">
        <f>AL36</f>
        <v>44136</v>
      </c>
      <c r="AN38" s="1734" t="str">
        <f>"(" &amp;INT(MOD(INT((AM38-2+(DAY(1)=2)*6)/7)+0.6+((DAY(1)=2)*208),52+5/28))+1 &amp;")"</f>
        <v>(44)</v>
      </c>
      <c r="AO38" s="1735">
        <f>IF(AM38&lt;&gt;"",AM38-DATE(YEAR(AL37),1,0),"")</f>
        <v>306</v>
      </c>
      <c r="AP38" s="1736">
        <f t="shared" ref="AP38:AP68" si="60">IF(AM38&lt;&gt;"",IF(YEAR(AM38)=ANBASE+1,AO38-NBJ_ANBASE1,AO38-NBJ_ANBASE-1),"")</f>
        <v>-61</v>
      </c>
      <c r="AQ38" s="1625" t="str">
        <f t="shared" ref="AQ38:AQ68" si="61">IF(AM38&lt;&gt;"",IF(ISERROR(VLOOKUP(AM38,FERIES,1,FALSE)),VLOOKUP(DAY(AM38) &amp; MONTH(AM38),SAINTS,2,FALSE),IF(VLOOKUP(AM38,FERIES,3,FALSE)="OUI",VLOOKUP(DAY(AM38) &amp; MONTH(AM38),SAINTS,2,FALSE),VLOOKUP(DAY(AM38) &amp; MONTH(AM38),SAINTS,2,FALSE) &amp; " " &amp; VLOOKUP(AM38,FERIES,2,FALSE))),"")</f>
        <v>Pauline (Toussaints)</v>
      </c>
      <c r="AR38" s="1598">
        <f t="shared" ref="AR38:AR68" si="62">IF(AM38&lt;&gt;"",WEEKDAY(AM38,2),"")</f>
        <v>7</v>
      </c>
      <c r="AS38" s="1713">
        <f t="shared" ref="AS38:AS68" si="63">IF(ISERROR(VLOOKUP(AM38,CALSCOL,1,TRUE)),0,IF(AND(AM38&gt;=VLOOKUP(AM38,CALSCOL,1,TRUE),AM38&lt;VLOOKUP(AM38,CALSCOL,2,TRUE)),1,0))</f>
        <v>1</v>
      </c>
      <c r="AU38" s="1709"/>
      <c r="AV38" s="1733">
        <f>AU36</f>
        <v>44166</v>
      </c>
      <c r="AW38" s="1734" t="str">
        <f>"(" &amp;INT(MOD(INT((AV38-2+(DAY(1)=2)*6)/7)+0.6+((DAY(1)=2)*208),52+5/28))+1 &amp;")"</f>
        <v>(49)</v>
      </c>
      <c r="AX38" s="1735">
        <f>IF(AV38&lt;&gt;"",AV38-DATE(YEAR(AU37),1,0),"")</f>
        <v>336</v>
      </c>
      <c r="AY38" s="1736">
        <f t="shared" ref="AY38:AY68" si="64">IF(AV38&lt;&gt;"",IF(YEAR(AV38)=ANBASE+1,AX38-NBJ_ANBASE1,AX38-NBJ_ANBASE-1),"")</f>
        <v>-31</v>
      </c>
      <c r="AZ38" s="1625" t="str">
        <f t="shared" ref="AZ38:AZ68" si="65">IF(AV38&lt;&gt;"",IF(ISERROR(VLOOKUP(AV38,FERIES,1,FALSE)),VLOOKUP(DAY(AV38) &amp; MONTH(AV38),SAINTS,2,FALSE),IF(VLOOKUP(AV38,FERIES,3,FALSE)="OUI",VLOOKUP(DAY(AV38) &amp; MONTH(AV38),SAINTS,2,FALSE),VLOOKUP(DAY(AV38) &amp; MONTH(AV38),SAINTS,2,FALSE) &amp; " " &amp; VLOOKUP(AV38,FERIES,2,FALSE))),"")</f>
        <v>Notre Dame de Lourdes</v>
      </c>
      <c r="BA38" s="1598">
        <f t="shared" ref="BA38:BA68" si="66">IF(AV38&lt;&gt;"",WEEKDAY(AV38,2),"")</f>
        <v>2</v>
      </c>
      <c r="BB38" s="1713">
        <f t="shared" ref="BB38:BB68" si="67">IF(ISERROR(VLOOKUP(AV38,CALSCOL,1,TRUE)),0,IF(AND(AV38&gt;=VLOOKUP(AV38,CALSCOL,1,TRUE),AV38&lt;VLOOKUP(AV38,CALSCOL,2,TRUE)),1,0))</f>
        <v>0</v>
      </c>
      <c r="BC38" s="1599"/>
      <c r="BD38" s="1706">
        <f t="shared" si="43"/>
        <v>43866</v>
      </c>
      <c r="BE38" s="1715"/>
      <c r="BF38" s="1708" t="s">
        <v>3207</v>
      </c>
      <c r="BG38" s="1688" t="s">
        <v>3208</v>
      </c>
      <c r="BH38" s="1674">
        <f>DATE('Calendrier.Pascal.Grandet'!$BH$2+1,11,1)</f>
        <v>44501</v>
      </c>
      <c r="BI38" s="1675" t="s">
        <v>3181</v>
      </c>
      <c r="BJ38" s="1730"/>
      <c r="BK38" s="1698"/>
      <c r="BL38" s="1698"/>
      <c r="BM38" s="1698"/>
      <c r="BN38" s="1698"/>
      <c r="BO38" s="1698"/>
      <c r="BP38" s="1698"/>
      <c r="BQ38" s="1698"/>
      <c r="BR38" s="1698"/>
      <c r="BS38" s="1698"/>
    </row>
    <row r="39" spans="2:180" ht="15.75" customHeight="1" x14ac:dyDescent="0.35">
      <c r="B39" s="1709"/>
      <c r="C39" s="1626">
        <f t="shared" ref="C39:C65" si="68">C38+1</f>
        <v>44014</v>
      </c>
      <c r="D39" s="1627" t="str">
        <f t="shared" ref="D39:D68" si="69">IF(H39=1,"(" &amp; INT(MOD(INT((C39-2+(DAY(1)=2)*6)/7)+0.6+((DAY(1)=2)*208),52+5/28))+1 &amp; ")","")</f>
        <v/>
      </c>
      <c r="E39" s="1628">
        <f t="shared" ref="E39:E68" si="70">IF(C39&lt;&gt;"",C39-DATE(YEAR(C38),1,0),"")</f>
        <v>184</v>
      </c>
      <c r="F39" s="1629">
        <f t="shared" si="44"/>
        <v>-183</v>
      </c>
      <c r="G39" s="1630" t="str">
        <f t="shared" si="45"/>
        <v>Martinien</v>
      </c>
      <c r="H39" s="1598">
        <f t="shared" si="46"/>
        <v>4</v>
      </c>
      <c r="I39" s="1649">
        <f t="shared" si="47"/>
        <v>1</v>
      </c>
      <c r="K39" s="1709"/>
      <c r="L39" s="1626">
        <f t="shared" ref="L39:L65" si="71">L38+1</f>
        <v>44045</v>
      </c>
      <c r="M39" s="1627" t="str">
        <f t="shared" ref="M39:M68" si="72">IF(Q39=1,"(" &amp; INT(MOD(INT((L39-2+(DAY(1)=2)*6)/7)+0.6+((DAY(1)=2)*208),52+5/28))+1 &amp; ")","")</f>
        <v/>
      </c>
      <c r="N39" s="1628">
        <f t="shared" ref="N39:N68" si="73">IF(L39&lt;&gt;"",L39-DATE(YEAR(L38),1,0),"")</f>
        <v>215</v>
      </c>
      <c r="O39" s="1629">
        <f t="shared" si="48"/>
        <v>-152</v>
      </c>
      <c r="P39" s="1630" t="str">
        <f t="shared" si="49"/>
        <v>Julien Eymard</v>
      </c>
      <c r="Q39" s="1598">
        <f t="shared" si="50"/>
        <v>7</v>
      </c>
      <c r="R39" s="1649">
        <f t="shared" si="51"/>
        <v>1</v>
      </c>
      <c r="T39" s="1709"/>
      <c r="U39" s="1626">
        <f t="shared" ref="U39:U65" si="74">U38+1</f>
        <v>44076</v>
      </c>
      <c r="V39" s="1627" t="str">
        <f t="shared" ref="V39:V68" si="75">IF(Z39=1,"(" &amp; INT(MOD(INT((U39-2+(DAY(1)=2)*6)/7)+0.6+((DAY(1)=2)*208),52+5/28))+1 &amp; ")","")</f>
        <v/>
      </c>
      <c r="W39" s="1628">
        <f t="shared" ref="W39:W68" si="76">IF(U39&lt;&gt;"",U39-DATE(YEAR(U38),1,0),"")</f>
        <v>246</v>
      </c>
      <c r="X39" s="1629">
        <f t="shared" si="52"/>
        <v>-121</v>
      </c>
      <c r="Y39" s="1630" t="str">
        <f t="shared" si="53"/>
        <v>Ingrid</v>
      </c>
      <c r="Z39" s="1598">
        <f t="shared" si="54"/>
        <v>3</v>
      </c>
      <c r="AA39" s="1649">
        <f t="shared" si="55"/>
        <v>0</v>
      </c>
      <c r="AC39" s="1709"/>
      <c r="AD39" s="1626">
        <f t="shared" ref="AD39:AD65" si="77">AD38+1</f>
        <v>44106</v>
      </c>
      <c r="AE39" s="1627" t="str">
        <f t="shared" ref="AE39:AE68" si="78">IF(AI39=1,"(" &amp; INT(MOD(INT((AD39-2+(DAY(1)=2)*6)/7)+0.6+((DAY(1)=2)*208),52+5/28))+1 &amp; ")","")</f>
        <v/>
      </c>
      <c r="AF39" s="1628">
        <f t="shared" ref="AF39:AF68" si="79">IF(AD39&lt;&gt;"",AD39-DATE(YEAR(AD38),1,0),"")</f>
        <v>276</v>
      </c>
      <c r="AG39" s="1629">
        <f t="shared" si="56"/>
        <v>-91</v>
      </c>
      <c r="AH39" s="1630" t="str">
        <f t="shared" si="57"/>
        <v>Léger</v>
      </c>
      <c r="AI39" s="1598">
        <f t="shared" si="58"/>
        <v>5</v>
      </c>
      <c r="AJ39" s="1649">
        <f t="shared" si="59"/>
        <v>0</v>
      </c>
      <c r="AL39" s="1709"/>
      <c r="AM39" s="1626">
        <f t="shared" ref="AM39:AM65" si="80">AM38+1</f>
        <v>44137</v>
      </c>
      <c r="AN39" s="1627" t="str">
        <f t="shared" ref="AN39:AN68" si="81">IF(AR39=1,"(" &amp; INT(MOD(INT((AM39-2+(DAY(1)=2)*6)/7)+0.6+((DAY(1)=2)*208),52+5/28))+1 &amp; ")","")</f>
        <v>(45)</v>
      </c>
      <c r="AO39" s="1628">
        <f t="shared" ref="AO39:AO68" si="82">IF(AM39&lt;&gt;"",AM39-DATE(YEAR(AM38),1,0),"")</f>
        <v>307</v>
      </c>
      <c r="AP39" s="1629">
        <f t="shared" si="60"/>
        <v>-60</v>
      </c>
      <c r="AQ39" s="1630" t="str">
        <f t="shared" si="61"/>
        <v>Agnès</v>
      </c>
      <c r="AR39" s="1598">
        <f t="shared" si="62"/>
        <v>1</v>
      </c>
      <c r="AS39" s="1649">
        <f t="shared" si="63"/>
        <v>1</v>
      </c>
      <c r="AU39" s="1709"/>
      <c r="AV39" s="1626">
        <f t="shared" ref="AV39:AV65" si="83">AV38+1</f>
        <v>44167</v>
      </c>
      <c r="AW39" s="1627" t="str">
        <f t="shared" ref="AW39:AW68" si="84">IF(BA39=1,"(" &amp; INT(MOD(INT((AV39-2+(DAY(1)=2)*6)/7)+0.6+((DAY(1)=2)*208),52+5/28))+1 &amp; ")","")</f>
        <v/>
      </c>
      <c r="AX39" s="1628">
        <f t="shared" ref="AX39:AX68" si="85">IF(AV39&lt;&gt;"",AV39-DATE(YEAR(AV38),1,0),"")</f>
        <v>337</v>
      </c>
      <c r="AY39" s="1629">
        <f t="shared" si="64"/>
        <v>-30</v>
      </c>
      <c r="AZ39" s="1630" t="str">
        <f t="shared" si="65"/>
        <v>Damien</v>
      </c>
      <c r="BA39" s="1598">
        <f t="shared" si="66"/>
        <v>3</v>
      </c>
      <c r="BB39" s="1649">
        <f t="shared" si="67"/>
        <v>0</v>
      </c>
      <c r="BC39" s="1599"/>
      <c r="BD39" s="1706">
        <f t="shared" si="43"/>
        <v>43867</v>
      </c>
      <c r="BE39" s="1715"/>
      <c r="BF39" s="1708" t="s">
        <v>3209</v>
      </c>
      <c r="BG39" s="1688" t="s">
        <v>3210</v>
      </c>
      <c r="BH39" s="1674">
        <f>DATE('Calendrier.Pascal.Grandet'!$BH$2+1,11,11)</f>
        <v>44511</v>
      </c>
      <c r="BI39" s="1675" t="s">
        <v>3184</v>
      </c>
      <c r="BJ39" s="1730"/>
      <c r="BK39" s="1698"/>
      <c r="BL39" s="1698"/>
      <c r="BM39" s="1698"/>
      <c r="BN39" s="1698"/>
      <c r="BO39" s="1698"/>
      <c r="BP39" s="1698"/>
      <c r="BQ39" s="1698"/>
      <c r="BR39" s="1698"/>
      <c r="BS39" s="1698"/>
    </row>
    <row r="40" spans="2:180" ht="15.75" customHeight="1" thickBot="1" x14ac:dyDescent="0.4">
      <c r="B40" s="1709"/>
      <c r="C40" s="1626">
        <f t="shared" si="68"/>
        <v>44015</v>
      </c>
      <c r="D40" s="1627" t="str">
        <f t="shared" si="69"/>
        <v/>
      </c>
      <c r="E40" s="1628">
        <f t="shared" si="70"/>
        <v>185</v>
      </c>
      <c r="F40" s="1629">
        <f t="shared" si="44"/>
        <v>-182</v>
      </c>
      <c r="G40" s="1630" t="str">
        <f t="shared" si="45"/>
        <v>Thomas</v>
      </c>
      <c r="H40" s="1598">
        <f t="shared" si="46"/>
        <v>5</v>
      </c>
      <c r="I40" s="1649">
        <f t="shared" si="47"/>
        <v>1</v>
      </c>
      <c r="K40" s="1709"/>
      <c r="L40" s="1626">
        <f t="shared" si="71"/>
        <v>44046</v>
      </c>
      <c r="M40" s="1627" t="str">
        <f t="shared" si="72"/>
        <v>(32)</v>
      </c>
      <c r="N40" s="1628">
        <f t="shared" si="73"/>
        <v>216</v>
      </c>
      <c r="O40" s="1629">
        <f t="shared" si="48"/>
        <v>-151</v>
      </c>
      <c r="P40" s="1630" t="str">
        <f t="shared" si="49"/>
        <v>Lydie</v>
      </c>
      <c r="Q40" s="1598">
        <f t="shared" si="50"/>
        <v>1</v>
      </c>
      <c r="R40" s="1649">
        <f t="shared" si="51"/>
        <v>1</v>
      </c>
      <c r="T40" s="1709"/>
      <c r="U40" s="1626">
        <f t="shared" si="74"/>
        <v>44077</v>
      </c>
      <c r="V40" s="1627" t="str">
        <f t="shared" si="75"/>
        <v/>
      </c>
      <c r="W40" s="1628">
        <f t="shared" si="76"/>
        <v>247</v>
      </c>
      <c r="X40" s="1629">
        <f t="shared" si="52"/>
        <v>-120</v>
      </c>
      <c r="Y40" s="1630" t="str">
        <f t="shared" si="53"/>
        <v>Grégoire</v>
      </c>
      <c r="Z40" s="1598">
        <f t="shared" si="54"/>
        <v>4</v>
      </c>
      <c r="AA40" s="1649">
        <f t="shared" si="55"/>
        <v>0</v>
      </c>
      <c r="AC40" s="1709"/>
      <c r="AD40" s="1626">
        <f t="shared" si="77"/>
        <v>44107</v>
      </c>
      <c r="AE40" s="1627" t="str">
        <f t="shared" si="78"/>
        <v/>
      </c>
      <c r="AF40" s="1628">
        <f t="shared" si="79"/>
        <v>277</v>
      </c>
      <c r="AG40" s="1629">
        <f t="shared" si="56"/>
        <v>-90</v>
      </c>
      <c r="AH40" s="1630" t="str">
        <f t="shared" si="57"/>
        <v>Gérard</v>
      </c>
      <c r="AI40" s="1598">
        <f t="shared" si="58"/>
        <v>6</v>
      </c>
      <c r="AJ40" s="1649">
        <f t="shared" si="59"/>
        <v>0</v>
      </c>
      <c r="AL40" s="1709"/>
      <c r="AM40" s="1626">
        <f t="shared" si="80"/>
        <v>44138</v>
      </c>
      <c r="AN40" s="1627" t="str">
        <f t="shared" si="81"/>
        <v/>
      </c>
      <c r="AO40" s="1628">
        <f t="shared" si="82"/>
        <v>308</v>
      </c>
      <c r="AP40" s="1629">
        <f t="shared" si="60"/>
        <v>-59</v>
      </c>
      <c r="AQ40" s="1630" t="str">
        <f t="shared" si="61"/>
        <v>Marcelle</v>
      </c>
      <c r="AR40" s="1598">
        <f t="shared" si="62"/>
        <v>2</v>
      </c>
      <c r="AS40" s="1649">
        <f t="shared" si="63"/>
        <v>1</v>
      </c>
      <c r="AU40" s="1709"/>
      <c r="AV40" s="1626">
        <f t="shared" si="83"/>
        <v>44168</v>
      </c>
      <c r="AW40" s="1627" t="str">
        <f t="shared" si="84"/>
        <v/>
      </c>
      <c r="AX40" s="1628">
        <f t="shared" si="85"/>
        <v>338</v>
      </c>
      <c r="AY40" s="1629">
        <f t="shared" si="64"/>
        <v>-29</v>
      </c>
      <c r="AZ40" s="1630" t="str">
        <f t="shared" si="65"/>
        <v>François-Xavier</v>
      </c>
      <c r="BA40" s="1598">
        <f t="shared" si="66"/>
        <v>4</v>
      </c>
      <c r="BB40" s="1649">
        <f t="shared" si="67"/>
        <v>0</v>
      </c>
      <c r="BC40" s="1599"/>
      <c r="BD40" s="1706">
        <f t="shared" si="43"/>
        <v>43868</v>
      </c>
      <c r="BE40" s="1715"/>
      <c r="BF40" s="1708" t="s">
        <v>3211</v>
      </c>
      <c r="BG40" s="1688" t="s">
        <v>3212</v>
      </c>
      <c r="BH40" s="1676">
        <f>DATE('Calendrier.Pascal.Grandet'!$BH$2+1,12,25)</f>
        <v>44555</v>
      </c>
      <c r="BI40" s="1677" t="s">
        <v>3187</v>
      </c>
      <c r="BJ40" s="1737"/>
      <c r="BK40" s="1698"/>
      <c r="BL40" s="1698"/>
      <c r="BM40" s="1698"/>
      <c r="BN40" s="1698"/>
      <c r="BO40" s="1698"/>
      <c r="BP40" s="1698"/>
      <c r="BQ40" s="1698"/>
      <c r="BR40" s="1698"/>
      <c r="BS40" s="1698"/>
    </row>
    <row r="41" spans="2:180" ht="15.75" customHeight="1" thickTop="1" x14ac:dyDescent="0.35">
      <c r="B41" s="1709"/>
      <c r="C41" s="1626">
        <f t="shared" si="68"/>
        <v>44016</v>
      </c>
      <c r="D41" s="1627" t="str">
        <f t="shared" si="69"/>
        <v/>
      </c>
      <c r="E41" s="1628">
        <f t="shared" si="70"/>
        <v>186</v>
      </c>
      <c r="F41" s="1629">
        <f t="shared" si="44"/>
        <v>-181</v>
      </c>
      <c r="G41" s="1630" t="str">
        <f t="shared" si="45"/>
        <v>Florent</v>
      </c>
      <c r="H41" s="1598">
        <f t="shared" si="46"/>
        <v>6</v>
      </c>
      <c r="I41" s="1649">
        <f t="shared" si="47"/>
        <v>1</v>
      </c>
      <c r="K41" s="1709"/>
      <c r="L41" s="1626">
        <f t="shared" si="71"/>
        <v>44047</v>
      </c>
      <c r="M41" s="1627" t="str">
        <f t="shared" si="72"/>
        <v/>
      </c>
      <c r="N41" s="1628">
        <f t="shared" si="73"/>
        <v>217</v>
      </c>
      <c r="O41" s="1629">
        <f t="shared" si="48"/>
        <v>-150</v>
      </c>
      <c r="P41" s="1630" t="str">
        <f t="shared" si="49"/>
        <v>Jean-Marie Vianney</v>
      </c>
      <c r="Q41" s="1598">
        <f t="shared" si="50"/>
        <v>2</v>
      </c>
      <c r="R41" s="1649">
        <f t="shared" si="51"/>
        <v>1</v>
      </c>
      <c r="T41" s="1709"/>
      <c r="U41" s="1626">
        <f t="shared" si="74"/>
        <v>44078</v>
      </c>
      <c r="V41" s="1627" t="str">
        <f t="shared" si="75"/>
        <v/>
      </c>
      <c r="W41" s="1628">
        <f t="shared" si="76"/>
        <v>248</v>
      </c>
      <c r="X41" s="1629">
        <f t="shared" si="52"/>
        <v>-119</v>
      </c>
      <c r="Y41" s="1630" t="str">
        <f t="shared" si="53"/>
        <v>Rosalie</v>
      </c>
      <c r="Z41" s="1598">
        <f t="shared" si="54"/>
        <v>5</v>
      </c>
      <c r="AA41" s="1649">
        <f t="shared" si="55"/>
        <v>0</v>
      </c>
      <c r="AC41" s="1709"/>
      <c r="AD41" s="1626">
        <f t="shared" si="77"/>
        <v>44108</v>
      </c>
      <c r="AE41" s="1627" t="str">
        <f t="shared" si="78"/>
        <v/>
      </c>
      <c r="AF41" s="1628">
        <f t="shared" si="79"/>
        <v>278</v>
      </c>
      <c r="AG41" s="1629">
        <f t="shared" si="56"/>
        <v>-89</v>
      </c>
      <c r="AH41" s="1630" t="str">
        <f t="shared" si="57"/>
        <v>François d'Assise</v>
      </c>
      <c r="AI41" s="1598">
        <f t="shared" si="58"/>
        <v>7</v>
      </c>
      <c r="AJ41" s="1649">
        <f t="shared" si="59"/>
        <v>0</v>
      </c>
      <c r="AL41" s="1709"/>
      <c r="AM41" s="1626">
        <f t="shared" si="80"/>
        <v>44139</v>
      </c>
      <c r="AN41" s="1627" t="str">
        <f t="shared" si="81"/>
        <v/>
      </c>
      <c r="AO41" s="1628">
        <f t="shared" si="82"/>
        <v>309</v>
      </c>
      <c r="AP41" s="1629">
        <f t="shared" si="60"/>
        <v>-58</v>
      </c>
      <c r="AQ41" s="1630" t="str">
        <f t="shared" si="61"/>
        <v>Charles</v>
      </c>
      <c r="AR41" s="1598">
        <f t="shared" si="62"/>
        <v>3</v>
      </c>
      <c r="AS41" s="1649">
        <f t="shared" si="63"/>
        <v>1</v>
      </c>
      <c r="AU41" s="1709"/>
      <c r="AV41" s="1626">
        <f t="shared" si="83"/>
        <v>44169</v>
      </c>
      <c r="AW41" s="1627" t="str">
        <f t="shared" si="84"/>
        <v/>
      </c>
      <c r="AX41" s="1628">
        <f t="shared" si="85"/>
        <v>339</v>
      </c>
      <c r="AY41" s="1629">
        <f t="shared" si="64"/>
        <v>-28</v>
      </c>
      <c r="AZ41" s="1630" t="str">
        <f t="shared" si="65"/>
        <v>Barbara</v>
      </c>
      <c r="BA41" s="1598">
        <f t="shared" si="66"/>
        <v>5</v>
      </c>
      <c r="BB41" s="1649">
        <f t="shared" si="67"/>
        <v>0</v>
      </c>
      <c r="BC41" s="1599"/>
      <c r="BD41" s="1706">
        <f t="shared" si="43"/>
        <v>43869</v>
      </c>
      <c r="BE41" s="1715"/>
      <c r="BF41" s="1708" t="s">
        <v>3213</v>
      </c>
      <c r="BG41" s="1688" t="s">
        <v>3214</v>
      </c>
      <c r="BH41" s="1698"/>
      <c r="BI41" s="1698"/>
      <c r="BJ41" s="1698"/>
      <c r="BK41" s="1698"/>
      <c r="BL41" s="1698"/>
      <c r="BM41" s="1698"/>
      <c r="BN41" s="1698"/>
      <c r="BO41" s="1698"/>
      <c r="BP41" s="1698"/>
      <c r="BQ41" s="1698"/>
      <c r="BR41" s="1698"/>
      <c r="BS41" s="1698"/>
    </row>
    <row r="42" spans="2:180" ht="15.75" customHeight="1" x14ac:dyDescent="0.35">
      <c r="B42" s="1709"/>
      <c r="C42" s="1626">
        <f t="shared" si="68"/>
        <v>44017</v>
      </c>
      <c r="D42" s="1627" t="str">
        <f t="shared" si="69"/>
        <v/>
      </c>
      <c r="E42" s="1628">
        <f t="shared" si="70"/>
        <v>187</v>
      </c>
      <c r="F42" s="1629">
        <f t="shared" si="44"/>
        <v>-180</v>
      </c>
      <c r="G42" s="1630" t="str">
        <f t="shared" si="45"/>
        <v>Antoine</v>
      </c>
      <c r="H42" s="1598">
        <f t="shared" si="46"/>
        <v>7</v>
      </c>
      <c r="I42" s="1649">
        <f t="shared" si="47"/>
        <v>1</v>
      </c>
      <c r="K42" s="1709"/>
      <c r="L42" s="1626">
        <f t="shared" si="71"/>
        <v>44048</v>
      </c>
      <c r="M42" s="1627" t="str">
        <f t="shared" si="72"/>
        <v/>
      </c>
      <c r="N42" s="1628">
        <f t="shared" si="73"/>
        <v>218</v>
      </c>
      <c r="O42" s="1629">
        <f t="shared" si="48"/>
        <v>-149</v>
      </c>
      <c r="P42" s="1630" t="str">
        <f t="shared" si="49"/>
        <v>Abel</v>
      </c>
      <c r="Q42" s="1598">
        <f t="shared" si="50"/>
        <v>3</v>
      </c>
      <c r="R42" s="1649">
        <f t="shared" si="51"/>
        <v>1</v>
      </c>
      <c r="T42" s="1709"/>
      <c r="U42" s="1626">
        <f t="shared" si="74"/>
        <v>44079</v>
      </c>
      <c r="V42" s="1627" t="str">
        <f t="shared" si="75"/>
        <v/>
      </c>
      <c r="W42" s="1628">
        <f t="shared" si="76"/>
        <v>249</v>
      </c>
      <c r="X42" s="1629">
        <f t="shared" si="52"/>
        <v>-118</v>
      </c>
      <c r="Y42" s="1630" t="str">
        <f t="shared" si="53"/>
        <v>Raïssa</v>
      </c>
      <c r="Z42" s="1598">
        <f t="shared" si="54"/>
        <v>6</v>
      </c>
      <c r="AA42" s="1649">
        <f t="shared" si="55"/>
        <v>0</v>
      </c>
      <c r="AC42" s="1709"/>
      <c r="AD42" s="1626">
        <f t="shared" si="77"/>
        <v>44109</v>
      </c>
      <c r="AE42" s="1627" t="str">
        <f t="shared" si="78"/>
        <v>(41)</v>
      </c>
      <c r="AF42" s="1628">
        <f t="shared" si="79"/>
        <v>279</v>
      </c>
      <c r="AG42" s="1629">
        <f t="shared" si="56"/>
        <v>-88</v>
      </c>
      <c r="AH42" s="1630" t="str">
        <f t="shared" si="57"/>
        <v>Fleur</v>
      </c>
      <c r="AI42" s="1598">
        <f t="shared" si="58"/>
        <v>1</v>
      </c>
      <c r="AJ42" s="1649">
        <f t="shared" si="59"/>
        <v>0</v>
      </c>
      <c r="AL42" s="1709"/>
      <c r="AM42" s="1626">
        <f t="shared" si="80"/>
        <v>44140</v>
      </c>
      <c r="AN42" s="1627" t="str">
        <f t="shared" si="81"/>
        <v/>
      </c>
      <c r="AO42" s="1628">
        <f t="shared" si="82"/>
        <v>310</v>
      </c>
      <c r="AP42" s="1629">
        <f t="shared" si="60"/>
        <v>-57</v>
      </c>
      <c r="AQ42" s="1630" t="str">
        <f t="shared" si="61"/>
        <v>Sylvie</v>
      </c>
      <c r="AR42" s="1598">
        <f t="shared" si="62"/>
        <v>4</v>
      </c>
      <c r="AS42" s="1649">
        <f t="shared" si="63"/>
        <v>0</v>
      </c>
      <c r="AU42" s="1709"/>
      <c r="AV42" s="1626">
        <f t="shared" si="83"/>
        <v>44170</v>
      </c>
      <c r="AW42" s="1627" t="str">
        <f t="shared" si="84"/>
        <v/>
      </c>
      <c r="AX42" s="1628">
        <f t="shared" si="85"/>
        <v>340</v>
      </c>
      <c r="AY42" s="1629">
        <f t="shared" si="64"/>
        <v>-27</v>
      </c>
      <c r="AZ42" s="1630" t="str">
        <f t="shared" si="65"/>
        <v>Gérald</v>
      </c>
      <c r="BA42" s="1598">
        <f t="shared" si="66"/>
        <v>6</v>
      </c>
      <c r="BB42" s="1649">
        <f t="shared" si="67"/>
        <v>0</v>
      </c>
      <c r="BC42" s="1599"/>
      <c r="BD42" s="1706">
        <f t="shared" si="43"/>
        <v>43870</v>
      </c>
      <c r="BE42" s="1715"/>
      <c r="BF42" s="1708" t="s">
        <v>3215</v>
      </c>
      <c r="BG42" s="1688" t="s">
        <v>3216</v>
      </c>
      <c r="BI42" s="1637"/>
      <c r="BJ42" s="1637"/>
      <c r="BK42" s="1698"/>
      <c r="BL42" s="1698"/>
      <c r="BM42" s="1698"/>
      <c r="BN42" s="1698"/>
      <c r="BO42" s="1698"/>
      <c r="BP42" s="1698"/>
      <c r="BQ42" s="1698"/>
      <c r="BR42" s="1698"/>
      <c r="BS42" s="1698"/>
    </row>
    <row r="43" spans="2:180" ht="15.75" customHeight="1" x14ac:dyDescent="0.35">
      <c r="B43" s="1709"/>
      <c r="C43" s="1626">
        <f t="shared" si="68"/>
        <v>44018</v>
      </c>
      <c r="D43" s="1627" t="str">
        <f t="shared" si="69"/>
        <v>(28)</v>
      </c>
      <c r="E43" s="1628">
        <f t="shared" si="70"/>
        <v>188</v>
      </c>
      <c r="F43" s="1629">
        <f t="shared" si="44"/>
        <v>-179</v>
      </c>
      <c r="G43" s="1630" t="str">
        <f t="shared" si="45"/>
        <v>Mariette</v>
      </c>
      <c r="H43" s="1598">
        <f t="shared" si="46"/>
        <v>1</v>
      </c>
      <c r="I43" s="1649">
        <f t="shared" si="47"/>
        <v>1</v>
      </c>
      <c r="K43" s="1709"/>
      <c r="L43" s="1626">
        <f t="shared" si="71"/>
        <v>44049</v>
      </c>
      <c r="M43" s="1627" t="str">
        <f t="shared" si="72"/>
        <v/>
      </c>
      <c r="N43" s="1628">
        <f t="shared" si="73"/>
        <v>219</v>
      </c>
      <c r="O43" s="1629">
        <f t="shared" si="48"/>
        <v>-148</v>
      </c>
      <c r="P43" s="1630" t="str">
        <f t="shared" si="49"/>
        <v>Transfiguration</v>
      </c>
      <c r="Q43" s="1598">
        <f t="shared" si="50"/>
        <v>4</v>
      </c>
      <c r="R43" s="1649">
        <f t="shared" si="51"/>
        <v>1</v>
      </c>
      <c r="T43" s="1709"/>
      <c r="U43" s="1626">
        <f t="shared" si="74"/>
        <v>44080</v>
      </c>
      <c r="V43" s="1627" t="str">
        <f t="shared" si="75"/>
        <v/>
      </c>
      <c r="W43" s="1628">
        <f t="shared" si="76"/>
        <v>250</v>
      </c>
      <c r="X43" s="1629">
        <f t="shared" si="52"/>
        <v>-117</v>
      </c>
      <c r="Y43" s="1630" t="str">
        <f t="shared" si="53"/>
        <v>Bertrand</v>
      </c>
      <c r="Z43" s="1598">
        <f t="shared" si="54"/>
        <v>7</v>
      </c>
      <c r="AA43" s="1649">
        <f t="shared" si="55"/>
        <v>0</v>
      </c>
      <c r="AC43" s="1709"/>
      <c r="AD43" s="1626">
        <f t="shared" si="77"/>
        <v>44110</v>
      </c>
      <c r="AE43" s="1627" t="str">
        <f t="shared" si="78"/>
        <v/>
      </c>
      <c r="AF43" s="1628">
        <f t="shared" si="79"/>
        <v>280</v>
      </c>
      <c r="AG43" s="1629">
        <f t="shared" si="56"/>
        <v>-87</v>
      </c>
      <c r="AH43" s="1630" t="str">
        <f t="shared" si="57"/>
        <v>Bruno</v>
      </c>
      <c r="AI43" s="1598">
        <f t="shared" si="58"/>
        <v>2</v>
      </c>
      <c r="AJ43" s="1649">
        <f t="shared" si="59"/>
        <v>0</v>
      </c>
      <c r="AL43" s="1709"/>
      <c r="AM43" s="1626">
        <f t="shared" si="80"/>
        <v>44141</v>
      </c>
      <c r="AN43" s="1627" t="str">
        <f t="shared" si="81"/>
        <v/>
      </c>
      <c r="AO43" s="1628">
        <f t="shared" si="82"/>
        <v>311</v>
      </c>
      <c r="AP43" s="1629">
        <f t="shared" si="60"/>
        <v>-56</v>
      </c>
      <c r="AQ43" s="1630" t="str">
        <f t="shared" si="61"/>
        <v>Bertille</v>
      </c>
      <c r="AR43" s="1598">
        <f t="shared" si="62"/>
        <v>5</v>
      </c>
      <c r="AS43" s="1649">
        <f t="shared" si="63"/>
        <v>0</v>
      </c>
      <c r="AU43" s="1709"/>
      <c r="AV43" s="1626">
        <f t="shared" si="83"/>
        <v>44171</v>
      </c>
      <c r="AW43" s="1627" t="str">
        <f t="shared" si="84"/>
        <v/>
      </c>
      <c r="AX43" s="1628">
        <f t="shared" si="85"/>
        <v>341</v>
      </c>
      <c r="AY43" s="1629">
        <f t="shared" si="64"/>
        <v>-26</v>
      </c>
      <c r="AZ43" s="1630" t="str">
        <f t="shared" si="65"/>
        <v>Nicolas</v>
      </c>
      <c r="BA43" s="1598">
        <f t="shared" si="66"/>
        <v>7</v>
      </c>
      <c r="BB43" s="1649">
        <f t="shared" si="67"/>
        <v>0</v>
      </c>
      <c r="BC43" s="1599"/>
      <c r="BD43" s="1706">
        <f t="shared" si="43"/>
        <v>43871</v>
      </c>
      <c r="BE43" s="1715"/>
      <c r="BF43" s="1708" t="s">
        <v>3217</v>
      </c>
      <c r="BG43" s="1688" t="s">
        <v>3218</v>
      </c>
      <c r="BI43" s="1637"/>
      <c r="BJ43" s="1698"/>
      <c r="BK43" s="1698"/>
      <c r="BL43" s="1698"/>
      <c r="BM43" s="1698"/>
      <c r="BN43" s="1698"/>
      <c r="BO43" s="1698"/>
      <c r="BP43" s="1698"/>
      <c r="BQ43" s="1698"/>
      <c r="BR43" s="1698"/>
      <c r="BS43" s="1698"/>
    </row>
    <row r="44" spans="2:180" ht="15.75" customHeight="1" x14ac:dyDescent="0.35">
      <c r="B44" s="1709"/>
      <c r="C44" s="1626">
        <f t="shared" si="68"/>
        <v>44019</v>
      </c>
      <c r="D44" s="1627" t="str">
        <f t="shared" si="69"/>
        <v/>
      </c>
      <c r="E44" s="1628">
        <f t="shared" si="70"/>
        <v>189</v>
      </c>
      <c r="F44" s="1629">
        <f t="shared" si="44"/>
        <v>-178</v>
      </c>
      <c r="G44" s="1630" t="str">
        <f t="shared" si="45"/>
        <v>Raoul</v>
      </c>
      <c r="H44" s="1598">
        <f t="shared" si="46"/>
        <v>2</v>
      </c>
      <c r="I44" s="1649">
        <f t="shared" si="47"/>
        <v>1</v>
      </c>
      <c r="K44" s="1709"/>
      <c r="L44" s="1626">
        <f t="shared" si="71"/>
        <v>44050</v>
      </c>
      <c r="M44" s="1627" t="str">
        <f t="shared" si="72"/>
        <v/>
      </c>
      <c r="N44" s="1628">
        <f t="shared" si="73"/>
        <v>220</v>
      </c>
      <c r="O44" s="1629">
        <f t="shared" si="48"/>
        <v>-147</v>
      </c>
      <c r="P44" s="1630" t="str">
        <f t="shared" si="49"/>
        <v>Gaétan</v>
      </c>
      <c r="Q44" s="1598">
        <f t="shared" si="50"/>
        <v>5</v>
      </c>
      <c r="R44" s="1649">
        <f t="shared" si="51"/>
        <v>1</v>
      </c>
      <c r="T44" s="1709"/>
      <c r="U44" s="1626">
        <f t="shared" si="74"/>
        <v>44081</v>
      </c>
      <c r="V44" s="1627" t="str">
        <f t="shared" si="75"/>
        <v>(37)</v>
      </c>
      <c r="W44" s="1628">
        <f t="shared" si="76"/>
        <v>251</v>
      </c>
      <c r="X44" s="1629">
        <f t="shared" si="52"/>
        <v>-116</v>
      </c>
      <c r="Y44" s="1630" t="str">
        <f t="shared" si="53"/>
        <v>Reine</v>
      </c>
      <c r="Z44" s="1598">
        <f t="shared" si="54"/>
        <v>1</v>
      </c>
      <c r="AA44" s="1649">
        <f t="shared" si="55"/>
        <v>0</v>
      </c>
      <c r="AC44" s="1709"/>
      <c r="AD44" s="1626">
        <f t="shared" si="77"/>
        <v>44111</v>
      </c>
      <c r="AE44" s="1627" t="str">
        <f t="shared" si="78"/>
        <v/>
      </c>
      <c r="AF44" s="1628">
        <f t="shared" si="79"/>
        <v>281</v>
      </c>
      <c r="AG44" s="1629">
        <f t="shared" si="56"/>
        <v>-86</v>
      </c>
      <c r="AH44" s="1630" t="str">
        <f t="shared" si="57"/>
        <v>Serge</v>
      </c>
      <c r="AI44" s="1598">
        <f t="shared" si="58"/>
        <v>3</v>
      </c>
      <c r="AJ44" s="1649">
        <f t="shared" si="59"/>
        <v>0</v>
      </c>
      <c r="AL44" s="1709"/>
      <c r="AM44" s="1626">
        <f t="shared" si="80"/>
        <v>44142</v>
      </c>
      <c r="AN44" s="1627" t="str">
        <f t="shared" si="81"/>
        <v/>
      </c>
      <c r="AO44" s="1628">
        <f t="shared" si="82"/>
        <v>312</v>
      </c>
      <c r="AP44" s="1629">
        <f t="shared" si="60"/>
        <v>-55</v>
      </c>
      <c r="AQ44" s="1630" t="str">
        <f t="shared" si="61"/>
        <v>Carine</v>
      </c>
      <c r="AR44" s="1598">
        <f t="shared" si="62"/>
        <v>6</v>
      </c>
      <c r="AS44" s="1649">
        <f t="shared" si="63"/>
        <v>0</v>
      </c>
      <c r="AU44" s="1709"/>
      <c r="AV44" s="1626">
        <f t="shared" si="83"/>
        <v>44172</v>
      </c>
      <c r="AW44" s="1627" t="str">
        <f t="shared" si="84"/>
        <v>(50)</v>
      </c>
      <c r="AX44" s="1628">
        <f t="shared" si="85"/>
        <v>342</v>
      </c>
      <c r="AY44" s="1629">
        <f t="shared" si="64"/>
        <v>-25</v>
      </c>
      <c r="AZ44" s="1630" t="str">
        <f t="shared" si="65"/>
        <v>Ambroise</v>
      </c>
      <c r="BA44" s="1598">
        <f t="shared" si="66"/>
        <v>1</v>
      </c>
      <c r="BB44" s="1649">
        <f t="shared" si="67"/>
        <v>0</v>
      </c>
      <c r="BC44" s="1599"/>
      <c r="BD44" s="1706">
        <f t="shared" si="43"/>
        <v>43872</v>
      </c>
      <c r="BE44" s="1715"/>
      <c r="BF44" s="1708" t="s">
        <v>3220</v>
      </c>
      <c r="BG44" s="1688" t="s">
        <v>3221</v>
      </c>
      <c r="BI44" s="1637"/>
      <c r="BJ44" s="1698"/>
      <c r="BK44" s="1698"/>
      <c r="BL44" s="1698"/>
      <c r="BM44" s="1698"/>
      <c r="BN44" s="1698"/>
      <c r="BO44" s="1698"/>
      <c r="BP44" s="1698"/>
      <c r="BQ44" s="1698"/>
      <c r="BR44" s="1698"/>
      <c r="BS44" s="1698"/>
    </row>
    <row r="45" spans="2:180" ht="15.75" customHeight="1" x14ac:dyDescent="0.35">
      <c r="B45" s="1709"/>
      <c r="C45" s="1626">
        <f t="shared" si="68"/>
        <v>44020</v>
      </c>
      <c r="D45" s="1627" t="str">
        <f t="shared" si="69"/>
        <v/>
      </c>
      <c r="E45" s="1628">
        <f t="shared" si="70"/>
        <v>190</v>
      </c>
      <c r="F45" s="1629">
        <f t="shared" si="44"/>
        <v>-177</v>
      </c>
      <c r="G45" s="1630" t="str">
        <f t="shared" si="45"/>
        <v>Thibault</v>
      </c>
      <c r="H45" s="1598">
        <f t="shared" si="46"/>
        <v>3</v>
      </c>
      <c r="I45" s="1649">
        <f t="shared" si="47"/>
        <v>1</v>
      </c>
      <c r="K45" s="1709"/>
      <c r="L45" s="1626">
        <f t="shared" si="71"/>
        <v>44051</v>
      </c>
      <c r="M45" s="1627" t="str">
        <f t="shared" si="72"/>
        <v/>
      </c>
      <c r="N45" s="1628">
        <f t="shared" si="73"/>
        <v>221</v>
      </c>
      <c r="O45" s="1629">
        <f t="shared" si="48"/>
        <v>-146</v>
      </c>
      <c r="P45" s="1630" t="str">
        <f t="shared" si="49"/>
        <v>Dominique</v>
      </c>
      <c r="Q45" s="1598">
        <f t="shared" si="50"/>
        <v>6</v>
      </c>
      <c r="R45" s="1649">
        <f t="shared" si="51"/>
        <v>1</v>
      </c>
      <c r="T45" s="1709"/>
      <c r="U45" s="1626">
        <f t="shared" si="74"/>
        <v>44082</v>
      </c>
      <c r="V45" s="1627" t="str">
        <f t="shared" si="75"/>
        <v/>
      </c>
      <c r="W45" s="1628">
        <f t="shared" si="76"/>
        <v>252</v>
      </c>
      <c r="X45" s="1629">
        <f t="shared" si="52"/>
        <v>-115</v>
      </c>
      <c r="Y45" s="1630" t="str">
        <f t="shared" si="53"/>
        <v>Nativité</v>
      </c>
      <c r="Z45" s="1598">
        <f t="shared" si="54"/>
        <v>2</v>
      </c>
      <c r="AA45" s="1649">
        <f t="shared" si="55"/>
        <v>0</v>
      </c>
      <c r="AC45" s="1709"/>
      <c r="AD45" s="1626">
        <f t="shared" si="77"/>
        <v>44112</v>
      </c>
      <c r="AE45" s="1627" t="str">
        <f t="shared" si="78"/>
        <v/>
      </c>
      <c r="AF45" s="1628">
        <f t="shared" si="79"/>
        <v>282</v>
      </c>
      <c r="AG45" s="1629">
        <f t="shared" si="56"/>
        <v>-85</v>
      </c>
      <c r="AH45" s="1630" t="str">
        <f t="shared" si="57"/>
        <v>Pélagie</v>
      </c>
      <c r="AI45" s="1598">
        <f t="shared" si="58"/>
        <v>4</v>
      </c>
      <c r="AJ45" s="1649">
        <f t="shared" si="59"/>
        <v>0</v>
      </c>
      <c r="AL45" s="1709"/>
      <c r="AM45" s="1626">
        <f t="shared" si="80"/>
        <v>44143</v>
      </c>
      <c r="AN45" s="1627" t="str">
        <f t="shared" si="81"/>
        <v/>
      </c>
      <c r="AO45" s="1628">
        <f t="shared" si="82"/>
        <v>313</v>
      </c>
      <c r="AP45" s="1629">
        <f t="shared" si="60"/>
        <v>-54</v>
      </c>
      <c r="AQ45" s="1630" t="str">
        <f t="shared" si="61"/>
        <v>Geoffroy</v>
      </c>
      <c r="AR45" s="1598">
        <f t="shared" si="62"/>
        <v>7</v>
      </c>
      <c r="AS45" s="1649">
        <f t="shared" si="63"/>
        <v>0</v>
      </c>
      <c r="AU45" s="1709"/>
      <c r="AV45" s="1626">
        <f t="shared" si="83"/>
        <v>44173</v>
      </c>
      <c r="AW45" s="1627" t="str">
        <f t="shared" si="84"/>
        <v/>
      </c>
      <c r="AX45" s="1628">
        <f t="shared" si="85"/>
        <v>343</v>
      </c>
      <c r="AY45" s="1629">
        <f t="shared" si="64"/>
        <v>-24</v>
      </c>
      <c r="AZ45" s="1630" t="str">
        <f t="shared" si="65"/>
        <v>Immaculée Conception</v>
      </c>
      <c r="BA45" s="1598">
        <f t="shared" si="66"/>
        <v>2</v>
      </c>
      <c r="BB45" s="1649">
        <f t="shared" si="67"/>
        <v>0</v>
      </c>
      <c r="BC45" s="1599"/>
      <c r="BD45" s="1706">
        <f t="shared" si="43"/>
        <v>43873</v>
      </c>
      <c r="BE45" s="1715"/>
      <c r="BF45" s="1708" t="s">
        <v>3222</v>
      </c>
      <c r="BG45" s="1688" t="s">
        <v>3223</v>
      </c>
      <c r="BI45" s="1637"/>
      <c r="BJ45" s="1698"/>
      <c r="BK45" s="1698"/>
      <c r="BL45" s="1698"/>
      <c r="BM45" s="1698"/>
      <c r="BN45" s="1698"/>
      <c r="BO45" s="1698"/>
      <c r="BP45" s="1698"/>
      <c r="BQ45" s="1698"/>
      <c r="BR45" s="1698"/>
      <c r="BS45" s="1698"/>
    </row>
    <row r="46" spans="2:180" ht="15.75" customHeight="1" x14ac:dyDescent="0.35">
      <c r="B46" s="1709"/>
      <c r="C46" s="1626">
        <f t="shared" si="68"/>
        <v>44021</v>
      </c>
      <c r="D46" s="1627" t="str">
        <f t="shared" si="69"/>
        <v/>
      </c>
      <c r="E46" s="1628">
        <f t="shared" si="70"/>
        <v>191</v>
      </c>
      <c r="F46" s="1629">
        <f t="shared" si="44"/>
        <v>-176</v>
      </c>
      <c r="G46" s="1630" t="str">
        <f t="shared" si="45"/>
        <v>Amandine</v>
      </c>
      <c r="H46" s="1598">
        <f t="shared" si="46"/>
        <v>4</v>
      </c>
      <c r="I46" s="1649">
        <f t="shared" si="47"/>
        <v>1</v>
      </c>
      <c r="K46" s="1709"/>
      <c r="L46" s="1626">
        <f t="shared" si="71"/>
        <v>44052</v>
      </c>
      <c r="M46" s="1627" t="str">
        <f t="shared" si="72"/>
        <v/>
      </c>
      <c r="N46" s="1628">
        <f t="shared" si="73"/>
        <v>222</v>
      </c>
      <c r="O46" s="1629">
        <f t="shared" si="48"/>
        <v>-145</v>
      </c>
      <c r="P46" s="1630" t="str">
        <f t="shared" si="49"/>
        <v>Amour</v>
      </c>
      <c r="Q46" s="1598">
        <f t="shared" si="50"/>
        <v>7</v>
      </c>
      <c r="R46" s="1649">
        <f t="shared" si="51"/>
        <v>1</v>
      </c>
      <c r="T46" s="1709"/>
      <c r="U46" s="1626">
        <f t="shared" si="74"/>
        <v>44083</v>
      </c>
      <c r="V46" s="1627" t="str">
        <f t="shared" si="75"/>
        <v/>
      </c>
      <c r="W46" s="1628">
        <f t="shared" si="76"/>
        <v>253</v>
      </c>
      <c r="X46" s="1629">
        <f t="shared" si="52"/>
        <v>-114</v>
      </c>
      <c r="Y46" s="1630" t="str">
        <f t="shared" si="53"/>
        <v>Alain</v>
      </c>
      <c r="Z46" s="1598">
        <f t="shared" si="54"/>
        <v>3</v>
      </c>
      <c r="AA46" s="1649">
        <f t="shared" si="55"/>
        <v>0</v>
      </c>
      <c r="AC46" s="1709"/>
      <c r="AD46" s="1626">
        <f t="shared" si="77"/>
        <v>44113</v>
      </c>
      <c r="AE46" s="1627" t="str">
        <f t="shared" si="78"/>
        <v/>
      </c>
      <c r="AF46" s="1628">
        <f t="shared" si="79"/>
        <v>283</v>
      </c>
      <c r="AG46" s="1629">
        <f t="shared" si="56"/>
        <v>-84</v>
      </c>
      <c r="AH46" s="1630" t="str">
        <f t="shared" si="57"/>
        <v>Denis</v>
      </c>
      <c r="AI46" s="1598">
        <f t="shared" si="58"/>
        <v>5</v>
      </c>
      <c r="AJ46" s="1649">
        <f t="shared" si="59"/>
        <v>0</v>
      </c>
      <c r="AL46" s="1709"/>
      <c r="AM46" s="1626">
        <f t="shared" si="80"/>
        <v>44144</v>
      </c>
      <c r="AN46" s="1627" t="str">
        <f t="shared" si="81"/>
        <v>(46)</v>
      </c>
      <c r="AO46" s="1628">
        <f t="shared" si="82"/>
        <v>314</v>
      </c>
      <c r="AP46" s="1629">
        <f t="shared" si="60"/>
        <v>-53</v>
      </c>
      <c r="AQ46" s="1630" t="str">
        <f t="shared" si="61"/>
        <v>Théodore</v>
      </c>
      <c r="AR46" s="1598">
        <f t="shared" si="62"/>
        <v>1</v>
      </c>
      <c r="AS46" s="1649">
        <f t="shared" si="63"/>
        <v>0</v>
      </c>
      <c r="AU46" s="1709"/>
      <c r="AV46" s="1626">
        <f t="shared" si="83"/>
        <v>44174</v>
      </c>
      <c r="AW46" s="1627" t="str">
        <f t="shared" si="84"/>
        <v/>
      </c>
      <c r="AX46" s="1628">
        <f t="shared" si="85"/>
        <v>344</v>
      </c>
      <c r="AY46" s="1629">
        <f t="shared" si="64"/>
        <v>-23</v>
      </c>
      <c r="AZ46" s="1630" t="str">
        <f t="shared" si="65"/>
        <v>Pierre Fourier</v>
      </c>
      <c r="BA46" s="1598">
        <f t="shared" si="66"/>
        <v>3</v>
      </c>
      <c r="BB46" s="1649">
        <f t="shared" si="67"/>
        <v>0</v>
      </c>
      <c r="BC46" s="1599"/>
      <c r="BD46" s="1706">
        <f t="shared" si="43"/>
        <v>43874</v>
      </c>
      <c r="BE46" s="1715"/>
      <c r="BF46" s="1708" t="s">
        <v>3224</v>
      </c>
      <c r="BG46" s="1688" t="s">
        <v>3225</v>
      </c>
      <c r="BI46" s="1637"/>
      <c r="BJ46" s="1698"/>
      <c r="BK46" s="1698"/>
      <c r="BL46" s="1698"/>
      <c r="BM46" s="1698"/>
      <c r="BN46" s="1698"/>
      <c r="BO46" s="1698"/>
      <c r="BP46" s="1698"/>
      <c r="BQ46" s="1698"/>
      <c r="BR46" s="1698"/>
      <c r="BS46" s="1698"/>
    </row>
    <row r="47" spans="2:180" ht="15.75" customHeight="1" x14ac:dyDescent="0.35">
      <c r="B47" s="1709"/>
      <c r="C47" s="1626">
        <f t="shared" si="68"/>
        <v>44022</v>
      </c>
      <c r="D47" s="1627" t="str">
        <f t="shared" si="69"/>
        <v/>
      </c>
      <c r="E47" s="1628">
        <f t="shared" si="70"/>
        <v>192</v>
      </c>
      <c r="F47" s="1629">
        <f t="shared" si="44"/>
        <v>-175</v>
      </c>
      <c r="G47" s="1630" t="str">
        <f t="shared" si="45"/>
        <v>Ulrich</v>
      </c>
      <c r="H47" s="1598">
        <f t="shared" si="46"/>
        <v>5</v>
      </c>
      <c r="I47" s="1649">
        <f t="shared" si="47"/>
        <v>1</v>
      </c>
      <c r="K47" s="1709"/>
      <c r="L47" s="1626">
        <f t="shared" si="71"/>
        <v>44053</v>
      </c>
      <c r="M47" s="1627" t="str">
        <f t="shared" si="72"/>
        <v>(33)</v>
      </c>
      <c r="N47" s="1628">
        <f t="shared" si="73"/>
        <v>223</v>
      </c>
      <c r="O47" s="1629">
        <f t="shared" si="48"/>
        <v>-144</v>
      </c>
      <c r="P47" s="1630" t="str">
        <f t="shared" si="49"/>
        <v>Laurent</v>
      </c>
      <c r="Q47" s="1598">
        <f t="shared" si="50"/>
        <v>1</v>
      </c>
      <c r="R47" s="1649">
        <f t="shared" si="51"/>
        <v>1</v>
      </c>
      <c r="T47" s="1709"/>
      <c r="U47" s="1626">
        <f t="shared" si="74"/>
        <v>44084</v>
      </c>
      <c r="V47" s="1627" t="str">
        <f t="shared" si="75"/>
        <v/>
      </c>
      <c r="W47" s="1628">
        <f t="shared" si="76"/>
        <v>254</v>
      </c>
      <c r="X47" s="1629">
        <f t="shared" si="52"/>
        <v>-113</v>
      </c>
      <c r="Y47" s="1630" t="str">
        <f t="shared" si="53"/>
        <v>Inès</v>
      </c>
      <c r="Z47" s="1598">
        <f t="shared" si="54"/>
        <v>4</v>
      </c>
      <c r="AA47" s="1649">
        <f t="shared" si="55"/>
        <v>0</v>
      </c>
      <c r="AC47" s="1709"/>
      <c r="AD47" s="1626">
        <f t="shared" si="77"/>
        <v>44114</v>
      </c>
      <c r="AE47" s="1627" t="str">
        <f t="shared" si="78"/>
        <v/>
      </c>
      <c r="AF47" s="1628">
        <f t="shared" si="79"/>
        <v>284</v>
      </c>
      <c r="AG47" s="1629">
        <f t="shared" si="56"/>
        <v>-83</v>
      </c>
      <c r="AH47" s="1630" t="str">
        <f t="shared" si="57"/>
        <v>Ghislain</v>
      </c>
      <c r="AI47" s="1598">
        <f t="shared" si="58"/>
        <v>6</v>
      </c>
      <c r="AJ47" s="1649">
        <f t="shared" si="59"/>
        <v>0</v>
      </c>
      <c r="AL47" s="1709"/>
      <c r="AM47" s="1626">
        <f t="shared" si="80"/>
        <v>44145</v>
      </c>
      <c r="AN47" s="1627" t="str">
        <f t="shared" si="81"/>
        <v/>
      </c>
      <c r="AO47" s="1628">
        <f t="shared" si="82"/>
        <v>315</v>
      </c>
      <c r="AP47" s="1629">
        <f t="shared" si="60"/>
        <v>-52</v>
      </c>
      <c r="AQ47" s="1630" t="str">
        <f t="shared" si="61"/>
        <v>Léon</v>
      </c>
      <c r="AR47" s="1598">
        <f t="shared" si="62"/>
        <v>2</v>
      </c>
      <c r="AS47" s="1649">
        <f t="shared" si="63"/>
        <v>0</v>
      </c>
      <c r="AU47" s="1709"/>
      <c r="AV47" s="1626">
        <f t="shared" si="83"/>
        <v>44175</v>
      </c>
      <c r="AW47" s="1627" t="str">
        <f t="shared" si="84"/>
        <v/>
      </c>
      <c r="AX47" s="1628">
        <f t="shared" si="85"/>
        <v>345</v>
      </c>
      <c r="AY47" s="1629">
        <f t="shared" si="64"/>
        <v>-22</v>
      </c>
      <c r="AZ47" s="1630" t="str">
        <f t="shared" si="65"/>
        <v>Romaric</v>
      </c>
      <c r="BA47" s="1598">
        <f t="shared" si="66"/>
        <v>4</v>
      </c>
      <c r="BB47" s="1649">
        <f t="shared" si="67"/>
        <v>0</v>
      </c>
      <c r="BC47" s="1599"/>
      <c r="BD47" s="1706">
        <f t="shared" si="43"/>
        <v>43875</v>
      </c>
      <c r="BE47" s="1715"/>
      <c r="BF47" s="1708" t="s">
        <v>3227</v>
      </c>
      <c r="BG47" s="1688" t="s">
        <v>3228</v>
      </c>
      <c r="BI47" s="1637"/>
      <c r="BJ47" s="1698"/>
      <c r="BK47" s="1698"/>
      <c r="BL47" s="1698"/>
      <c r="BM47" s="1698"/>
      <c r="BN47" s="1698"/>
      <c r="BO47" s="1698"/>
      <c r="BP47" s="1698"/>
      <c r="BQ47" s="1698"/>
      <c r="BR47" s="1698"/>
      <c r="BS47" s="1698"/>
    </row>
    <row r="48" spans="2:180" ht="15.75" customHeight="1" x14ac:dyDescent="0.35">
      <c r="B48" s="1709"/>
      <c r="C48" s="1626">
        <f t="shared" si="68"/>
        <v>44023</v>
      </c>
      <c r="D48" s="1627" t="str">
        <f t="shared" si="69"/>
        <v/>
      </c>
      <c r="E48" s="1628">
        <f t="shared" si="70"/>
        <v>193</v>
      </c>
      <c r="F48" s="1629">
        <f t="shared" si="44"/>
        <v>-174</v>
      </c>
      <c r="G48" s="1630" t="str">
        <f t="shared" si="45"/>
        <v>Benoît</v>
      </c>
      <c r="H48" s="1598">
        <f t="shared" si="46"/>
        <v>6</v>
      </c>
      <c r="I48" s="1649">
        <f t="shared" si="47"/>
        <v>1</v>
      </c>
      <c r="K48" s="1709"/>
      <c r="L48" s="1626">
        <f t="shared" si="71"/>
        <v>44054</v>
      </c>
      <c r="M48" s="1627" t="str">
        <f t="shared" si="72"/>
        <v/>
      </c>
      <c r="N48" s="1628">
        <f t="shared" si="73"/>
        <v>224</v>
      </c>
      <c r="O48" s="1629">
        <f t="shared" si="48"/>
        <v>-143</v>
      </c>
      <c r="P48" s="1630" t="str">
        <f t="shared" si="49"/>
        <v>Claire</v>
      </c>
      <c r="Q48" s="1598">
        <f t="shared" si="50"/>
        <v>2</v>
      </c>
      <c r="R48" s="1649">
        <f t="shared" si="51"/>
        <v>1</v>
      </c>
      <c r="T48" s="1709"/>
      <c r="U48" s="1626">
        <f t="shared" si="74"/>
        <v>44085</v>
      </c>
      <c r="V48" s="1627" t="str">
        <f t="shared" si="75"/>
        <v/>
      </c>
      <c r="W48" s="1628">
        <f t="shared" si="76"/>
        <v>255</v>
      </c>
      <c r="X48" s="1629">
        <f t="shared" si="52"/>
        <v>-112</v>
      </c>
      <c r="Y48" s="1630" t="str">
        <f t="shared" si="53"/>
        <v>Adelphe</v>
      </c>
      <c r="Z48" s="1598">
        <f t="shared" si="54"/>
        <v>5</v>
      </c>
      <c r="AA48" s="1649">
        <f t="shared" si="55"/>
        <v>0</v>
      </c>
      <c r="AC48" s="1709"/>
      <c r="AD48" s="1626">
        <f t="shared" si="77"/>
        <v>44115</v>
      </c>
      <c r="AE48" s="1627" t="str">
        <f t="shared" si="78"/>
        <v/>
      </c>
      <c r="AF48" s="1628">
        <f t="shared" si="79"/>
        <v>285</v>
      </c>
      <c r="AG48" s="1629">
        <f t="shared" si="56"/>
        <v>-82</v>
      </c>
      <c r="AH48" s="1630" t="str">
        <f t="shared" si="57"/>
        <v>Firmin</v>
      </c>
      <c r="AI48" s="1598">
        <f t="shared" si="58"/>
        <v>7</v>
      </c>
      <c r="AJ48" s="1649">
        <f t="shared" si="59"/>
        <v>0</v>
      </c>
      <c r="AL48" s="1709"/>
      <c r="AM48" s="1626">
        <f t="shared" si="80"/>
        <v>44146</v>
      </c>
      <c r="AN48" s="1627" t="str">
        <f t="shared" si="81"/>
        <v/>
      </c>
      <c r="AO48" s="1628">
        <f t="shared" si="82"/>
        <v>316</v>
      </c>
      <c r="AP48" s="1629">
        <f t="shared" si="60"/>
        <v>-51</v>
      </c>
      <c r="AQ48" s="1630" t="str">
        <f t="shared" si="61"/>
        <v>Armistice 1918 (Armistice 1918)</v>
      </c>
      <c r="AR48" s="1598">
        <f t="shared" si="62"/>
        <v>3</v>
      </c>
      <c r="AS48" s="1649">
        <f t="shared" si="63"/>
        <v>0</v>
      </c>
      <c r="AU48" s="1709"/>
      <c r="AV48" s="1626">
        <f t="shared" si="83"/>
        <v>44176</v>
      </c>
      <c r="AW48" s="1627" t="str">
        <f t="shared" si="84"/>
        <v/>
      </c>
      <c r="AX48" s="1628">
        <f t="shared" si="85"/>
        <v>346</v>
      </c>
      <c r="AY48" s="1629">
        <f t="shared" si="64"/>
        <v>-21</v>
      </c>
      <c r="AZ48" s="1630" t="str">
        <f t="shared" si="65"/>
        <v>Daniel</v>
      </c>
      <c r="BA48" s="1598">
        <f t="shared" si="66"/>
        <v>5</v>
      </c>
      <c r="BB48" s="1649">
        <f t="shared" si="67"/>
        <v>0</v>
      </c>
      <c r="BC48" s="1599"/>
      <c r="BD48" s="1706">
        <f t="shared" si="43"/>
        <v>43876</v>
      </c>
      <c r="BE48" s="1715"/>
      <c r="BF48" s="1708" t="s">
        <v>3230</v>
      </c>
      <c r="BG48" s="1688" t="s">
        <v>3231</v>
      </c>
      <c r="BI48" s="1637"/>
      <c r="BJ48" s="1698"/>
      <c r="BK48" s="1698"/>
      <c r="BL48" s="1698"/>
      <c r="BM48" s="1698"/>
      <c r="BN48" s="1698"/>
      <c r="BO48" s="1698"/>
      <c r="BP48" s="1698"/>
      <c r="BQ48" s="1698"/>
      <c r="BR48" s="1698"/>
      <c r="BS48" s="1698"/>
    </row>
    <row r="49" spans="2:71" ht="15.75" customHeight="1" x14ac:dyDescent="0.35">
      <c r="B49" s="1709"/>
      <c r="C49" s="1626">
        <f t="shared" si="68"/>
        <v>44024</v>
      </c>
      <c r="D49" s="1627" t="str">
        <f t="shared" si="69"/>
        <v/>
      </c>
      <c r="E49" s="1628">
        <f t="shared" si="70"/>
        <v>194</v>
      </c>
      <c r="F49" s="1629">
        <f t="shared" si="44"/>
        <v>-173</v>
      </c>
      <c r="G49" s="1630" t="str">
        <f t="shared" si="45"/>
        <v>Olivier</v>
      </c>
      <c r="H49" s="1598">
        <f t="shared" si="46"/>
        <v>7</v>
      </c>
      <c r="I49" s="1649">
        <f t="shared" si="47"/>
        <v>1</v>
      </c>
      <c r="K49" s="1709"/>
      <c r="L49" s="1626">
        <f t="shared" si="71"/>
        <v>44055</v>
      </c>
      <c r="M49" s="1627" t="str">
        <f t="shared" si="72"/>
        <v/>
      </c>
      <c r="N49" s="1628">
        <f t="shared" si="73"/>
        <v>225</v>
      </c>
      <c r="O49" s="1629">
        <f t="shared" si="48"/>
        <v>-142</v>
      </c>
      <c r="P49" s="1630" t="str">
        <f t="shared" si="49"/>
        <v>Clarisse</v>
      </c>
      <c r="Q49" s="1598">
        <f t="shared" si="50"/>
        <v>3</v>
      </c>
      <c r="R49" s="1649">
        <f t="shared" si="51"/>
        <v>1</v>
      </c>
      <c r="T49" s="1709"/>
      <c r="U49" s="1626">
        <f t="shared" si="74"/>
        <v>44086</v>
      </c>
      <c r="V49" s="1627" t="str">
        <f t="shared" si="75"/>
        <v/>
      </c>
      <c r="W49" s="1628">
        <f t="shared" si="76"/>
        <v>256</v>
      </c>
      <c r="X49" s="1629">
        <f t="shared" si="52"/>
        <v>-111</v>
      </c>
      <c r="Y49" s="1630" t="str">
        <f t="shared" si="53"/>
        <v>Apollinaire</v>
      </c>
      <c r="Z49" s="1598">
        <f t="shared" si="54"/>
        <v>6</v>
      </c>
      <c r="AA49" s="1649">
        <f t="shared" si="55"/>
        <v>0</v>
      </c>
      <c r="AC49" s="1709"/>
      <c r="AD49" s="1626">
        <f t="shared" si="77"/>
        <v>44116</v>
      </c>
      <c r="AE49" s="1627" t="str">
        <f t="shared" si="78"/>
        <v>(42)</v>
      </c>
      <c r="AF49" s="1628">
        <f t="shared" si="79"/>
        <v>286</v>
      </c>
      <c r="AG49" s="1629">
        <f t="shared" si="56"/>
        <v>-81</v>
      </c>
      <c r="AH49" s="1630" t="str">
        <f t="shared" si="57"/>
        <v>Wilfried</v>
      </c>
      <c r="AI49" s="1598">
        <f t="shared" si="58"/>
        <v>1</v>
      </c>
      <c r="AJ49" s="1649">
        <f t="shared" si="59"/>
        <v>0</v>
      </c>
      <c r="AL49" s="1709"/>
      <c r="AM49" s="1626">
        <f t="shared" si="80"/>
        <v>44147</v>
      </c>
      <c r="AN49" s="1627" t="str">
        <f t="shared" si="81"/>
        <v/>
      </c>
      <c r="AO49" s="1628">
        <f t="shared" si="82"/>
        <v>317</v>
      </c>
      <c r="AP49" s="1629">
        <f t="shared" si="60"/>
        <v>-50</v>
      </c>
      <c r="AQ49" s="1630" t="str">
        <f t="shared" si="61"/>
        <v>Christian</v>
      </c>
      <c r="AR49" s="1598">
        <f t="shared" si="62"/>
        <v>4</v>
      </c>
      <c r="AS49" s="1649">
        <f t="shared" si="63"/>
        <v>0</v>
      </c>
      <c r="AU49" s="1709"/>
      <c r="AV49" s="1626">
        <f t="shared" si="83"/>
        <v>44177</v>
      </c>
      <c r="AW49" s="1627" t="str">
        <f t="shared" si="84"/>
        <v/>
      </c>
      <c r="AX49" s="1628">
        <f t="shared" si="85"/>
        <v>347</v>
      </c>
      <c r="AY49" s="1629">
        <f t="shared" si="64"/>
        <v>-20</v>
      </c>
      <c r="AZ49" s="1630" t="str">
        <f t="shared" si="65"/>
        <v>Jeanne-Françoise de Chantal</v>
      </c>
      <c r="BA49" s="1598">
        <f t="shared" si="66"/>
        <v>6</v>
      </c>
      <c r="BB49" s="1649">
        <f t="shared" si="67"/>
        <v>0</v>
      </c>
      <c r="BC49" s="1599"/>
      <c r="BD49" s="1706">
        <f t="shared" si="43"/>
        <v>43877</v>
      </c>
      <c r="BE49" s="1715"/>
      <c r="BF49" s="1708" t="s">
        <v>3233</v>
      </c>
      <c r="BG49" s="1688" t="s">
        <v>3234</v>
      </c>
      <c r="BI49" s="1637"/>
      <c r="BJ49" s="1698"/>
      <c r="BK49" s="1698"/>
      <c r="BL49" s="1698"/>
      <c r="BM49" s="1698"/>
      <c r="BN49" s="1698"/>
      <c r="BO49" s="1698"/>
      <c r="BP49" s="1698"/>
      <c r="BQ49" s="1698"/>
      <c r="BR49" s="1698"/>
      <c r="BS49" s="1698"/>
    </row>
    <row r="50" spans="2:71" ht="15.75" customHeight="1" x14ac:dyDescent="0.35">
      <c r="B50" s="1709"/>
      <c r="C50" s="1626">
        <f t="shared" si="68"/>
        <v>44025</v>
      </c>
      <c r="D50" s="1627" t="str">
        <f t="shared" si="69"/>
        <v>(29)</v>
      </c>
      <c r="E50" s="1628">
        <f t="shared" si="70"/>
        <v>195</v>
      </c>
      <c r="F50" s="1629">
        <f t="shared" si="44"/>
        <v>-172</v>
      </c>
      <c r="G50" s="1630" t="str">
        <f t="shared" si="45"/>
        <v>Henri, Joël</v>
      </c>
      <c r="H50" s="1598">
        <f t="shared" si="46"/>
        <v>1</v>
      </c>
      <c r="I50" s="1649">
        <f t="shared" si="47"/>
        <v>1</v>
      </c>
      <c r="K50" s="1709"/>
      <c r="L50" s="1626">
        <f t="shared" si="71"/>
        <v>44056</v>
      </c>
      <c r="M50" s="1627" t="str">
        <f t="shared" si="72"/>
        <v/>
      </c>
      <c r="N50" s="1628">
        <f t="shared" si="73"/>
        <v>226</v>
      </c>
      <c r="O50" s="1629">
        <f t="shared" si="48"/>
        <v>-141</v>
      </c>
      <c r="P50" s="1630" t="str">
        <f t="shared" si="49"/>
        <v>Hippolyte</v>
      </c>
      <c r="Q50" s="1598">
        <f t="shared" si="50"/>
        <v>4</v>
      </c>
      <c r="R50" s="1649">
        <f t="shared" si="51"/>
        <v>1</v>
      </c>
      <c r="T50" s="1709"/>
      <c r="U50" s="1626">
        <f t="shared" si="74"/>
        <v>44087</v>
      </c>
      <c r="V50" s="1627" t="str">
        <f t="shared" si="75"/>
        <v/>
      </c>
      <c r="W50" s="1628">
        <f t="shared" si="76"/>
        <v>257</v>
      </c>
      <c r="X50" s="1629">
        <f t="shared" si="52"/>
        <v>-110</v>
      </c>
      <c r="Y50" s="1630" t="str">
        <f t="shared" si="53"/>
        <v>Aimé</v>
      </c>
      <c r="Z50" s="1598">
        <f t="shared" si="54"/>
        <v>7</v>
      </c>
      <c r="AA50" s="1649">
        <f t="shared" si="55"/>
        <v>0</v>
      </c>
      <c r="AC50" s="1709"/>
      <c r="AD50" s="1626">
        <f t="shared" si="77"/>
        <v>44117</v>
      </c>
      <c r="AE50" s="1627" t="str">
        <f t="shared" si="78"/>
        <v/>
      </c>
      <c r="AF50" s="1628">
        <f t="shared" si="79"/>
        <v>287</v>
      </c>
      <c r="AG50" s="1629">
        <f t="shared" si="56"/>
        <v>-80</v>
      </c>
      <c r="AH50" s="1630" t="str">
        <f t="shared" si="57"/>
        <v>Géraud</v>
      </c>
      <c r="AI50" s="1598">
        <f t="shared" si="58"/>
        <v>2</v>
      </c>
      <c r="AJ50" s="1649">
        <f t="shared" si="59"/>
        <v>0</v>
      </c>
      <c r="AL50" s="1709"/>
      <c r="AM50" s="1626">
        <f t="shared" si="80"/>
        <v>44148</v>
      </c>
      <c r="AN50" s="1627" t="str">
        <f t="shared" si="81"/>
        <v/>
      </c>
      <c r="AO50" s="1628">
        <f t="shared" si="82"/>
        <v>318</v>
      </c>
      <c r="AP50" s="1629">
        <f t="shared" si="60"/>
        <v>-49</v>
      </c>
      <c r="AQ50" s="1630" t="str">
        <f t="shared" si="61"/>
        <v>Brice</v>
      </c>
      <c r="AR50" s="1598">
        <f t="shared" si="62"/>
        <v>5</v>
      </c>
      <c r="AS50" s="1649">
        <f t="shared" si="63"/>
        <v>0</v>
      </c>
      <c r="AU50" s="1709"/>
      <c r="AV50" s="1626">
        <f t="shared" si="83"/>
        <v>44178</v>
      </c>
      <c r="AW50" s="1627" t="str">
        <f t="shared" si="84"/>
        <v/>
      </c>
      <c r="AX50" s="1628">
        <f t="shared" si="85"/>
        <v>348</v>
      </c>
      <c r="AY50" s="1629">
        <f t="shared" si="64"/>
        <v>-19</v>
      </c>
      <c r="AZ50" s="1630" t="str">
        <f t="shared" si="65"/>
        <v>Lucie</v>
      </c>
      <c r="BA50" s="1598">
        <f t="shared" si="66"/>
        <v>7</v>
      </c>
      <c r="BB50" s="1649">
        <f t="shared" si="67"/>
        <v>0</v>
      </c>
      <c r="BC50" s="1599"/>
      <c r="BD50" s="1706">
        <f t="shared" si="43"/>
        <v>43878</v>
      </c>
      <c r="BE50" s="1715"/>
      <c r="BF50" s="1708" t="s">
        <v>3237</v>
      </c>
      <c r="BG50" s="1688" t="s">
        <v>3238</v>
      </c>
      <c r="BI50" s="1637"/>
      <c r="BJ50" s="1698"/>
      <c r="BK50" s="1698"/>
      <c r="BL50" s="1698"/>
      <c r="BM50" s="1698"/>
      <c r="BN50" s="1698"/>
      <c r="BO50" s="1698"/>
      <c r="BP50" s="1698"/>
      <c r="BQ50" s="1698"/>
      <c r="BR50" s="1698"/>
      <c r="BS50" s="1698"/>
    </row>
    <row r="51" spans="2:71" ht="15.75" customHeight="1" x14ac:dyDescent="0.35">
      <c r="B51" s="1709"/>
      <c r="C51" s="1626">
        <f t="shared" si="68"/>
        <v>44026</v>
      </c>
      <c r="D51" s="1627" t="str">
        <f t="shared" si="69"/>
        <v/>
      </c>
      <c r="E51" s="1628">
        <f t="shared" si="70"/>
        <v>196</v>
      </c>
      <c r="F51" s="1629">
        <f t="shared" si="44"/>
        <v>-171</v>
      </c>
      <c r="G51" s="1630" t="str">
        <f t="shared" si="45"/>
        <v>Fête Nationale (Fête nationale)</v>
      </c>
      <c r="H51" s="1598">
        <f t="shared" si="46"/>
        <v>2</v>
      </c>
      <c r="I51" s="1649">
        <f t="shared" si="47"/>
        <v>1</v>
      </c>
      <c r="K51" s="1709"/>
      <c r="L51" s="1626">
        <f t="shared" si="71"/>
        <v>44057</v>
      </c>
      <c r="M51" s="1627" t="str">
        <f t="shared" si="72"/>
        <v/>
      </c>
      <c r="N51" s="1628">
        <f t="shared" si="73"/>
        <v>227</v>
      </c>
      <c r="O51" s="1629">
        <f t="shared" si="48"/>
        <v>-140</v>
      </c>
      <c r="P51" s="1630" t="str">
        <f t="shared" si="49"/>
        <v>Evrard</v>
      </c>
      <c r="Q51" s="1598">
        <f t="shared" si="50"/>
        <v>5</v>
      </c>
      <c r="R51" s="1649">
        <f t="shared" si="51"/>
        <v>1</v>
      </c>
      <c r="T51" s="1709"/>
      <c r="U51" s="1626">
        <f t="shared" si="74"/>
        <v>44088</v>
      </c>
      <c r="V51" s="1627" t="str">
        <f t="shared" si="75"/>
        <v>(38)</v>
      </c>
      <c r="W51" s="1628">
        <f t="shared" si="76"/>
        <v>258</v>
      </c>
      <c r="X51" s="1629">
        <f t="shared" si="52"/>
        <v>-109</v>
      </c>
      <c r="Y51" s="1630" t="str">
        <f t="shared" si="53"/>
        <v>Croix Glorieuse</v>
      </c>
      <c r="Z51" s="1598">
        <f t="shared" si="54"/>
        <v>1</v>
      </c>
      <c r="AA51" s="1649">
        <f t="shared" si="55"/>
        <v>0</v>
      </c>
      <c r="AC51" s="1709"/>
      <c r="AD51" s="1626">
        <f t="shared" si="77"/>
        <v>44118</v>
      </c>
      <c r="AE51" s="1627" t="str">
        <f t="shared" si="78"/>
        <v/>
      </c>
      <c r="AF51" s="1628">
        <f t="shared" si="79"/>
        <v>288</v>
      </c>
      <c r="AG51" s="1629">
        <f t="shared" si="56"/>
        <v>-79</v>
      </c>
      <c r="AH51" s="1630" t="str">
        <f t="shared" si="57"/>
        <v>Juste</v>
      </c>
      <c r="AI51" s="1598">
        <f t="shared" si="58"/>
        <v>3</v>
      </c>
      <c r="AJ51" s="1649">
        <f t="shared" si="59"/>
        <v>0</v>
      </c>
      <c r="AL51" s="1709"/>
      <c r="AM51" s="1626">
        <f t="shared" si="80"/>
        <v>44149</v>
      </c>
      <c r="AN51" s="1627" t="str">
        <f t="shared" si="81"/>
        <v/>
      </c>
      <c r="AO51" s="1628">
        <f t="shared" si="82"/>
        <v>319</v>
      </c>
      <c r="AP51" s="1629">
        <f t="shared" si="60"/>
        <v>-48</v>
      </c>
      <c r="AQ51" s="1630" t="str">
        <f t="shared" si="61"/>
        <v>Sidoine</v>
      </c>
      <c r="AR51" s="1598">
        <f t="shared" si="62"/>
        <v>6</v>
      </c>
      <c r="AS51" s="1649">
        <f t="shared" si="63"/>
        <v>0</v>
      </c>
      <c r="AU51" s="1709"/>
      <c r="AV51" s="1626">
        <f t="shared" si="83"/>
        <v>44179</v>
      </c>
      <c r="AW51" s="1627" t="str">
        <f t="shared" si="84"/>
        <v>(51)</v>
      </c>
      <c r="AX51" s="1628">
        <f t="shared" si="85"/>
        <v>349</v>
      </c>
      <c r="AY51" s="1629">
        <f t="shared" si="64"/>
        <v>-18</v>
      </c>
      <c r="AZ51" s="1630" t="str">
        <f t="shared" si="65"/>
        <v>Odile</v>
      </c>
      <c r="BA51" s="1598">
        <f t="shared" si="66"/>
        <v>1</v>
      </c>
      <c r="BB51" s="1649">
        <f t="shared" si="67"/>
        <v>0</v>
      </c>
      <c r="BC51" s="1599"/>
      <c r="BD51" s="1706">
        <f t="shared" si="43"/>
        <v>43879</v>
      </c>
      <c r="BE51" s="1715"/>
      <c r="BF51" s="1708" t="s">
        <v>3240</v>
      </c>
      <c r="BG51" s="1688" t="s">
        <v>3241</v>
      </c>
      <c r="BI51" s="1637"/>
      <c r="BJ51" s="1698"/>
      <c r="BK51" s="1698"/>
      <c r="BL51" s="1698"/>
      <c r="BM51" s="1698"/>
      <c r="BN51" s="1698"/>
      <c r="BO51" s="1698"/>
      <c r="BP51" s="1698"/>
      <c r="BQ51" s="1698"/>
      <c r="BR51" s="1698"/>
      <c r="BS51" s="1698"/>
    </row>
    <row r="52" spans="2:71" ht="15.75" customHeight="1" x14ac:dyDescent="0.35">
      <c r="B52" s="1709"/>
      <c r="C52" s="1626">
        <f t="shared" si="68"/>
        <v>44027</v>
      </c>
      <c r="D52" s="1627" t="str">
        <f t="shared" si="69"/>
        <v/>
      </c>
      <c r="E52" s="1628">
        <f t="shared" si="70"/>
        <v>197</v>
      </c>
      <c r="F52" s="1629">
        <f t="shared" si="44"/>
        <v>-170</v>
      </c>
      <c r="G52" s="1630" t="str">
        <f t="shared" si="45"/>
        <v>Donald</v>
      </c>
      <c r="H52" s="1598">
        <f t="shared" si="46"/>
        <v>3</v>
      </c>
      <c r="I52" s="1649">
        <f t="shared" si="47"/>
        <v>1</v>
      </c>
      <c r="K52" s="1709"/>
      <c r="L52" s="1626">
        <f t="shared" si="71"/>
        <v>44058</v>
      </c>
      <c r="M52" s="1627" t="str">
        <f t="shared" si="72"/>
        <v/>
      </c>
      <c r="N52" s="1628">
        <f t="shared" si="73"/>
        <v>228</v>
      </c>
      <c r="O52" s="1629">
        <f t="shared" si="48"/>
        <v>-139</v>
      </c>
      <c r="P52" s="1630" t="str">
        <f t="shared" si="49"/>
        <v>Assomption (Assomption)</v>
      </c>
      <c r="Q52" s="1598">
        <f t="shared" si="50"/>
        <v>6</v>
      </c>
      <c r="R52" s="1649">
        <f t="shared" si="51"/>
        <v>1</v>
      </c>
      <c r="T52" s="1709"/>
      <c r="U52" s="1626">
        <f t="shared" si="74"/>
        <v>44089</v>
      </c>
      <c r="V52" s="1627" t="str">
        <f t="shared" si="75"/>
        <v/>
      </c>
      <c r="W52" s="1628">
        <f t="shared" si="76"/>
        <v>259</v>
      </c>
      <c r="X52" s="1629">
        <f t="shared" si="52"/>
        <v>-108</v>
      </c>
      <c r="Y52" s="1630" t="str">
        <f t="shared" si="53"/>
        <v>Roland</v>
      </c>
      <c r="Z52" s="1598">
        <f t="shared" si="54"/>
        <v>2</v>
      </c>
      <c r="AA52" s="1649">
        <f t="shared" si="55"/>
        <v>0</v>
      </c>
      <c r="AC52" s="1709"/>
      <c r="AD52" s="1626">
        <f t="shared" si="77"/>
        <v>44119</v>
      </c>
      <c r="AE52" s="1627" t="str">
        <f t="shared" si="78"/>
        <v/>
      </c>
      <c r="AF52" s="1628">
        <f t="shared" si="79"/>
        <v>289</v>
      </c>
      <c r="AG52" s="1629">
        <f t="shared" si="56"/>
        <v>-78</v>
      </c>
      <c r="AH52" s="1630" t="str">
        <f t="shared" si="57"/>
        <v>Thérèse d'Avila</v>
      </c>
      <c r="AI52" s="1598">
        <f t="shared" si="58"/>
        <v>4</v>
      </c>
      <c r="AJ52" s="1649">
        <f t="shared" si="59"/>
        <v>0</v>
      </c>
      <c r="AL52" s="1709"/>
      <c r="AM52" s="1626">
        <f t="shared" si="80"/>
        <v>44150</v>
      </c>
      <c r="AN52" s="1627" t="str">
        <f t="shared" si="81"/>
        <v/>
      </c>
      <c r="AO52" s="1628">
        <f t="shared" si="82"/>
        <v>320</v>
      </c>
      <c r="AP52" s="1629">
        <f t="shared" si="60"/>
        <v>-47</v>
      </c>
      <c r="AQ52" s="1630" t="str">
        <f t="shared" si="61"/>
        <v>Albert</v>
      </c>
      <c r="AR52" s="1598">
        <f t="shared" si="62"/>
        <v>7</v>
      </c>
      <c r="AS52" s="1649">
        <f t="shared" si="63"/>
        <v>0</v>
      </c>
      <c r="AU52" s="1709"/>
      <c r="AV52" s="1626">
        <f t="shared" si="83"/>
        <v>44180</v>
      </c>
      <c r="AW52" s="1627" t="str">
        <f t="shared" si="84"/>
        <v/>
      </c>
      <c r="AX52" s="1628">
        <f t="shared" si="85"/>
        <v>350</v>
      </c>
      <c r="AY52" s="1629">
        <f t="shared" si="64"/>
        <v>-17</v>
      </c>
      <c r="AZ52" s="1630" t="str">
        <f t="shared" si="65"/>
        <v>Ninon</v>
      </c>
      <c r="BA52" s="1598">
        <f t="shared" si="66"/>
        <v>2</v>
      </c>
      <c r="BB52" s="1649">
        <f t="shared" si="67"/>
        <v>0</v>
      </c>
      <c r="BC52" s="1599"/>
      <c r="BD52" s="1706">
        <f t="shared" si="43"/>
        <v>43880</v>
      </c>
      <c r="BE52" s="1715"/>
      <c r="BF52" s="1708" t="s">
        <v>3242</v>
      </c>
      <c r="BG52" s="1688" t="s">
        <v>3243</v>
      </c>
      <c r="BI52" s="1698"/>
      <c r="BJ52" s="1698"/>
      <c r="BK52" s="1698"/>
      <c r="BL52" s="1698"/>
      <c r="BM52" s="1698"/>
      <c r="BN52" s="1698"/>
      <c r="BO52" s="1698"/>
      <c r="BP52" s="1698"/>
      <c r="BQ52" s="1698"/>
      <c r="BR52" s="1698"/>
      <c r="BS52" s="1698"/>
    </row>
    <row r="53" spans="2:71" ht="15.75" customHeight="1" x14ac:dyDescent="0.35">
      <c r="B53" s="1709"/>
      <c r="C53" s="1626">
        <f t="shared" si="68"/>
        <v>44028</v>
      </c>
      <c r="D53" s="1627" t="str">
        <f t="shared" si="69"/>
        <v/>
      </c>
      <c r="E53" s="1628">
        <f t="shared" si="70"/>
        <v>198</v>
      </c>
      <c r="F53" s="1629">
        <f t="shared" si="44"/>
        <v>-169</v>
      </c>
      <c r="G53" s="1630" t="str">
        <f t="shared" si="45"/>
        <v>Notre Dame du Mont Carmel</v>
      </c>
      <c r="H53" s="1598">
        <f t="shared" si="46"/>
        <v>4</v>
      </c>
      <c r="I53" s="1649">
        <f t="shared" si="47"/>
        <v>1</v>
      </c>
      <c r="K53" s="1709"/>
      <c r="L53" s="1626">
        <f t="shared" si="71"/>
        <v>44059</v>
      </c>
      <c r="M53" s="1627" t="str">
        <f t="shared" si="72"/>
        <v/>
      </c>
      <c r="N53" s="1628">
        <f t="shared" si="73"/>
        <v>229</v>
      </c>
      <c r="O53" s="1629">
        <f t="shared" si="48"/>
        <v>-138</v>
      </c>
      <c r="P53" s="1630" t="str">
        <f t="shared" si="49"/>
        <v>Armel</v>
      </c>
      <c r="Q53" s="1598">
        <f t="shared" si="50"/>
        <v>7</v>
      </c>
      <c r="R53" s="1649">
        <f t="shared" si="51"/>
        <v>1</v>
      </c>
      <c r="T53" s="1709"/>
      <c r="U53" s="1626">
        <f t="shared" si="74"/>
        <v>44090</v>
      </c>
      <c r="V53" s="1627" t="str">
        <f t="shared" si="75"/>
        <v/>
      </c>
      <c r="W53" s="1628">
        <f t="shared" si="76"/>
        <v>260</v>
      </c>
      <c r="X53" s="1629">
        <f t="shared" si="52"/>
        <v>-107</v>
      </c>
      <c r="Y53" s="1630" t="str">
        <f t="shared" si="53"/>
        <v>Edith</v>
      </c>
      <c r="Z53" s="1598">
        <f t="shared" si="54"/>
        <v>3</v>
      </c>
      <c r="AA53" s="1649">
        <f t="shared" si="55"/>
        <v>0</v>
      </c>
      <c r="AC53" s="1709"/>
      <c r="AD53" s="1626">
        <f t="shared" si="77"/>
        <v>44120</v>
      </c>
      <c r="AE53" s="1627" t="str">
        <f t="shared" si="78"/>
        <v/>
      </c>
      <c r="AF53" s="1628">
        <f t="shared" si="79"/>
        <v>290</v>
      </c>
      <c r="AG53" s="1629">
        <f t="shared" si="56"/>
        <v>-77</v>
      </c>
      <c r="AH53" s="1630" t="str">
        <f t="shared" si="57"/>
        <v>Edwige</v>
      </c>
      <c r="AI53" s="1598">
        <f t="shared" si="58"/>
        <v>5</v>
      </c>
      <c r="AJ53" s="1649">
        <f t="shared" si="59"/>
        <v>0</v>
      </c>
      <c r="AL53" s="1709"/>
      <c r="AM53" s="1626">
        <f t="shared" si="80"/>
        <v>44151</v>
      </c>
      <c r="AN53" s="1627" t="str">
        <f t="shared" si="81"/>
        <v>(47)</v>
      </c>
      <c r="AO53" s="1628">
        <f t="shared" si="82"/>
        <v>321</v>
      </c>
      <c r="AP53" s="1629">
        <f t="shared" si="60"/>
        <v>-46</v>
      </c>
      <c r="AQ53" s="1630" t="str">
        <f t="shared" si="61"/>
        <v>Marguerite</v>
      </c>
      <c r="AR53" s="1598">
        <f t="shared" si="62"/>
        <v>1</v>
      </c>
      <c r="AS53" s="1649">
        <f t="shared" si="63"/>
        <v>0</v>
      </c>
      <c r="AU53" s="1709"/>
      <c r="AV53" s="1626">
        <f t="shared" si="83"/>
        <v>44181</v>
      </c>
      <c r="AW53" s="1627" t="str">
        <f t="shared" si="84"/>
        <v/>
      </c>
      <c r="AX53" s="1628">
        <f t="shared" si="85"/>
        <v>351</v>
      </c>
      <c r="AY53" s="1629">
        <f t="shared" si="64"/>
        <v>-16</v>
      </c>
      <c r="AZ53" s="1630" t="str">
        <f t="shared" si="65"/>
        <v>Alice</v>
      </c>
      <c r="BA53" s="1598">
        <f t="shared" si="66"/>
        <v>3</v>
      </c>
      <c r="BB53" s="1649">
        <f t="shared" si="67"/>
        <v>0</v>
      </c>
      <c r="BC53" s="1599"/>
      <c r="BD53" s="1706">
        <f t="shared" si="43"/>
        <v>43881</v>
      </c>
      <c r="BE53" s="1715"/>
      <c r="BF53" s="1708" t="s">
        <v>3245</v>
      </c>
      <c r="BG53" s="1688" t="s">
        <v>3246</v>
      </c>
      <c r="BI53" s="1698"/>
      <c r="BJ53" s="1698"/>
      <c r="BK53" s="1698"/>
      <c r="BL53" s="1698"/>
      <c r="BM53" s="1698"/>
      <c r="BN53" s="1698"/>
      <c r="BO53" s="1698"/>
      <c r="BP53" s="1698"/>
      <c r="BQ53" s="1698"/>
      <c r="BR53" s="1698"/>
      <c r="BS53" s="1698"/>
    </row>
    <row r="54" spans="2:71" ht="15.75" customHeight="1" x14ac:dyDescent="0.35">
      <c r="B54" s="1709"/>
      <c r="C54" s="1626">
        <f t="shared" si="68"/>
        <v>44029</v>
      </c>
      <c r="D54" s="1627" t="str">
        <f t="shared" si="69"/>
        <v/>
      </c>
      <c r="E54" s="1628">
        <f t="shared" si="70"/>
        <v>199</v>
      </c>
      <c r="F54" s="1629">
        <f t="shared" si="44"/>
        <v>-168</v>
      </c>
      <c r="G54" s="1630" t="str">
        <f t="shared" si="45"/>
        <v>Charlotte</v>
      </c>
      <c r="H54" s="1598">
        <f t="shared" si="46"/>
        <v>5</v>
      </c>
      <c r="I54" s="1649">
        <f t="shared" si="47"/>
        <v>1</v>
      </c>
      <c r="K54" s="1709"/>
      <c r="L54" s="1626">
        <f t="shared" si="71"/>
        <v>44060</v>
      </c>
      <c r="M54" s="1627" t="str">
        <f t="shared" si="72"/>
        <v>(34)</v>
      </c>
      <c r="N54" s="1628">
        <f t="shared" si="73"/>
        <v>230</v>
      </c>
      <c r="O54" s="1629">
        <f t="shared" si="48"/>
        <v>-137</v>
      </c>
      <c r="P54" s="1630" t="str">
        <f t="shared" si="49"/>
        <v>Hyacinthe</v>
      </c>
      <c r="Q54" s="1598">
        <f t="shared" si="50"/>
        <v>1</v>
      </c>
      <c r="R54" s="1649">
        <f t="shared" si="51"/>
        <v>1</v>
      </c>
      <c r="T54" s="1709"/>
      <c r="U54" s="1626">
        <f t="shared" si="74"/>
        <v>44091</v>
      </c>
      <c r="V54" s="1627" t="str">
        <f t="shared" si="75"/>
        <v/>
      </c>
      <c r="W54" s="1628">
        <f t="shared" si="76"/>
        <v>261</v>
      </c>
      <c r="X54" s="1629">
        <f t="shared" si="52"/>
        <v>-106</v>
      </c>
      <c r="Y54" s="1630" t="str">
        <f t="shared" si="53"/>
        <v>Renaud</v>
      </c>
      <c r="Z54" s="1598">
        <f t="shared" si="54"/>
        <v>4</v>
      </c>
      <c r="AA54" s="1649">
        <f t="shared" si="55"/>
        <v>0</v>
      </c>
      <c r="AC54" s="1709"/>
      <c r="AD54" s="1626">
        <f t="shared" si="77"/>
        <v>44121</v>
      </c>
      <c r="AE54" s="1627" t="str">
        <f t="shared" si="78"/>
        <v/>
      </c>
      <c r="AF54" s="1628">
        <f t="shared" si="79"/>
        <v>291</v>
      </c>
      <c r="AG54" s="1629">
        <f t="shared" si="56"/>
        <v>-76</v>
      </c>
      <c r="AH54" s="1630" t="str">
        <f t="shared" si="57"/>
        <v>Baudoin</v>
      </c>
      <c r="AI54" s="1598">
        <f t="shared" si="58"/>
        <v>6</v>
      </c>
      <c r="AJ54" s="1649">
        <f t="shared" si="59"/>
        <v>0</v>
      </c>
      <c r="AL54" s="1709"/>
      <c r="AM54" s="1626">
        <f t="shared" si="80"/>
        <v>44152</v>
      </c>
      <c r="AN54" s="1627" t="str">
        <f t="shared" si="81"/>
        <v/>
      </c>
      <c r="AO54" s="1628">
        <f t="shared" si="82"/>
        <v>322</v>
      </c>
      <c r="AP54" s="1629">
        <f t="shared" si="60"/>
        <v>-45</v>
      </c>
      <c r="AQ54" s="1630" t="str">
        <f t="shared" si="61"/>
        <v>Elisabeth</v>
      </c>
      <c r="AR54" s="1598">
        <f t="shared" si="62"/>
        <v>2</v>
      </c>
      <c r="AS54" s="1649">
        <f t="shared" si="63"/>
        <v>0</v>
      </c>
      <c r="AU54" s="1709"/>
      <c r="AV54" s="1626">
        <f t="shared" si="83"/>
        <v>44182</v>
      </c>
      <c r="AW54" s="1627" t="str">
        <f t="shared" si="84"/>
        <v/>
      </c>
      <c r="AX54" s="1628">
        <f t="shared" si="85"/>
        <v>352</v>
      </c>
      <c r="AY54" s="1629">
        <f t="shared" si="64"/>
        <v>-15</v>
      </c>
      <c r="AZ54" s="1630" t="str">
        <f t="shared" si="65"/>
        <v>Gaël</v>
      </c>
      <c r="BA54" s="1598">
        <f t="shared" si="66"/>
        <v>4</v>
      </c>
      <c r="BB54" s="1649">
        <f t="shared" si="67"/>
        <v>0</v>
      </c>
      <c r="BC54" s="1599"/>
      <c r="BD54" s="1706">
        <f t="shared" si="43"/>
        <v>43882</v>
      </c>
      <c r="BE54" s="1715"/>
      <c r="BF54" s="1708" t="s">
        <v>3248</v>
      </c>
      <c r="BG54" s="1688" t="s">
        <v>3249</v>
      </c>
      <c r="BI54" s="1698"/>
      <c r="BJ54" s="1698"/>
      <c r="BK54" s="1698"/>
      <c r="BL54" s="1698"/>
      <c r="BM54" s="1698"/>
      <c r="BN54" s="1698"/>
      <c r="BO54" s="1698"/>
      <c r="BP54" s="1698"/>
      <c r="BQ54" s="1698"/>
      <c r="BR54" s="1698"/>
      <c r="BS54" s="1698"/>
    </row>
    <row r="55" spans="2:71" ht="15.75" customHeight="1" x14ac:dyDescent="0.35">
      <c r="B55" s="1709"/>
      <c r="C55" s="1626">
        <f t="shared" si="68"/>
        <v>44030</v>
      </c>
      <c r="D55" s="1627" t="str">
        <f t="shared" si="69"/>
        <v/>
      </c>
      <c r="E55" s="1628">
        <f t="shared" si="70"/>
        <v>200</v>
      </c>
      <c r="F55" s="1629">
        <f t="shared" si="44"/>
        <v>-167</v>
      </c>
      <c r="G55" s="1630" t="str">
        <f t="shared" si="45"/>
        <v>Frédéric</v>
      </c>
      <c r="H55" s="1598">
        <f t="shared" si="46"/>
        <v>6</v>
      </c>
      <c r="I55" s="1649">
        <f t="shared" si="47"/>
        <v>1</v>
      </c>
      <c r="K55" s="1709"/>
      <c r="L55" s="1626">
        <f t="shared" si="71"/>
        <v>44061</v>
      </c>
      <c r="M55" s="1627" t="str">
        <f t="shared" si="72"/>
        <v/>
      </c>
      <c r="N55" s="1628">
        <f t="shared" si="73"/>
        <v>231</v>
      </c>
      <c r="O55" s="1629">
        <f t="shared" si="48"/>
        <v>-136</v>
      </c>
      <c r="P55" s="1630" t="str">
        <f t="shared" si="49"/>
        <v>Hélène</v>
      </c>
      <c r="Q55" s="1598">
        <f t="shared" si="50"/>
        <v>2</v>
      </c>
      <c r="R55" s="1649">
        <f t="shared" si="51"/>
        <v>1</v>
      </c>
      <c r="T55" s="1709"/>
      <c r="U55" s="1626">
        <f t="shared" si="74"/>
        <v>44092</v>
      </c>
      <c r="V55" s="1627" t="str">
        <f t="shared" si="75"/>
        <v/>
      </c>
      <c r="W55" s="1628">
        <f t="shared" si="76"/>
        <v>262</v>
      </c>
      <c r="X55" s="1629">
        <f t="shared" si="52"/>
        <v>-105</v>
      </c>
      <c r="Y55" s="1630" t="str">
        <f t="shared" si="53"/>
        <v>Nadège</v>
      </c>
      <c r="Z55" s="1598">
        <f t="shared" si="54"/>
        <v>5</v>
      </c>
      <c r="AA55" s="1649">
        <f t="shared" si="55"/>
        <v>0</v>
      </c>
      <c r="AC55" s="1709"/>
      <c r="AD55" s="1626">
        <f t="shared" si="77"/>
        <v>44122</v>
      </c>
      <c r="AE55" s="1627" t="str">
        <f t="shared" si="78"/>
        <v/>
      </c>
      <c r="AF55" s="1628">
        <f t="shared" si="79"/>
        <v>292</v>
      </c>
      <c r="AG55" s="1629">
        <f t="shared" si="56"/>
        <v>-75</v>
      </c>
      <c r="AH55" s="1630" t="str">
        <f t="shared" si="57"/>
        <v>Luc</v>
      </c>
      <c r="AI55" s="1598">
        <f t="shared" si="58"/>
        <v>7</v>
      </c>
      <c r="AJ55" s="1649">
        <f t="shared" si="59"/>
        <v>0</v>
      </c>
      <c r="AL55" s="1709"/>
      <c r="AM55" s="1626">
        <f t="shared" si="80"/>
        <v>44153</v>
      </c>
      <c r="AN55" s="1627" t="str">
        <f t="shared" si="81"/>
        <v/>
      </c>
      <c r="AO55" s="1628">
        <f t="shared" si="82"/>
        <v>323</v>
      </c>
      <c r="AP55" s="1629">
        <f t="shared" si="60"/>
        <v>-44</v>
      </c>
      <c r="AQ55" s="1630" t="str">
        <f t="shared" si="61"/>
        <v>Aude</v>
      </c>
      <c r="AR55" s="1598">
        <f t="shared" si="62"/>
        <v>3</v>
      </c>
      <c r="AS55" s="1649">
        <f t="shared" si="63"/>
        <v>0</v>
      </c>
      <c r="AU55" s="1709"/>
      <c r="AV55" s="1626">
        <f t="shared" si="83"/>
        <v>44183</v>
      </c>
      <c r="AW55" s="1627" t="str">
        <f t="shared" si="84"/>
        <v/>
      </c>
      <c r="AX55" s="1628">
        <f t="shared" si="85"/>
        <v>353</v>
      </c>
      <c r="AY55" s="1629">
        <f t="shared" si="64"/>
        <v>-14</v>
      </c>
      <c r="AZ55" s="1630" t="str">
        <f t="shared" si="65"/>
        <v>Gatien</v>
      </c>
      <c r="BA55" s="1598">
        <f t="shared" si="66"/>
        <v>5</v>
      </c>
      <c r="BB55" s="1649">
        <f t="shared" si="67"/>
        <v>0</v>
      </c>
      <c r="BC55" s="1599"/>
      <c r="BD55" s="1706">
        <f t="shared" si="43"/>
        <v>43883</v>
      </c>
      <c r="BE55" s="1715"/>
      <c r="BF55" s="1708" t="s">
        <v>3251</v>
      </c>
      <c r="BG55" s="1688" t="s">
        <v>3252</v>
      </c>
      <c r="BI55" s="1698"/>
      <c r="BJ55" s="1698"/>
      <c r="BK55" s="1698"/>
      <c r="BL55" s="1698"/>
      <c r="BM55" s="1698"/>
      <c r="BN55" s="1698"/>
      <c r="BO55" s="1698"/>
      <c r="BP55" s="1698"/>
      <c r="BQ55" s="1698"/>
      <c r="BR55" s="1698"/>
      <c r="BS55" s="1698"/>
    </row>
    <row r="56" spans="2:71" ht="15.75" customHeight="1" x14ac:dyDescent="0.35">
      <c r="B56" s="1721"/>
      <c r="C56" s="1626">
        <f t="shared" si="68"/>
        <v>44031</v>
      </c>
      <c r="D56" s="1627" t="str">
        <f t="shared" si="69"/>
        <v/>
      </c>
      <c r="E56" s="1628">
        <f t="shared" si="70"/>
        <v>201</v>
      </c>
      <c r="F56" s="1629">
        <f t="shared" si="44"/>
        <v>-166</v>
      </c>
      <c r="G56" s="1630" t="str">
        <f t="shared" si="45"/>
        <v>Arsène</v>
      </c>
      <c r="H56" s="1598">
        <f t="shared" si="46"/>
        <v>7</v>
      </c>
      <c r="I56" s="1649">
        <f t="shared" si="47"/>
        <v>1</v>
      </c>
      <c r="K56" s="1709"/>
      <c r="L56" s="1626">
        <f t="shared" si="71"/>
        <v>44062</v>
      </c>
      <c r="M56" s="1627" t="str">
        <f t="shared" si="72"/>
        <v/>
      </c>
      <c r="N56" s="1628">
        <f t="shared" si="73"/>
        <v>232</v>
      </c>
      <c r="O56" s="1629">
        <f t="shared" si="48"/>
        <v>-135</v>
      </c>
      <c r="P56" s="1630" t="str">
        <f t="shared" si="49"/>
        <v>Jean-Eudes</v>
      </c>
      <c r="Q56" s="1598">
        <f t="shared" si="50"/>
        <v>3</v>
      </c>
      <c r="R56" s="1649">
        <f t="shared" si="51"/>
        <v>1</v>
      </c>
      <c r="T56" s="1709"/>
      <c r="U56" s="1626">
        <f t="shared" si="74"/>
        <v>44093</v>
      </c>
      <c r="V56" s="1627" t="str">
        <f t="shared" si="75"/>
        <v/>
      </c>
      <c r="W56" s="1628">
        <f t="shared" si="76"/>
        <v>263</v>
      </c>
      <c r="X56" s="1629">
        <f t="shared" si="52"/>
        <v>-104</v>
      </c>
      <c r="Y56" s="1630" t="str">
        <f t="shared" si="53"/>
        <v>Emilie</v>
      </c>
      <c r="Z56" s="1598">
        <f t="shared" si="54"/>
        <v>6</v>
      </c>
      <c r="AA56" s="1649">
        <f t="shared" si="55"/>
        <v>0</v>
      </c>
      <c r="AC56" s="1709"/>
      <c r="AD56" s="1626">
        <f t="shared" si="77"/>
        <v>44123</v>
      </c>
      <c r="AE56" s="1627" t="str">
        <f t="shared" si="78"/>
        <v>(43)</v>
      </c>
      <c r="AF56" s="1628">
        <f t="shared" si="79"/>
        <v>293</v>
      </c>
      <c r="AG56" s="1629">
        <f t="shared" si="56"/>
        <v>-74</v>
      </c>
      <c r="AH56" s="1630" t="str">
        <f t="shared" si="57"/>
        <v>René</v>
      </c>
      <c r="AI56" s="1598">
        <f t="shared" si="58"/>
        <v>1</v>
      </c>
      <c r="AJ56" s="1649">
        <f t="shared" si="59"/>
        <v>0</v>
      </c>
      <c r="AL56" s="1709"/>
      <c r="AM56" s="1626">
        <f t="shared" si="80"/>
        <v>44154</v>
      </c>
      <c r="AN56" s="1627" t="str">
        <f t="shared" si="81"/>
        <v/>
      </c>
      <c r="AO56" s="1628">
        <f t="shared" si="82"/>
        <v>324</v>
      </c>
      <c r="AP56" s="1629">
        <f t="shared" si="60"/>
        <v>-43</v>
      </c>
      <c r="AQ56" s="1630" t="str">
        <f t="shared" si="61"/>
        <v>Tanguy</v>
      </c>
      <c r="AR56" s="1598">
        <f t="shared" si="62"/>
        <v>4</v>
      </c>
      <c r="AS56" s="1649">
        <f t="shared" si="63"/>
        <v>0</v>
      </c>
      <c r="AU56" s="1709"/>
      <c r="AV56" s="1626">
        <f t="shared" si="83"/>
        <v>44184</v>
      </c>
      <c r="AW56" s="1627" t="str">
        <f t="shared" si="84"/>
        <v/>
      </c>
      <c r="AX56" s="1628">
        <f t="shared" si="85"/>
        <v>354</v>
      </c>
      <c r="AY56" s="1629">
        <f t="shared" si="64"/>
        <v>-13</v>
      </c>
      <c r="AZ56" s="1630" t="str">
        <f t="shared" si="65"/>
        <v>Urbain</v>
      </c>
      <c r="BA56" s="1598">
        <f t="shared" si="66"/>
        <v>6</v>
      </c>
      <c r="BB56" s="1649">
        <f t="shared" si="67"/>
        <v>0</v>
      </c>
      <c r="BC56" s="1599"/>
      <c r="BD56" s="1706">
        <f t="shared" si="43"/>
        <v>43884</v>
      </c>
      <c r="BE56" s="1715"/>
      <c r="BF56" s="1708" t="s">
        <v>3254</v>
      </c>
      <c r="BG56" s="1688" t="s">
        <v>3255</v>
      </c>
      <c r="BI56" s="1698"/>
      <c r="BJ56" s="1698"/>
      <c r="BK56" s="1698"/>
      <c r="BL56" s="1698"/>
      <c r="BM56" s="1698"/>
      <c r="BN56" s="1698"/>
      <c r="BO56" s="1698"/>
      <c r="BP56" s="1698"/>
      <c r="BQ56" s="1698"/>
      <c r="BR56" s="1698"/>
      <c r="BS56" s="1698"/>
    </row>
    <row r="57" spans="2:71" ht="15.75" customHeight="1" x14ac:dyDescent="0.35">
      <c r="B57" s="1709"/>
      <c r="C57" s="1626">
        <f t="shared" si="68"/>
        <v>44032</v>
      </c>
      <c r="D57" s="1627" t="str">
        <f t="shared" si="69"/>
        <v>(30)</v>
      </c>
      <c r="E57" s="1628">
        <f t="shared" si="70"/>
        <v>202</v>
      </c>
      <c r="F57" s="1629">
        <f t="shared" si="44"/>
        <v>-165</v>
      </c>
      <c r="G57" s="1630" t="str">
        <f t="shared" si="45"/>
        <v>Marina</v>
      </c>
      <c r="H57" s="1598">
        <f t="shared" si="46"/>
        <v>1</v>
      </c>
      <c r="I57" s="1649">
        <f t="shared" si="47"/>
        <v>1</v>
      </c>
      <c r="K57" s="1709"/>
      <c r="L57" s="1626">
        <f t="shared" si="71"/>
        <v>44063</v>
      </c>
      <c r="M57" s="1627" t="str">
        <f t="shared" si="72"/>
        <v/>
      </c>
      <c r="N57" s="1628">
        <f t="shared" si="73"/>
        <v>233</v>
      </c>
      <c r="O57" s="1629">
        <f t="shared" si="48"/>
        <v>-134</v>
      </c>
      <c r="P57" s="1630" t="str">
        <f t="shared" si="49"/>
        <v>Bernard</v>
      </c>
      <c r="Q57" s="1598">
        <f t="shared" si="50"/>
        <v>4</v>
      </c>
      <c r="R57" s="1649">
        <f t="shared" si="51"/>
        <v>1</v>
      </c>
      <c r="T57" s="1709"/>
      <c r="U57" s="1626">
        <f t="shared" si="74"/>
        <v>44094</v>
      </c>
      <c r="V57" s="1627" t="str">
        <f t="shared" si="75"/>
        <v/>
      </c>
      <c r="W57" s="1628">
        <f t="shared" si="76"/>
        <v>264</v>
      </c>
      <c r="X57" s="1629">
        <f t="shared" si="52"/>
        <v>-103</v>
      </c>
      <c r="Y57" s="1630" t="str">
        <f t="shared" si="53"/>
        <v>Davy</v>
      </c>
      <c r="Z57" s="1598">
        <f t="shared" si="54"/>
        <v>7</v>
      </c>
      <c r="AA57" s="1649">
        <f t="shared" si="55"/>
        <v>0</v>
      </c>
      <c r="AC57" s="1709"/>
      <c r="AD57" s="1626">
        <f t="shared" si="77"/>
        <v>44124</v>
      </c>
      <c r="AE57" s="1627" t="str">
        <f t="shared" si="78"/>
        <v/>
      </c>
      <c r="AF57" s="1628">
        <f t="shared" si="79"/>
        <v>294</v>
      </c>
      <c r="AG57" s="1629">
        <f t="shared" si="56"/>
        <v>-73</v>
      </c>
      <c r="AH57" s="1630" t="str">
        <f t="shared" si="57"/>
        <v>Adeline</v>
      </c>
      <c r="AI57" s="1598">
        <f t="shared" si="58"/>
        <v>2</v>
      </c>
      <c r="AJ57" s="1649">
        <f t="shared" si="59"/>
        <v>0</v>
      </c>
      <c r="AL57" s="1709"/>
      <c r="AM57" s="1626">
        <f t="shared" si="80"/>
        <v>44155</v>
      </c>
      <c r="AN57" s="1627" t="str">
        <f t="shared" si="81"/>
        <v/>
      </c>
      <c r="AO57" s="1628">
        <f t="shared" si="82"/>
        <v>325</v>
      </c>
      <c r="AP57" s="1629">
        <f t="shared" si="60"/>
        <v>-42</v>
      </c>
      <c r="AQ57" s="1630" t="str">
        <f t="shared" si="61"/>
        <v>Edmond</v>
      </c>
      <c r="AR57" s="1598">
        <f t="shared" si="62"/>
        <v>5</v>
      </c>
      <c r="AS57" s="1649">
        <f t="shared" si="63"/>
        <v>0</v>
      </c>
      <c r="AU57" s="1709"/>
      <c r="AV57" s="1626">
        <f t="shared" si="83"/>
        <v>44185</v>
      </c>
      <c r="AW57" s="1627" t="str">
        <f t="shared" si="84"/>
        <v/>
      </c>
      <c r="AX57" s="1628">
        <f t="shared" si="85"/>
        <v>355</v>
      </c>
      <c r="AY57" s="1629">
        <f t="shared" si="64"/>
        <v>-12</v>
      </c>
      <c r="AZ57" s="1630" t="str">
        <f t="shared" si="65"/>
        <v>Théophile</v>
      </c>
      <c r="BA57" s="1598">
        <f t="shared" si="66"/>
        <v>7</v>
      </c>
      <c r="BB57" s="1649">
        <f t="shared" si="67"/>
        <v>0</v>
      </c>
      <c r="BC57" s="1599"/>
      <c r="BD57" s="1706">
        <f t="shared" si="43"/>
        <v>43885</v>
      </c>
      <c r="BE57" s="1715"/>
      <c r="BF57" s="1708" t="s">
        <v>3256</v>
      </c>
      <c r="BG57" s="1688" t="s">
        <v>3257</v>
      </c>
      <c r="BI57" s="1698"/>
      <c r="BJ57" s="1698"/>
      <c r="BK57" s="1698"/>
      <c r="BL57" s="1698"/>
      <c r="BM57" s="1698"/>
      <c r="BN57" s="1698"/>
      <c r="BO57" s="1698"/>
      <c r="BP57" s="1698"/>
      <c r="BQ57" s="1698"/>
      <c r="BR57" s="1698"/>
      <c r="BS57" s="1698"/>
    </row>
    <row r="58" spans="2:71" ht="15.75" customHeight="1" x14ac:dyDescent="0.35">
      <c r="B58" s="1709"/>
      <c r="C58" s="1626">
        <f t="shared" si="68"/>
        <v>44033</v>
      </c>
      <c r="D58" s="1627" t="str">
        <f t="shared" si="69"/>
        <v/>
      </c>
      <c r="E58" s="1628">
        <f t="shared" si="70"/>
        <v>203</v>
      </c>
      <c r="F58" s="1629">
        <f t="shared" si="44"/>
        <v>-164</v>
      </c>
      <c r="G58" s="1630" t="str">
        <f t="shared" si="45"/>
        <v>Victor</v>
      </c>
      <c r="H58" s="1598">
        <f t="shared" si="46"/>
        <v>2</v>
      </c>
      <c r="I58" s="1649">
        <f t="shared" si="47"/>
        <v>1</v>
      </c>
      <c r="K58" s="1709"/>
      <c r="L58" s="1626">
        <f t="shared" si="71"/>
        <v>44064</v>
      </c>
      <c r="M58" s="1627" t="str">
        <f t="shared" si="72"/>
        <v/>
      </c>
      <c r="N58" s="1628">
        <f t="shared" si="73"/>
        <v>234</v>
      </c>
      <c r="O58" s="1629">
        <f t="shared" si="48"/>
        <v>-133</v>
      </c>
      <c r="P58" s="1630" t="str">
        <f t="shared" si="49"/>
        <v>Christophe</v>
      </c>
      <c r="Q58" s="1598">
        <f t="shared" si="50"/>
        <v>5</v>
      </c>
      <c r="R58" s="1649">
        <f t="shared" si="51"/>
        <v>1</v>
      </c>
      <c r="T58" s="1709"/>
      <c r="U58" s="1626">
        <f t="shared" si="74"/>
        <v>44095</v>
      </c>
      <c r="V58" s="1627" t="str">
        <f t="shared" si="75"/>
        <v>(39)</v>
      </c>
      <c r="W58" s="1628">
        <f t="shared" si="76"/>
        <v>265</v>
      </c>
      <c r="X58" s="1629">
        <f t="shared" si="52"/>
        <v>-102</v>
      </c>
      <c r="Y58" s="1630" t="str">
        <f t="shared" si="53"/>
        <v>Matthieu</v>
      </c>
      <c r="Z58" s="1598">
        <f t="shared" si="54"/>
        <v>1</v>
      </c>
      <c r="AA58" s="1649">
        <f t="shared" si="55"/>
        <v>0</v>
      </c>
      <c r="AC58" s="1709"/>
      <c r="AD58" s="1626">
        <f t="shared" si="77"/>
        <v>44125</v>
      </c>
      <c r="AE58" s="1627" t="str">
        <f t="shared" si="78"/>
        <v/>
      </c>
      <c r="AF58" s="1628">
        <f t="shared" si="79"/>
        <v>295</v>
      </c>
      <c r="AG58" s="1629">
        <f t="shared" si="56"/>
        <v>-72</v>
      </c>
      <c r="AH58" s="1630" t="str">
        <f t="shared" si="57"/>
        <v>Céline</v>
      </c>
      <c r="AI58" s="1598">
        <f t="shared" si="58"/>
        <v>3</v>
      </c>
      <c r="AJ58" s="1649">
        <f t="shared" si="59"/>
        <v>0</v>
      </c>
      <c r="AL58" s="1709"/>
      <c r="AM58" s="1626">
        <f t="shared" si="80"/>
        <v>44156</v>
      </c>
      <c r="AN58" s="1627" t="str">
        <f t="shared" si="81"/>
        <v/>
      </c>
      <c r="AO58" s="1628">
        <f t="shared" si="82"/>
        <v>326</v>
      </c>
      <c r="AP58" s="1629">
        <f t="shared" si="60"/>
        <v>-41</v>
      </c>
      <c r="AQ58" s="1630" t="str">
        <f t="shared" si="61"/>
        <v>Présence de Marie</v>
      </c>
      <c r="AR58" s="1598">
        <f t="shared" si="62"/>
        <v>6</v>
      </c>
      <c r="AS58" s="1649">
        <f t="shared" si="63"/>
        <v>0</v>
      </c>
      <c r="AU58" s="1709"/>
      <c r="AV58" s="1626">
        <f t="shared" si="83"/>
        <v>44186</v>
      </c>
      <c r="AW58" s="1627" t="str">
        <f t="shared" si="84"/>
        <v>(52)</v>
      </c>
      <c r="AX58" s="1628">
        <f t="shared" si="85"/>
        <v>356</v>
      </c>
      <c r="AY58" s="1629">
        <f t="shared" si="64"/>
        <v>-11</v>
      </c>
      <c r="AZ58" s="1630" t="str">
        <f t="shared" si="65"/>
        <v>Hiver</v>
      </c>
      <c r="BA58" s="1598">
        <f t="shared" si="66"/>
        <v>1</v>
      </c>
      <c r="BB58" s="1649">
        <f t="shared" si="67"/>
        <v>0</v>
      </c>
      <c r="BC58" s="1599"/>
      <c r="BD58" s="1706">
        <f t="shared" si="43"/>
        <v>43886</v>
      </c>
      <c r="BE58" s="1715"/>
      <c r="BF58" s="1708" t="s">
        <v>3258</v>
      </c>
      <c r="BG58" s="1688" t="s">
        <v>3259</v>
      </c>
      <c r="BI58" s="1698"/>
      <c r="BJ58" s="1698"/>
      <c r="BK58" s="1698"/>
      <c r="BL58" s="1698"/>
      <c r="BM58" s="1698"/>
      <c r="BN58" s="1698"/>
      <c r="BO58" s="1698"/>
      <c r="BP58" s="1698"/>
      <c r="BQ58" s="1698"/>
      <c r="BR58" s="1698"/>
      <c r="BS58" s="1698"/>
    </row>
    <row r="59" spans="2:71" ht="15.75" customHeight="1" x14ac:dyDescent="0.35">
      <c r="B59" s="1709"/>
      <c r="C59" s="1626">
        <f t="shared" si="68"/>
        <v>44034</v>
      </c>
      <c r="D59" s="1627" t="str">
        <f t="shared" si="69"/>
        <v/>
      </c>
      <c r="E59" s="1628">
        <f t="shared" si="70"/>
        <v>204</v>
      </c>
      <c r="F59" s="1629">
        <f t="shared" si="44"/>
        <v>-163</v>
      </c>
      <c r="G59" s="1630" t="str">
        <f t="shared" si="45"/>
        <v>Marie-Madeleine</v>
      </c>
      <c r="H59" s="1598">
        <f t="shared" si="46"/>
        <v>3</v>
      </c>
      <c r="I59" s="1649">
        <f t="shared" si="47"/>
        <v>1</v>
      </c>
      <c r="K59" s="1709"/>
      <c r="L59" s="1626">
        <f t="shared" si="71"/>
        <v>44065</v>
      </c>
      <c r="M59" s="1627" t="str">
        <f t="shared" si="72"/>
        <v/>
      </c>
      <c r="N59" s="1628">
        <f t="shared" si="73"/>
        <v>235</v>
      </c>
      <c r="O59" s="1629">
        <f t="shared" si="48"/>
        <v>-132</v>
      </c>
      <c r="P59" s="1630" t="str">
        <f t="shared" si="49"/>
        <v>Fabrice</v>
      </c>
      <c r="Q59" s="1598">
        <f t="shared" si="50"/>
        <v>6</v>
      </c>
      <c r="R59" s="1649">
        <f t="shared" si="51"/>
        <v>1</v>
      </c>
      <c r="T59" s="1709"/>
      <c r="U59" s="1626">
        <f t="shared" si="74"/>
        <v>44096</v>
      </c>
      <c r="V59" s="1627" t="str">
        <f t="shared" si="75"/>
        <v/>
      </c>
      <c r="W59" s="1628">
        <f t="shared" si="76"/>
        <v>266</v>
      </c>
      <c r="X59" s="1629">
        <f t="shared" si="52"/>
        <v>-101</v>
      </c>
      <c r="Y59" s="1630" t="str">
        <f t="shared" si="53"/>
        <v>Maurice</v>
      </c>
      <c r="Z59" s="1598">
        <f t="shared" si="54"/>
        <v>2</v>
      </c>
      <c r="AA59" s="1649">
        <f t="shared" si="55"/>
        <v>0</v>
      </c>
      <c r="AC59" s="1709"/>
      <c r="AD59" s="1626">
        <f t="shared" si="77"/>
        <v>44126</v>
      </c>
      <c r="AE59" s="1627" t="str">
        <f t="shared" si="78"/>
        <v/>
      </c>
      <c r="AF59" s="1628">
        <f t="shared" si="79"/>
        <v>296</v>
      </c>
      <c r="AG59" s="1629">
        <f t="shared" si="56"/>
        <v>-71</v>
      </c>
      <c r="AH59" s="1630" t="str">
        <f t="shared" si="57"/>
        <v>Elodie</v>
      </c>
      <c r="AI59" s="1598">
        <f t="shared" si="58"/>
        <v>4</v>
      </c>
      <c r="AJ59" s="1649">
        <f t="shared" si="59"/>
        <v>0</v>
      </c>
      <c r="AL59" s="1709"/>
      <c r="AM59" s="1626">
        <f t="shared" si="80"/>
        <v>44157</v>
      </c>
      <c r="AN59" s="1627" t="str">
        <f t="shared" si="81"/>
        <v/>
      </c>
      <c r="AO59" s="1628">
        <f t="shared" si="82"/>
        <v>327</v>
      </c>
      <c r="AP59" s="1629">
        <f t="shared" si="60"/>
        <v>-40</v>
      </c>
      <c r="AQ59" s="1630" t="str">
        <f t="shared" si="61"/>
        <v>Cécile</v>
      </c>
      <c r="AR59" s="1598">
        <f t="shared" si="62"/>
        <v>7</v>
      </c>
      <c r="AS59" s="1649">
        <f t="shared" si="63"/>
        <v>0</v>
      </c>
      <c r="AU59" s="1709"/>
      <c r="AV59" s="1626">
        <f t="shared" si="83"/>
        <v>44187</v>
      </c>
      <c r="AW59" s="1627" t="str">
        <f t="shared" si="84"/>
        <v/>
      </c>
      <c r="AX59" s="1628">
        <f t="shared" si="85"/>
        <v>357</v>
      </c>
      <c r="AY59" s="1629">
        <f t="shared" si="64"/>
        <v>-10</v>
      </c>
      <c r="AZ59" s="1630" t="str">
        <f t="shared" si="65"/>
        <v>Françoise-Xavière</v>
      </c>
      <c r="BA59" s="1598">
        <f t="shared" si="66"/>
        <v>2</v>
      </c>
      <c r="BB59" s="1649">
        <f t="shared" si="67"/>
        <v>0</v>
      </c>
      <c r="BC59" s="1599"/>
      <c r="BD59" s="1706">
        <f t="shared" si="43"/>
        <v>43887</v>
      </c>
      <c r="BE59" s="1715"/>
      <c r="BF59" s="1708" t="s">
        <v>3261</v>
      </c>
      <c r="BG59" s="1688" t="s">
        <v>3262</v>
      </c>
      <c r="BI59" s="1698"/>
      <c r="BJ59" s="1698"/>
      <c r="BK59" s="1698"/>
      <c r="BL59" s="1698"/>
      <c r="BM59" s="1698"/>
      <c r="BN59" s="1698"/>
      <c r="BO59" s="1698"/>
      <c r="BP59" s="1698"/>
      <c r="BQ59" s="1698"/>
      <c r="BR59" s="1698"/>
      <c r="BS59" s="1698"/>
    </row>
    <row r="60" spans="2:71" ht="15.75" customHeight="1" x14ac:dyDescent="0.35">
      <c r="B60" s="1709"/>
      <c r="C60" s="1626">
        <f t="shared" si="68"/>
        <v>44035</v>
      </c>
      <c r="D60" s="1627" t="str">
        <f t="shared" si="69"/>
        <v/>
      </c>
      <c r="E60" s="1628">
        <f t="shared" si="70"/>
        <v>205</v>
      </c>
      <c r="F60" s="1629">
        <f t="shared" si="44"/>
        <v>-162</v>
      </c>
      <c r="G60" s="1630" t="str">
        <f t="shared" si="45"/>
        <v>Brigitte</v>
      </c>
      <c r="H60" s="1598">
        <f t="shared" si="46"/>
        <v>4</v>
      </c>
      <c r="I60" s="1649">
        <f t="shared" si="47"/>
        <v>1</v>
      </c>
      <c r="K60" s="1709"/>
      <c r="L60" s="1626">
        <f t="shared" si="71"/>
        <v>44066</v>
      </c>
      <c r="M60" s="1627" t="str">
        <f t="shared" si="72"/>
        <v/>
      </c>
      <c r="N60" s="1628">
        <f t="shared" si="73"/>
        <v>236</v>
      </c>
      <c r="O60" s="1629">
        <f t="shared" si="48"/>
        <v>-131</v>
      </c>
      <c r="P60" s="1630" t="str">
        <f t="shared" si="49"/>
        <v>Rose de Lima</v>
      </c>
      <c r="Q60" s="1598">
        <f t="shared" si="50"/>
        <v>7</v>
      </c>
      <c r="R60" s="1649">
        <f t="shared" si="51"/>
        <v>1</v>
      </c>
      <c r="T60" s="1709"/>
      <c r="U60" s="1626">
        <f t="shared" si="74"/>
        <v>44097</v>
      </c>
      <c r="V60" s="1627" t="str">
        <f t="shared" si="75"/>
        <v/>
      </c>
      <c r="W60" s="1628">
        <f t="shared" si="76"/>
        <v>267</v>
      </c>
      <c r="X60" s="1629">
        <f t="shared" si="52"/>
        <v>-100</v>
      </c>
      <c r="Y60" s="1630" t="str">
        <f t="shared" si="53"/>
        <v>Automne</v>
      </c>
      <c r="Z60" s="1598">
        <f t="shared" si="54"/>
        <v>3</v>
      </c>
      <c r="AA60" s="1649">
        <f t="shared" si="55"/>
        <v>0</v>
      </c>
      <c r="AC60" s="1709"/>
      <c r="AD60" s="1626">
        <f t="shared" si="77"/>
        <v>44127</v>
      </c>
      <c r="AE60" s="1627" t="str">
        <f t="shared" si="78"/>
        <v/>
      </c>
      <c r="AF60" s="1628">
        <f t="shared" si="79"/>
        <v>297</v>
      </c>
      <c r="AG60" s="1629">
        <f t="shared" si="56"/>
        <v>-70</v>
      </c>
      <c r="AH60" s="1630" t="str">
        <f t="shared" si="57"/>
        <v>Jean de Capistran</v>
      </c>
      <c r="AI60" s="1598">
        <f t="shared" si="58"/>
        <v>5</v>
      </c>
      <c r="AJ60" s="1649">
        <f t="shared" si="59"/>
        <v>0</v>
      </c>
      <c r="AL60" s="1709"/>
      <c r="AM60" s="1626">
        <f t="shared" si="80"/>
        <v>44158</v>
      </c>
      <c r="AN60" s="1627" t="str">
        <f t="shared" si="81"/>
        <v>(48)</v>
      </c>
      <c r="AO60" s="1628">
        <f t="shared" si="82"/>
        <v>328</v>
      </c>
      <c r="AP60" s="1629">
        <f t="shared" si="60"/>
        <v>-39</v>
      </c>
      <c r="AQ60" s="1630" t="str">
        <f t="shared" si="61"/>
        <v>Clément</v>
      </c>
      <c r="AR60" s="1598">
        <f t="shared" si="62"/>
        <v>1</v>
      </c>
      <c r="AS60" s="1649">
        <f t="shared" si="63"/>
        <v>0</v>
      </c>
      <c r="AU60" s="1709"/>
      <c r="AV60" s="1626">
        <f t="shared" si="83"/>
        <v>44188</v>
      </c>
      <c r="AW60" s="1627" t="str">
        <f t="shared" si="84"/>
        <v/>
      </c>
      <c r="AX60" s="1628">
        <f t="shared" si="85"/>
        <v>358</v>
      </c>
      <c r="AY60" s="1629">
        <f t="shared" si="64"/>
        <v>-9</v>
      </c>
      <c r="AZ60" s="1630" t="str">
        <f t="shared" si="65"/>
        <v>Armand</v>
      </c>
      <c r="BA60" s="1598">
        <f t="shared" si="66"/>
        <v>3</v>
      </c>
      <c r="BB60" s="1649">
        <f t="shared" si="67"/>
        <v>0</v>
      </c>
      <c r="BC60" s="1599"/>
      <c r="BD60" s="1706">
        <f t="shared" si="43"/>
        <v>43888</v>
      </c>
      <c r="BE60" s="1715"/>
      <c r="BF60" s="1708" t="s">
        <v>3263</v>
      </c>
      <c r="BG60" s="1688" t="s">
        <v>3264</v>
      </c>
      <c r="BI60" s="1698"/>
      <c r="BJ60" s="1698"/>
      <c r="BK60" s="1698"/>
      <c r="BL60" s="1698"/>
      <c r="BM60" s="1698"/>
      <c r="BN60" s="1698"/>
      <c r="BO60" s="1698"/>
      <c r="BP60" s="1698"/>
      <c r="BQ60" s="1698"/>
      <c r="BR60" s="1698"/>
      <c r="BS60" s="1698"/>
    </row>
    <row r="61" spans="2:71" ht="15.75" customHeight="1" x14ac:dyDescent="0.35">
      <c r="B61" s="1709"/>
      <c r="C61" s="1626">
        <f t="shared" si="68"/>
        <v>44036</v>
      </c>
      <c r="D61" s="1627" t="str">
        <f t="shared" si="69"/>
        <v/>
      </c>
      <c r="E61" s="1628">
        <f t="shared" si="70"/>
        <v>206</v>
      </c>
      <c r="F61" s="1629">
        <f t="shared" si="44"/>
        <v>-161</v>
      </c>
      <c r="G61" s="1630" t="str">
        <f t="shared" si="45"/>
        <v>Christine</v>
      </c>
      <c r="H61" s="1598">
        <f t="shared" si="46"/>
        <v>5</v>
      </c>
      <c r="I61" s="1649">
        <f t="shared" si="47"/>
        <v>1</v>
      </c>
      <c r="K61" s="1709"/>
      <c r="L61" s="1626">
        <f t="shared" si="71"/>
        <v>44067</v>
      </c>
      <c r="M61" s="1627" t="str">
        <f t="shared" si="72"/>
        <v>(35)</v>
      </c>
      <c r="N61" s="1628">
        <f t="shared" si="73"/>
        <v>237</v>
      </c>
      <c r="O61" s="1629">
        <f t="shared" si="48"/>
        <v>-130</v>
      </c>
      <c r="P61" s="1630" t="str">
        <f t="shared" si="49"/>
        <v>Barthélémy</v>
      </c>
      <c r="Q61" s="1598">
        <f t="shared" si="50"/>
        <v>1</v>
      </c>
      <c r="R61" s="1649">
        <f t="shared" si="51"/>
        <v>1</v>
      </c>
      <c r="T61" s="1709"/>
      <c r="U61" s="1626">
        <f t="shared" si="74"/>
        <v>44098</v>
      </c>
      <c r="V61" s="1627" t="str">
        <f t="shared" si="75"/>
        <v/>
      </c>
      <c r="W61" s="1628">
        <f t="shared" si="76"/>
        <v>268</v>
      </c>
      <c r="X61" s="1629">
        <f t="shared" si="52"/>
        <v>-99</v>
      </c>
      <c r="Y61" s="1630" t="str">
        <f t="shared" si="53"/>
        <v>Thècle</v>
      </c>
      <c r="Z61" s="1598">
        <f t="shared" si="54"/>
        <v>4</v>
      </c>
      <c r="AA61" s="1649">
        <f t="shared" si="55"/>
        <v>0</v>
      </c>
      <c r="AC61" s="1709"/>
      <c r="AD61" s="1626">
        <f t="shared" si="77"/>
        <v>44128</v>
      </c>
      <c r="AE61" s="1627" t="str">
        <f t="shared" si="78"/>
        <v/>
      </c>
      <c r="AF61" s="1628">
        <f t="shared" si="79"/>
        <v>298</v>
      </c>
      <c r="AG61" s="1629">
        <f t="shared" si="56"/>
        <v>-69</v>
      </c>
      <c r="AH61" s="1630" t="str">
        <f t="shared" si="57"/>
        <v>Florentin</v>
      </c>
      <c r="AI61" s="1598">
        <f t="shared" si="58"/>
        <v>6</v>
      </c>
      <c r="AJ61" s="1649">
        <f t="shared" si="59"/>
        <v>1</v>
      </c>
      <c r="AL61" s="1709"/>
      <c r="AM61" s="1626">
        <f t="shared" si="80"/>
        <v>44159</v>
      </c>
      <c r="AN61" s="1627" t="str">
        <f t="shared" si="81"/>
        <v/>
      </c>
      <c r="AO61" s="1628">
        <f t="shared" si="82"/>
        <v>329</v>
      </c>
      <c r="AP61" s="1629">
        <f t="shared" si="60"/>
        <v>-38</v>
      </c>
      <c r="AQ61" s="1630" t="str">
        <f t="shared" si="61"/>
        <v>Flora</v>
      </c>
      <c r="AR61" s="1598">
        <f t="shared" si="62"/>
        <v>2</v>
      </c>
      <c r="AS61" s="1649">
        <f t="shared" si="63"/>
        <v>0</v>
      </c>
      <c r="AU61" s="1709"/>
      <c r="AV61" s="1626">
        <f t="shared" si="83"/>
        <v>44189</v>
      </c>
      <c r="AW61" s="1627" t="str">
        <f t="shared" si="84"/>
        <v/>
      </c>
      <c r="AX61" s="1628">
        <f t="shared" si="85"/>
        <v>359</v>
      </c>
      <c r="AY61" s="1629">
        <f t="shared" si="64"/>
        <v>-8</v>
      </c>
      <c r="AZ61" s="1630" t="str">
        <f t="shared" si="65"/>
        <v>Adèle</v>
      </c>
      <c r="BA61" s="1598">
        <f t="shared" si="66"/>
        <v>4</v>
      </c>
      <c r="BB61" s="1649">
        <f t="shared" si="67"/>
        <v>0</v>
      </c>
      <c r="BC61" s="1599"/>
      <c r="BD61" s="1706">
        <f t="shared" si="43"/>
        <v>43889</v>
      </c>
      <c r="BE61" s="1715"/>
      <c r="BF61" s="1708" t="s">
        <v>3265</v>
      </c>
      <c r="BG61" s="1688" t="s">
        <v>3266</v>
      </c>
      <c r="BI61" s="1698"/>
      <c r="BJ61" s="1698"/>
      <c r="BK61" s="1698"/>
      <c r="BL61" s="1698"/>
      <c r="BM61" s="1698"/>
      <c r="BN61" s="1698"/>
      <c r="BO61" s="1698"/>
      <c r="BP61" s="1698"/>
      <c r="BQ61" s="1698"/>
      <c r="BR61" s="1698"/>
      <c r="BS61" s="1698"/>
    </row>
    <row r="62" spans="2:71" ht="15.75" customHeight="1" x14ac:dyDescent="0.35">
      <c r="B62" s="1709"/>
      <c r="C62" s="1626">
        <f t="shared" si="68"/>
        <v>44037</v>
      </c>
      <c r="D62" s="1627" t="str">
        <f t="shared" si="69"/>
        <v/>
      </c>
      <c r="E62" s="1628">
        <f t="shared" si="70"/>
        <v>207</v>
      </c>
      <c r="F62" s="1629">
        <f t="shared" si="44"/>
        <v>-160</v>
      </c>
      <c r="G62" s="1630" t="str">
        <f t="shared" si="45"/>
        <v>Jacques</v>
      </c>
      <c r="H62" s="1598">
        <f t="shared" si="46"/>
        <v>6</v>
      </c>
      <c r="I62" s="1649">
        <f t="shared" si="47"/>
        <v>1</v>
      </c>
      <c r="K62" s="1709"/>
      <c r="L62" s="1626">
        <f t="shared" si="71"/>
        <v>44068</v>
      </c>
      <c r="M62" s="1627" t="str">
        <f t="shared" si="72"/>
        <v/>
      </c>
      <c r="N62" s="1628">
        <f t="shared" si="73"/>
        <v>238</v>
      </c>
      <c r="O62" s="1629">
        <f t="shared" si="48"/>
        <v>-129</v>
      </c>
      <c r="P62" s="1630" t="str">
        <f t="shared" si="49"/>
        <v>Louis</v>
      </c>
      <c r="Q62" s="1598">
        <f t="shared" si="50"/>
        <v>2</v>
      </c>
      <c r="R62" s="1649">
        <f t="shared" si="51"/>
        <v>1</v>
      </c>
      <c r="T62" s="1709"/>
      <c r="U62" s="1626">
        <f t="shared" si="74"/>
        <v>44099</v>
      </c>
      <c r="V62" s="1627" t="str">
        <f t="shared" si="75"/>
        <v/>
      </c>
      <c r="W62" s="1628">
        <f t="shared" si="76"/>
        <v>269</v>
      </c>
      <c r="X62" s="1629">
        <f t="shared" si="52"/>
        <v>-98</v>
      </c>
      <c r="Y62" s="1630" t="str">
        <f t="shared" si="53"/>
        <v>Hermann</v>
      </c>
      <c r="Z62" s="1598">
        <f t="shared" si="54"/>
        <v>5</v>
      </c>
      <c r="AA62" s="1649">
        <f t="shared" si="55"/>
        <v>0</v>
      </c>
      <c r="AC62" s="1709"/>
      <c r="AD62" s="1626">
        <f t="shared" si="77"/>
        <v>44129</v>
      </c>
      <c r="AE62" s="1627" t="str">
        <f t="shared" si="78"/>
        <v/>
      </c>
      <c r="AF62" s="1628">
        <f t="shared" si="79"/>
        <v>299</v>
      </c>
      <c r="AG62" s="1629">
        <f t="shared" si="56"/>
        <v>-68</v>
      </c>
      <c r="AH62" s="1630" t="str">
        <f t="shared" si="57"/>
        <v>Crépin</v>
      </c>
      <c r="AI62" s="1598">
        <f t="shared" si="58"/>
        <v>7</v>
      </c>
      <c r="AJ62" s="1649">
        <f t="shared" si="59"/>
        <v>1</v>
      </c>
      <c r="AL62" s="1709"/>
      <c r="AM62" s="1626">
        <f t="shared" si="80"/>
        <v>44160</v>
      </c>
      <c r="AN62" s="1627" t="str">
        <f t="shared" si="81"/>
        <v/>
      </c>
      <c r="AO62" s="1628">
        <f t="shared" si="82"/>
        <v>330</v>
      </c>
      <c r="AP62" s="1629">
        <f t="shared" si="60"/>
        <v>-37</v>
      </c>
      <c r="AQ62" s="1630" t="str">
        <f t="shared" si="61"/>
        <v>Catherine</v>
      </c>
      <c r="AR62" s="1598">
        <f t="shared" si="62"/>
        <v>3</v>
      </c>
      <c r="AS62" s="1649">
        <f t="shared" si="63"/>
        <v>0</v>
      </c>
      <c r="AU62" s="1709"/>
      <c r="AV62" s="1626">
        <f t="shared" si="83"/>
        <v>44190</v>
      </c>
      <c r="AW62" s="1627" t="str">
        <f t="shared" si="84"/>
        <v/>
      </c>
      <c r="AX62" s="1628">
        <f t="shared" si="85"/>
        <v>360</v>
      </c>
      <c r="AY62" s="1629">
        <f t="shared" si="64"/>
        <v>-7</v>
      </c>
      <c r="AZ62" s="1630" t="str">
        <f t="shared" si="65"/>
        <v>Noël (Noël)</v>
      </c>
      <c r="BA62" s="1598">
        <f t="shared" si="66"/>
        <v>5</v>
      </c>
      <c r="BB62" s="1649">
        <f t="shared" si="67"/>
        <v>0</v>
      </c>
      <c r="BC62" s="1599"/>
      <c r="BD62" s="1706">
        <f t="shared" si="43"/>
        <v>43890</v>
      </c>
      <c r="BE62" s="1715"/>
      <c r="BF62" s="1708" t="s">
        <v>3267</v>
      </c>
      <c r="BG62" s="1688" t="s">
        <v>3268</v>
      </c>
      <c r="BI62" s="1698"/>
      <c r="BJ62" s="1698"/>
      <c r="BK62" s="1698"/>
      <c r="BL62" s="1698"/>
      <c r="BM62" s="1698"/>
      <c r="BN62" s="1698"/>
      <c r="BO62" s="1698"/>
      <c r="BP62" s="1698"/>
      <c r="BQ62" s="1698"/>
      <c r="BR62" s="1698"/>
      <c r="BS62" s="1698"/>
    </row>
    <row r="63" spans="2:71" ht="15.75" customHeight="1" x14ac:dyDescent="0.35">
      <c r="B63" s="1709"/>
      <c r="C63" s="1626">
        <f t="shared" si="68"/>
        <v>44038</v>
      </c>
      <c r="D63" s="1627" t="str">
        <f t="shared" si="69"/>
        <v/>
      </c>
      <c r="E63" s="1628">
        <f t="shared" si="70"/>
        <v>208</v>
      </c>
      <c r="F63" s="1629">
        <f t="shared" si="44"/>
        <v>-159</v>
      </c>
      <c r="G63" s="1630" t="str">
        <f t="shared" si="45"/>
        <v>Anne, Joachin</v>
      </c>
      <c r="H63" s="1598">
        <f t="shared" si="46"/>
        <v>7</v>
      </c>
      <c r="I63" s="1649">
        <f t="shared" si="47"/>
        <v>1</v>
      </c>
      <c r="K63" s="1709"/>
      <c r="L63" s="1626">
        <f t="shared" si="71"/>
        <v>44069</v>
      </c>
      <c r="M63" s="1627" t="str">
        <f t="shared" si="72"/>
        <v/>
      </c>
      <c r="N63" s="1628">
        <f t="shared" si="73"/>
        <v>239</v>
      </c>
      <c r="O63" s="1629">
        <f t="shared" si="48"/>
        <v>-128</v>
      </c>
      <c r="P63" s="1630" t="str">
        <f t="shared" si="49"/>
        <v>Natacha</v>
      </c>
      <c r="Q63" s="1598">
        <f t="shared" si="50"/>
        <v>3</v>
      </c>
      <c r="R63" s="1649">
        <f t="shared" si="51"/>
        <v>1</v>
      </c>
      <c r="T63" s="1709"/>
      <c r="U63" s="1626">
        <f t="shared" si="74"/>
        <v>44100</v>
      </c>
      <c r="V63" s="1627" t="str">
        <f t="shared" si="75"/>
        <v/>
      </c>
      <c r="W63" s="1628">
        <f t="shared" si="76"/>
        <v>270</v>
      </c>
      <c r="X63" s="1629">
        <f t="shared" si="52"/>
        <v>-97</v>
      </c>
      <c r="Y63" s="1630" t="str">
        <f t="shared" si="53"/>
        <v>Côme, Damien</v>
      </c>
      <c r="Z63" s="1598">
        <f t="shared" si="54"/>
        <v>6</v>
      </c>
      <c r="AA63" s="1649">
        <f t="shared" si="55"/>
        <v>0</v>
      </c>
      <c r="AC63" s="1709"/>
      <c r="AD63" s="1626">
        <f t="shared" si="77"/>
        <v>44130</v>
      </c>
      <c r="AE63" s="1627" t="str">
        <f t="shared" si="78"/>
        <v>(44)</v>
      </c>
      <c r="AF63" s="1628">
        <f t="shared" si="79"/>
        <v>300</v>
      </c>
      <c r="AG63" s="1629">
        <f t="shared" si="56"/>
        <v>-67</v>
      </c>
      <c r="AH63" s="1630" t="str">
        <f t="shared" si="57"/>
        <v>Dimitri</v>
      </c>
      <c r="AI63" s="1598">
        <f t="shared" si="58"/>
        <v>1</v>
      </c>
      <c r="AJ63" s="1649">
        <f t="shared" si="59"/>
        <v>1</v>
      </c>
      <c r="AL63" s="1709"/>
      <c r="AM63" s="1626">
        <f t="shared" si="80"/>
        <v>44161</v>
      </c>
      <c r="AN63" s="1627" t="str">
        <f t="shared" si="81"/>
        <v/>
      </c>
      <c r="AO63" s="1628">
        <f t="shared" si="82"/>
        <v>331</v>
      </c>
      <c r="AP63" s="1629">
        <f t="shared" si="60"/>
        <v>-36</v>
      </c>
      <c r="AQ63" s="1630" t="str">
        <f t="shared" si="61"/>
        <v>Delphine</v>
      </c>
      <c r="AR63" s="1598">
        <f t="shared" si="62"/>
        <v>4</v>
      </c>
      <c r="AS63" s="1649">
        <f t="shared" si="63"/>
        <v>0</v>
      </c>
      <c r="AU63" s="1709"/>
      <c r="AV63" s="1626">
        <f t="shared" si="83"/>
        <v>44191</v>
      </c>
      <c r="AW63" s="1627" t="str">
        <f t="shared" si="84"/>
        <v/>
      </c>
      <c r="AX63" s="1628">
        <f t="shared" si="85"/>
        <v>361</v>
      </c>
      <c r="AY63" s="1629">
        <f t="shared" si="64"/>
        <v>-6</v>
      </c>
      <c r="AZ63" s="1630" t="str">
        <f t="shared" si="65"/>
        <v>Etienne</v>
      </c>
      <c r="BA63" s="1598">
        <f t="shared" si="66"/>
        <v>6</v>
      </c>
      <c r="BB63" s="1649">
        <f t="shared" si="67"/>
        <v>0</v>
      </c>
      <c r="BC63" s="1599"/>
      <c r="BD63" s="1706">
        <f t="shared" ref="BD63:BD93" si="86">U4</f>
        <v>43891</v>
      </c>
      <c r="BE63" s="1715"/>
      <c r="BF63" s="1708" t="s">
        <v>2953</v>
      </c>
      <c r="BG63" s="1688" t="s">
        <v>3269</v>
      </c>
      <c r="BH63" s="1698"/>
      <c r="BI63" s="1698"/>
      <c r="BJ63" s="1698"/>
      <c r="BK63" s="1698"/>
      <c r="BL63" s="1698"/>
      <c r="BM63" s="1698"/>
      <c r="BN63" s="1698"/>
      <c r="BO63" s="1698"/>
      <c r="BP63" s="1698"/>
      <c r="BQ63" s="1698"/>
      <c r="BR63" s="1698"/>
      <c r="BS63" s="1698"/>
    </row>
    <row r="64" spans="2:71" ht="15.75" customHeight="1" x14ac:dyDescent="0.35">
      <c r="B64" s="1709"/>
      <c r="C64" s="1626">
        <f t="shared" si="68"/>
        <v>44039</v>
      </c>
      <c r="D64" s="1627" t="str">
        <f t="shared" si="69"/>
        <v>(31)</v>
      </c>
      <c r="E64" s="1628">
        <f t="shared" si="70"/>
        <v>209</v>
      </c>
      <c r="F64" s="1629">
        <f t="shared" si="44"/>
        <v>-158</v>
      </c>
      <c r="G64" s="1630" t="str">
        <f t="shared" si="45"/>
        <v>Nathalie</v>
      </c>
      <c r="H64" s="1598">
        <f t="shared" si="46"/>
        <v>1</v>
      </c>
      <c r="I64" s="1649">
        <f t="shared" si="47"/>
        <v>1</v>
      </c>
      <c r="K64" s="1709"/>
      <c r="L64" s="1626">
        <f t="shared" si="71"/>
        <v>44070</v>
      </c>
      <c r="M64" s="1627" t="str">
        <f t="shared" si="72"/>
        <v/>
      </c>
      <c r="N64" s="1628">
        <f t="shared" si="73"/>
        <v>240</v>
      </c>
      <c r="O64" s="1629">
        <f t="shared" si="48"/>
        <v>-127</v>
      </c>
      <c r="P64" s="1630" t="str">
        <f t="shared" si="49"/>
        <v>Monique</v>
      </c>
      <c r="Q64" s="1598">
        <f t="shared" si="50"/>
        <v>4</v>
      </c>
      <c r="R64" s="1649">
        <f t="shared" si="51"/>
        <v>1</v>
      </c>
      <c r="T64" s="1709"/>
      <c r="U64" s="1626">
        <f t="shared" si="74"/>
        <v>44101</v>
      </c>
      <c r="V64" s="1627" t="str">
        <f t="shared" si="75"/>
        <v/>
      </c>
      <c r="W64" s="1628">
        <f t="shared" si="76"/>
        <v>271</v>
      </c>
      <c r="X64" s="1629">
        <f t="shared" si="52"/>
        <v>-96</v>
      </c>
      <c r="Y64" s="1630" t="str">
        <f t="shared" si="53"/>
        <v>Vincent de Paul</v>
      </c>
      <c r="Z64" s="1598">
        <f t="shared" si="54"/>
        <v>7</v>
      </c>
      <c r="AA64" s="1649">
        <f t="shared" si="55"/>
        <v>0</v>
      </c>
      <c r="AC64" s="1709"/>
      <c r="AD64" s="1626">
        <f t="shared" si="77"/>
        <v>44131</v>
      </c>
      <c r="AE64" s="1627" t="str">
        <f t="shared" si="78"/>
        <v/>
      </c>
      <c r="AF64" s="1628">
        <f t="shared" si="79"/>
        <v>301</v>
      </c>
      <c r="AG64" s="1629">
        <f t="shared" si="56"/>
        <v>-66</v>
      </c>
      <c r="AH64" s="1630" t="str">
        <f t="shared" si="57"/>
        <v>Emeline</v>
      </c>
      <c r="AI64" s="1598">
        <f t="shared" si="58"/>
        <v>2</v>
      </c>
      <c r="AJ64" s="1649">
        <f t="shared" si="59"/>
        <v>1</v>
      </c>
      <c r="AL64" s="1709"/>
      <c r="AM64" s="1626">
        <f t="shared" si="80"/>
        <v>44162</v>
      </c>
      <c r="AN64" s="1627" t="str">
        <f t="shared" si="81"/>
        <v/>
      </c>
      <c r="AO64" s="1628">
        <f t="shared" si="82"/>
        <v>332</v>
      </c>
      <c r="AP64" s="1629">
        <f t="shared" si="60"/>
        <v>-35</v>
      </c>
      <c r="AQ64" s="1630" t="str">
        <f t="shared" si="61"/>
        <v>Sévrin</v>
      </c>
      <c r="AR64" s="1598">
        <f t="shared" si="62"/>
        <v>5</v>
      </c>
      <c r="AS64" s="1649">
        <f t="shared" si="63"/>
        <v>0</v>
      </c>
      <c r="AU64" s="1709"/>
      <c r="AV64" s="1626">
        <f t="shared" si="83"/>
        <v>44192</v>
      </c>
      <c r="AW64" s="1627" t="str">
        <f t="shared" si="84"/>
        <v/>
      </c>
      <c r="AX64" s="1628">
        <f t="shared" si="85"/>
        <v>362</v>
      </c>
      <c r="AY64" s="1629">
        <f t="shared" si="64"/>
        <v>-5</v>
      </c>
      <c r="AZ64" s="1630" t="str">
        <f t="shared" si="65"/>
        <v>Jean</v>
      </c>
      <c r="BA64" s="1598">
        <f t="shared" si="66"/>
        <v>7</v>
      </c>
      <c r="BB64" s="1649">
        <f t="shared" si="67"/>
        <v>0</v>
      </c>
      <c r="BC64" s="1599"/>
      <c r="BD64" s="1706">
        <f t="shared" si="86"/>
        <v>43892</v>
      </c>
      <c r="BE64" s="1715"/>
      <c r="BF64" s="1708" t="s">
        <v>3270</v>
      </c>
      <c r="BG64" s="1688" t="s">
        <v>3271</v>
      </c>
      <c r="BH64" s="1698"/>
      <c r="BI64" s="1698"/>
      <c r="BJ64" s="1698"/>
      <c r="BK64" s="1698"/>
      <c r="BL64" s="1698"/>
      <c r="BM64" s="1698"/>
      <c r="BN64" s="1698"/>
      <c r="BO64" s="1698"/>
      <c r="BP64" s="1698"/>
      <c r="BQ64" s="1698"/>
      <c r="BR64" s="1698"/>
      <c r="BS64" s="1698"/>
    </row>
    <row r="65" spans="2:71" ht="15.75" customHeight="1" x14ac:dyDescent="0.35">
      <c r="B65" s="1709"/>
      <c r="C65" s="1626">
        <f t="shared" si="68"/>
        <v>44040</v>
      </c>
      <c r="D65" s="1627" t="str">
        <f t="shared" si="69"/>
        <v/>
      </c>
      <c r="E65" s="1628">
        <f t="shared" si="70"/>
        <v>210</v>
      </c>
      <c r="F65" s="1629">
        <f t="shared" si="44"/>
        <v>-157</v>
      </c>
      <c r="G65" s="1630" t="str">
        <f t="shared" si="45"/>
        <v>Samson</v>
      </c>
      <c r="H65" s="1598">
        <f t="shared" si="46"/>
        <v>2</v>
      </c>
      <c r="I65" s="1649">
        <f t="shared" si="47"/>
        <v>1</v>
      </c>
      <c r="K65" s="1709"/>
      <c r="L65" s="1626">
        <f t="shared" si="71"/>
        <v>44071</v>
      </c>
      <c r="M65" s="1627" t="str">
        <f t="shared" si="72"/>
        <v/>
      </c>
      <c r="N65" s="1628">
        <f t="shared" si="73"/>
        <v>241</v>
      </c>
      <c r="O65" s="1629">
        <f t="shared" si="48"/>
        <v>-126</v>
      </c>
      <c r="P65" s="1630" t="str">
        <f t="shared" si="49"/>
        <v>Augustin</v>
      </c>
      <c r="Q65" s="1598">
        <f t="shared" si="50"/>
        <v>5</v>
      </c>
      <c r="R65" s="1649">
        <f t="shared" si="51"/>
        <v>1</v>
      </c>
      <c r="T65" s="1709"/>
      <c r="U65" s="1626">
        <f t="shared" si="74"/>
        <v>44102</v>
      </c>
      <c r="V65" s="1627" t="str">
        <f t="shared" si="75"/>
        <v>(40)</v>
      </c>
      <c r="W65" s="1628">
        <f t="shared" si="76"/>
        <v>272</v>
      </c>
      <c r="X65" s="1629">
        <f t="shared" si="52"/>
        <v>-95</v>
      </c>
      <c r="Y65" s="1630" t="str">
        <f t="shared" si="53"/>
        <v>Venceslas</v>
      </c>
      <c r="Z65" s="1598">
        <f t="shared" si="54"/>
        <v>1</v>
      </c>
      <c r="AA65" s="1649">
        <f t="shared" si="55"/>
        <v>0</v>
      </c>
      <c r="AC65" s="1709"/>
      <c r="AD65" s="1626">
        <f t="shared" si="77"/>
        <v>44132</v>
      </c>
      <c r="AE65" s="1627" t="str">
        <f t="shared" si="78"/>
        <v/>
      </c>
      <c r="AF65" s="1628">
        <f t="shared" si="79"/>
        <v>302</v>
      </c>
      <c r="AG65" s="1629">
        <f t="shared" si="56"/>
        <v>-65</v>
      </c>
      <c r="AH65" s="1630" t="str">
        <f t="shared" si="57"/>
        <v>Jude</v>
      </c>
      <c r="AI65" s="1598">
        <f t="shared" si="58"/>
        <v>3</v>
      </c>
      <c r="AJ65" s="1649">
        <f t="shared" si="59"/>
        <v>1</v>
      </c>
      <c r="AL65" s="1709"/>
      <c r="AM65" s="1626">
        <f t="shared" si="80"/>
        <v>44163</v>
      </c>
      <c r="AN65" s="1627" t="str">
        <f t="shared" si="81"/>
        <v/>
      </c>
      <c r="AO65" s="1628">
        <f t="shared" si="82"/>
        <v>333</v>
      </c>
      <c r="AP65" s="1629">
        <f t="shared" si="60"/>
        <v>-34</v>
      </c>
      <c r="AQ65" s="1630" t="str">
        <f t="shared" si="61"/>
        <v>Jacques de la Marche</v>
      </c>
      <c r="AR65" s="1598">
        <f t="shared" si="62"/>
        <v>6</v>
      </c>
      <c r="AS65" s="1649">
        <f t="shared" si="63"/>
        <v>0</v>
      </c>
      <c r="AU65" s="1709"/>
      <c r="AV65" s="1626">
        <f t="shared" si="83"/>
        <v>44193</v>
      </c>
      <c r="AW65" s="1627" t="str">
        <f t="shared" si="84"/>
        <v>(53)</v>
      </c>
      <c r="AX65" s="1628">
        <f t="shared" si="85"/>
        <v>363</v>
      </c>
      <c r="AY65" s="1629">
        <f t="shared" si="64"/>
        <v>-4</v>
      </c>
      <c r="AZ65" s="1630" t="str">
        <f t="shared" si="65"/>
        <v>Innocents</v>
      </c>
      <c r="BA65" s="1598">
        <f t="shared" si="66"/>
        <v>1</v>
      </c>
      <c r="BB65" s="1649">
        <f t="shared" si="67"/>
        <v>0</v>
      </c>
      <c r="BC65" s="1599"/>
      <c r="BD65" s="1706">
        <f t="shared" si="86"/>
        <v>43893</v>
      </c>
      <c r="BE65" s="1715"/>
      <c r="BF65" s="1708" t="s">
        <v>3272</v>
      </c>
      <c r="BG65" s="1688" t="s">
        <v>3273</v>
      </c>
      <c r="BH65" s="1698"/>
      <c r="BI65" s="1698"/>
      <c r="BJ65" s="1698"/>
      <c r="BK65" s="1698"/>
      <c r="BL65" s="1698"/>
      <c r="BM65" s="1698"/>
      <c r="BN65" s="1698"/>
      <c r="BO65" s="1698"/>
      <c r="BP65" s="1698"/>
      <c r="BQ65" s="1698"/>
      <c r="BR65" s="1698"/>
      <c r="BS65" s="1698"/>
    </row>
    <row r="66" spans="2:71" ht="15.75" customHeight="1" x14ac:dyDescent="0.35">
      <c r="B66" s="1709"/>
      <c r="C66" s="1626">
        <f>IF(C65&lt;&gt;"",IF(C65+1&gt;EOMONTH(C$38,0),"",C65+1),"")</f>
        <v>44041</v>
      </c>
      <c r="D66" s="1627" t="str">
        <f t="shared" si="69"/>
        <v/>
      </c>
      <c r="E66" s="1628">
        <f t="shared" si="70"/>
        <v>211</v>
      </c>
      <c r="F66" s="1629">
        <f t="shared" si="44"/>
        <v>-156</v>
      </c>
      <c r="G66" s="1630" t="str">
        <f t="shared" si="45"/>
        <v>Marthe</v>
      </c>
      <c r="H66" s="1598">
        <f t="shared" si="46"/>
        <v>3</v>
      </c>
      <c r="I66" s="1649">
        <f t="shared" si="47"/>
        <v>1</v>
      </c>
      <c r="K66" s="1709"/>
      <c r="L66" s="1626">
        <f>IF(L65&lt;&gt;"",IF(L65+1&gt;EOMONTH(L$38,0),"",L65+1),"")</f>
        <v>44072</v>
      </c>
      <c r="M66" s="1627" t="str">
        <f t="shared" si="72"/>
        <v/>
      </c>
      <c r="N66" s="1628">
        <f t="shared" si="73"/>
        <v>242</v>
      </c>
      <c r="O66" s="1629">
        <f t="shared" si="48"/>
        <v>-125</v>
      </c>
      <c r="P66" s="1630" t="str">
        <f t="shared" si="49"/>
        <v>Sabine</v>
      </c>
      <c r="Q66" s="1598">
        <f t="shared" si="50"/>
        <v>6</v>
      </c>
      <c r="R66" s="1649">
        <f t="shared" si="51"/>
        <v>1</v>
      </c>
      <c r="T66" s="1709"/>
      <c r="U66" s="1626">
        <f>IF(U65&lt;&gt;"",IF(U65+1&gt;EOMONTH(U$38,0),"",U65+1),"")</f>
        <v>44103</v>
      </c>
      <c r="V66" s="1627" t="str">
        <f t="shared" si="75"/>
        <v/>
      </c>
      <c r="W66" s="1628">
        <f t="shared" si="76"/>
        <v>273</v>
      </c>
      <c r="X66" s="1629">
        <f t="shared" si="52"/>
        <v>-94</v>
      </c>
      <c r="Y66" s="1630" t="str">
        <f t="shared" si="53"/>
        <v>Michel, Gabriel, Raphaël</v>
      </c>
      <c r="Z66" s="1598">
        <f t="shared" si="54"/>
        <v>2</v>
      </c>
      <c r="AA66" s="1649">
        <f t="shared" si="55"/>
        <v>0</v>
      </c>
      <c r="AC66" s="1709"/>
      <c r="AD66" s="1626">
        <f>IF(AD65&lt;&gt;"",IF(AD65+1&gt;EOMONTH(AD$38,0),"",AD65+1),"")</f>
        <v>44133</v>
      </c>
      <c r="AE66" s="1627" t="str">
        <f t="shared" si="78"/>
        <v/>
      </c>
      <c r="AF66" s="1628">
        <f t="shared" si="79"/>
        <v>303</v>
      </c>
      <c r="AG66" s="1629">
        <f t="shared" si="56"/>
        <v>-64</v>
      </c>
      <c r="AH66" s="1630" t="str">
        <f t="shared" si="57"/>
        <v>Narcisse</v>
      </c>
      <c r="AI66" s="1598">
        <f t="shared" si="58"/>
        <v>4</v>
      </c>
      <c r="AJ66" s="1649">
        <f t="shared" si="59"/>
        <v>1</v>
      </c>
      <c r="AL66" s="1709"/>
      <c r="AM66" s="1626">
        <f>IF(AM65&lt;&gt;"",IF(AM65+1&gt;EOMONTH(AM$38,0),"",AM65+1),"")</f>
        <v>44164</v>
      </c>
      <c r="AN66" s="1627" t="str">
        <f t="shared" si="81"/>
        <v/>
      </c>
      <c r="AO66" s="1628">
        <f t="shared" si="82"/>
        <v>334</v>
      </c>
      <c r="AP66" s="1629">
        <f t="shared" si="60"/>
        <v>-33</v>
      </c>
      <c r="AQ66" s="1630" t="str">
        <f t="shared" si="61"/>
        <v>Saturnin</v>
      </c>
      <c r="AR66" s="1598">
        <f t="shared" si="62"/>
        <v>7</v>
      </c>
      <c r="AS66" s="1649">
        <f t="shared" si="63"/>
        <v>0</v>
      </c>
      <c r="AU66" s="1709"/>
      <c r="AV66" s="1626">
        <f>IF(AV65&lt;&gt;"",IF(AV65+1&gt;EOMONTH(AV$38,0),"",AV65+1),"")</f>
        <v>44194</v>
      </c>
      <c r="AW66" s="1627" t="str">
        <f t="shared" si="84"/>
        <v/>
      </c>
      <c r="AX66" s="1628">
        <f t="shared" si="85"/>
        <v>364</v>
      </c>
      <c r="AY66" s="1629">
        <f t="shared" si="64"/>
        <v>-3</v>
      </c>
      <c r="AZ66" s="1630" t="str">
        <f t="shared" si="65"/>
        <v>David</v>
      </c>
      <c r="BA66" s="1598">
        <f t="shared" si="66"/>
        <v>2</v>
      </c>
      <c r="BB66" s="1649">
        <f t="shared" si="67"/>
        <v>0</v>
      </c>
      <c r="BC66" s="1599"/>
      <c r="BD66" s="1706">
        <f t="shared" si="86"/>
        <v>43894</v>
      </c>
      <c r="BE66" s="1715"/>
      <c r="BF66" s="1708" t="s">
        <v>3274</v>
      </c>
      <c r="BG66" s="1688" t="s">
        <v>3275</v>
      </c>
      <c r="BH66" s="1698"/>
      <c r="BI66" s="1698"/>
      <c r="BJ66" s="1698"/>
      <c r="BK66" s="1698"/>
      <c r="BL66" s="1698"/>
      <c r="BM66" s="1698"/>
      <c r="BN66" s="1698"/>
      <c r="BO66" s="1698"/>
      <c r="BP66" s="1698"/>
      <c r="BQ66" s="1698"/>
      <c r="BR66" s="1698"/>
      <c r="BS66" s="1698"/>
    </row>
    <row r="67" spans="2:71" ht="15.75" customHeight="1" x14ac:dyDescent="0.35">
      <c r="B67" s="1709"/>
      <c r="C67" s="1626">
        <f>IF(C66&lt;&gt;"",IF(C66+1&gt;EOMONTH(C$38,0),"",C66+1),"")</f>
        <v>44042</v>
      </c>
      <c r="D67" s="1627" t="str">
        <f t="shared" si="69"/>
        <v/>
      </c>
      <c r="E67" s="1628">
        <f t="shared" si="70"/>
        <v>212</v>
      </c>
      <c r="F67" s="1629">
        <f t="shared" si="44"/>
        <v>-155</v>
      </c>
      <c r="G67" s="1630" t="str">
        <f t="shared" si="45"/>
        <v>Juliette</v>
      </c>
      <c r="H67" s="1598">
        <f t="shared" si="46"/>
        <v>4</v>
      </c>
      <c r="I67" s="1649">
        <f t="shared" si="47"/>
        <v>1</v>
      </c>
      <c r="K67" s="1709"/>
      <c r="L67" s="1626">
        <f>IF(L66&lt;&gt;"",IF(L66+1&gt;EOMONTH(L$38,0),"",L66+1),"")</f>
        <v>44073</v>
      </c>
      <c r="M67" s="1627" t="str">
        <f t="shared" si="72"/>
        <v/>
      </c>
      <c r="N67" s="1628">
        <f t="shared" si="73"/>
        <v>243</v>
      </c>
      <c r="O67" s="1629">
        <f t="shared" si="48"/>
        <v>-124</v>
      </c>
      <c r="P67" s="1630" t="str">
        <f t="shared" si="49"/>
        <v>Fiacre</v>
      </c>
      <c r="Q67" s="1598">
        <f t="shared" si="50"/>
        <v>7</v>
      </c>
      <c r="R67" s="1649">
        <f t="shared" si="51"/>
        <v>1</v>
      </c>
      <c r="T67" s="1709"/>
      <c r="U67" s="1626">
        <f>IF(U66&lt;&gt;"",IF(U66+1&gt;EOMONTH(U$38,0),"",U66+1),"")</f>
        <v>44104</v>
      </c>
      <c r="V67" s="1627" t="str">
        <f t="shared" si="75"/>
        <v/>
      </c>
      <c r="W67" s="1628">
        <f t="shared" si="76"/>
        <v>274</v>
      </c>
      <c r="X67" s="1629">
        <f t="shared" si="52"/>
        <v>-93</v>
      </c>
      <c r="Y67" s="1630" t="str">
        <f t="shared" si="53"/>
        <v>Jérôme</v>
      </c>
      <c r="Z67" s="1598">
        <f t="shared" si="54"/>
        <v>3</v>
      </c>
      <c r="AA67" s="1649">
        <f t="shared" si="55"/>
        <v>0</v>
      </c>
      <c r="AC67" s="1709"/>
      <c r="AD67" s="1626">
        <f>IF(AD66&lt;&gt;"",IF(AD66+1&gt;EOMONTH(AD$38,0),"",AD66+1),"")</f>
        <v>44134</v>
      </c>
      <c r="AE67" s="1627" t="str">
        <f t="shared" si="78"/>
        <v/>
      </c>
      <c r="AF67" s="1628">
        <f t="shared" si="79"/>
        <v>304</v>
      </c>
      <c r="AG67" s="1629">
        <f t="shared" si="56"/>
        <v>-63</v>
      </c>
      <c r="AH67" s="1630" t="str">
        <f t="shared" si="57"/>
        <v>Bienvenu</v>
      </c>
      <c r="AI67" s="1598">
        <f t="shared" si="58"/>
        <v>5</v>
      </c>
      <c r="AJ67" s="1649">
        <f t="shared" si="59"/>
        <v>1</v>
      </c>
      <c r="AL67" s="1709"/>
      <c r="AM67" s="1626">
        <f>IF(AM66&lt;&gt;"",IF(AM66+1&gt;EOMONTH(AM$38,0),"",AM66+1),"")</f>
        <v>44165</v>
      </c>
      <c r="AN67" s="1627" t="str">
        <f t="shared" si="81"/>
        <v>(49)</v>
      </c>
      <c r="AO67" s="1628">
        <f t="shared" si="82"/>
        <v>335</v>
      </c>
      <c r="AP67" s="1629">
        <f t="shared" si="60"/>
        <v>-32</v>
      </c>
      <c r="AQ67" s="1630" t="str">
        <f t="shared" si="61"/>
        <v>André</v>
      </c>
      <c r="AR67" s="1598">
        <f t="shared" si="62"/>
        <v>1</v>
      </c>
      <c r="AS67" s="1649">
        <f t="shared" si="63"/>
        <v>0</v>
      </c>
      <c r="AU67" s="1709"/>
      <c r="AV67" s="1626">
        <f>IF(AV66&lt;&gt;"",IF(AV66+1&gt;EOMONTH(AV$38,0),"",AV66+1),"")</f>
        <v>44195</v>
      </c>
      <c r="AW67" s="1627" t="str">
        <f t="shared" si="84"/>
        <v/>
      </c>
      <c r="AX67" s="1628">
        <f t="shared" si="85"/>
        <v>365</v>
      </c>
      <c r="AY67" s="1629">
        <f t="shared" si="64"/>
        <v>-2</v>
      </c>
      <c r="AZ67" s="1630" t="str">
        <f t="shared" si="65"/>
        <v>Roger</v>
      </c>
      <c r="BA67" s="1598">
        <f t="shared" si="66"/>
        <v>3</v>
      </c>
      <c r="BB67" s="1649">
        <f t="shared" si="67"/>
        <v>0</v>
      </c>
      <c r="BC67" s="1599"/>
      <c r="BD67" s="1706">
        <f t="shared" si="86"/>
        <v>43895</v>
      </c>
      <c r="BE67" s="1715"/>
      <c r="BF67" s="1708" t="s">
        <v>3276</v>
      </c>
      <c r="BG67" s="1688" t="s">
        <v>3277</v>
      </c>
      <c r="BH67" s="1698"/>
      <c r="BI67" s="1698"/>
      <c r="BJ67" s="1698"/>
      <c r="BK67" s="1698"/>
      <c r="BL67" s="1698"/>
      <c r="BM67" s="1698"/>
      <c r="BN67" s="1698"/>
      <c r="BO67" s="1698"/>
      <c r="BP67" s="1698"/>
      <c r="BQ67" s="1698"/>
      <c r="BR67" s="1698"/>
      <c r="BS67" s="1698"/>
    </row>
    <row r="68" spans="2:71" ht="15.75" customHeight="1" thickBot="1" x14ac:dyDescent="0.4">
      <c r="B68" s="1731"/>
      <c r="C68" s="1631">
        <f>IF(C67&lt;&gt;"",IF(C67+1&gt;EOMONTH(C$38,0),"",C67+1),"")</f>
        <v>44043</v>
      </c>
      <c r="D68" s="1632" t="str">
        <f t="shared" si="69"/>
        <v/>
      </c>
      <c r="E68" s="1633">
        <f t="shared" si="70"/>
        <v>213</v>
      </c>
      <c r="F68" s="1634">
        <f t="shared" si="44"/>
        <v>-154</v>
      </c>
      <c r="G68" s="1635" t="str">
        <f t="shared" si="45"/>
        <v>Ignace de Loyola</v>
      </c>
      <c r="H68" s="1605">
        <f t="shared" si="46"/>
        <v>5</v>
      </c>
      <c r="I68" s="1650">
        <f t="shared" si="47"/>
        <v>1</v>
      </c>
      <c r="K68" s="1731"/>
      <c r="L68" s="1631">
        <f>IF(L67&lt;&gt;"",IF(L67+1&gt;EOMONTH(L$38,0),"",L67+1),"")</f>
        <v>44074</v>
      </c>
      <c r="M68" s="1632" t="str">
        <f t="shared" si="72"/>
        <v>(36)</v>
      </c>
      <c r="N68" s="1633">
        <f t="shared" si="73"/>
        <v>244</v>
      </c>
      <c r="O68" s="1634">
        <f t="shared" si="48"/>
        <v>-123</v>
      </c>
      <c r="P68" s="1635" t="str">
        <f t="shared" si="49"/>
        <v>Aristide</v>
      </c>
      <c r="Q68" s="1605">
        <f t="shared" si="50"/>
        <v>1</v>
      </c>
      <c r="R68" s="1650">
        <f t="shared" si="51"/>
        <v>1</v>
      </c>
      <c r="T68" s="1731"/>
      <c r="U68" s="1631" t="str">
        <f>IF(U67&lt;&gt;"",IF(U67+1&gt;EOMONTH(U$38,0),"",U67+1),"")</f>
        <v/>
      </c>
      <c r="V68" s="1632" t="str">
        <f t="shared" si="75"/>
        <v/>
      </c>
      <c r="W68" s="1633" t="str">
        <f t="shared" si="76"/>
        <v/>
      </c>
      <c r="X68" s="1634" t="str">
        <f t="shared" si="52"/>
        <v/>
      </c>
      <c r="Y68" s="1635" t="str">
        <f t="shared" si="53"/>
        <v/>
      </c>
      <c r="Z68" s="1605" t="str">
        <f t="shared" si="54"/>
        <v/>
      </c>
      <c r="AA68" s="1650">
        <f t="shared" si="55"/>
        <v>0</v>
      </c>
      <c r="AC68" s="1731"/>
      <c r="AD68" s="1631">
        <f>IF(AD67&lt;&gt;"",IF(AD67+1&gt;EOMONTH(AD$38,0),"",AD67+1),"")</f>
        <v>44135</v>
      </c>
      <c r="AE68" s="1632" t="str">
        <f t="shared" si="78"/>
        <v/>
      </c>
      <c r="AF68" s="1633">
        <f t="shared" si="79"/>
        <v>305</v>
      </c>
      <c r="AG68" s="1634">
        <f t="shared" si="56"/>
        <v>-62</v>
      </c>
      <c r="AH68" s="1635" t="str">
        <f t="shared" si="57"/>
        <v>Quentin</v>
      </c>
      <c r="AI68" s="1605">
        <f t="shared" si="58"/>
        <v>6</v>
      </c>
      <c r="AJ68" s="1650">
        <f t="shared" si="59"/>
        <v>1</v>
      </c>
      <c r="AL68" s="1731"/>
      <c r="AM68" s="1631" t="str">
        <f>IF(AM67&lt;&gt;"",IF(AM67+1&gt;EOMONTH(AM$38,0),"",AM67+1),"")</f>
        <v/>
      </c>
      <c r="AN68" s="1632" t="str">
        <f t="shared" si="81"/>
        <v/>
      </c>
      <c r="AO68" s="1633" t="str">
        <f t="shared" si="82"/>
        <v/>
      </c>
      <c r="AP68" s="1634" t="str">
        <f t="shared" si="60"/>
        <v/>
      </c>
      <c r="AQ68" s="1635" t="str">
        <f t="shared" si="61"/>
        <v/>
      </c>
      <c r="AR68" s="1605" t="str">
        <f t="shared" si="62"/>
        <v/>
      </c>
      <c r="AS68" s="1650">
        <f t="shared" si="63"/>
        <v>0</v>
      </c>
      <c r="AU68" s="1731"/>
      <c r="AV68" s="1631">
        <f>IF(AV67&lt;&gt;"",IF(AV67+1&gt;EOMONTH(AV$38,0),"",AV67+1),"")</f>
        <v>44196</v>
      </c>
      <c r="AW68" s="1632" t="str">
        <f t="shared" si="84"/>
        <v/>
      </c>
      <c r="AX68" s="1633">
        <f t="shared" si="85"/>
        <v>366</v>
      </c>
      <c r="AY68" s="1634">
        <f t="shared" si="64"/>
        <v>-1</v>
      </c>
      <c r="AZ68" s="1635" t="str">
        <f t="shared" si="65"/>
        <v>Sylvestre</v>
      </c>
      <c r="BA68" s="1605">
        <f t="shared" si="66"/>
        <v>4</v>
      </c>
      <c r="BB68" s="1650">
        <f t="shared" si="67"/>
        <v>0</v>
      </c>
      <c r="BC68" s="1599"/>
      <c r="BD68" s="1706">
        <f t="shared" si="86"/>
        <v>43896</v>
      </c>
      <c r="BE68" s="1715"/>
      <c r="BF68" s="1708" t="s">
        <v>3278</v>
      </c>
      <c r="BG68" s="1688" t="s">
        <v>3279</v>
      </c>
      <c r="BH68" s="1698"/>
      <c r="BI68" s="1698"/>
      <c r="BJ68" s="1698"/>
      <c r="BK68" s="1698"/>
      <c r="BL68" s="1698"/>
      <c r="BM68" s="1698"/>
      <c r="BN68" s="1698"/>
      <c r="BO68" s="1698"/>
      <c r="BP68" s="1698"/>
      <c r="BQ68" s="1698"/>
      <c r="BR68" s="1698"/>
      <c r="BS68" s="1698"/>
    </row>
    <row r="69" spans="2:71" ht="24" thickTop="1" x14ac:dyDescent="0.35">
      <c r="B69" s="1698"/>
      <c r="C69" s="1698"/>
      <c r="D69" s="1698"/>
      <c r="E69" s="1698"/>
      <c r="F69" s="1738"/>
      <c r="G69" s="1698"/>
      <c r="H69" s="1698"/>
      <c r="I69" s="1698"/>
      <c r="J69" s="1698"/>
      <c r="K69" s="1698"/>
      <c r="L69" s="1698"/>
      <c r="M69" s="1698"/>
      <c r="N69" s="1698"/>
      <c r="O69" s="1738"/>
      <c r="P69" s="1698"/>
      <c r="Q69" s="1698"/>
      <c r="R69" s="1698"/>
      <c r="S69" s="1698"/>
      <c r="T69" s="1698"/>
      <c r="U69" s="1698"/>
      <c r="V69" s="1698"/>
      <c r="W69" s="1698"/>
      <c r="X69" s="1738"/>
      <c r="Y69" s="1698"/>
      <c r="Z69" s="1698"/>
      <c r="AA69" s="1698"/>
      <c r="AB69" s="1698"/>
      <c r="AC69" s="1698"/>
      <c r="AD69" s="1698"/>
      <c r="AE69" s="1698"/>
      <c r="AF69" s="1698"/>
      <c r="AG69" s="1738"/>
      <c r="BD69" s="1706">
        <f t="shared" si="86"/>
        <v>43897</v>
      </c>
      <c r="BE69" s="1715"/>
      <c r="BF69" s="1708" t="s">
        <v>3280</v>
      </c>
      <c r="BG69" s="1688" t="s">
        <v>3281</v>
      </c>
    </row>
    <row r="70" spans="2:71" ht="26.25" x14ac:dyDescent="0.4">
      <c r="B70" s="1698"/>
      <c r="C70" s="1682" t="s">
        <v>3874</v>
      </c>
      <c r="D70" s="1698"/>
      <c r="E70" s="1698"/>
      <c r="F70" s="1738"/>
      <c r="G70" s="1698"/>
      <c r="H70" s="1698"/>
      <c r="I70" s="1698"/>
      <c r="J70" s="1698"/>
      <c r="K70" s="1698"/>
      <c r="L70" s="1698"/>
      <c r="M70" s="1698"/>
      <c r="N70" s="1698"/>
      <c r="O70" s="1738"/>
      <c r="P70" s="1698"/>
      <c r="Q70" s="1698"/>
      <c r="R70" s="1698"/>
      <c r="S70" s="1698"/>
      <c r="T70" s="1698"/>
      <c r="U70" s="1698"/>
      <c r="V70" s="1698"/>
      <c r="W70" s="1698"/>
      <c r="X70" s="1738"/>
      <c r="Y70" s="1698"/>
      <c r="Z70" s="1698"/>
      <c r="AA70" s="1698"/>
      <c r="AB70" s="1698"/>
      <c r="AC70" s="1698"/>
      <c r="AD70" s="1698"/>
      <c r="AE70" s="1698"/>
      <c r="AF70" s="1698"/>
      <c r="AG70" s="1738"/>
      <c r="BD70" s="1706">
        <f t="shared" si="86"/>
        <v>43898</v>
      </c>
      <c r="BE70" s="1715"/>
      <c r="BF70" s="1708" t="s">
        <v>3282</v>
      </c>
      <c r="BG70" s="1688" t="s">
        <v>3283</v>
      </c>
    </row>
    <row r="71" spans="2:71" x14ac:dyDescent="0.35">
      <c r="B71" s="1698"/>
      <c r="C71" s="1646" t="s">
        <v>3876</v>
      </c>
      <c r="D71" s="1698"/>
      <c r="E71" s="1698"/>
      <c r="F71" s="1738"/>
      <c r="G71" s="1698"/>
      <c r="H71" s="1698"/>
      <c r="I71" s="1698"/>
      <c r="J71" s="1698"/>
      <c r="K71" s="1698"/>
      <c r="L71" s="1698"/>
      <c r="M71" s="1698"/>
      <c r="N71" s="1698"/>
      <c r="O71" s="1738"/>
      <c r="P71" s="1698"/>
      <c r="Q71" s="1698"/>
      <c r="R71" s="1698"/>
      <c r="S71" s="1698"/>
      <c r="T71" s="1698"/>
      <c r="U71" s="1698"/>
      <c r="V71" s="1698"/>
      <c r="W71" s="1698"/>
      <c r="X71" s="1738"/>
      <c r="Y71" s="1698"/>
      <c r="Z71" s="1698"/>
      <c r="AA71" s="1698"/>
      <c r="AB71" s="1698"/>
      <c r="AC71" s="1698"/>
      <c r="AD71" s="1698"/>
      <c r="AE71" s="1698"/>
      <c r="AF71" s="1698"/>
      <c r="AG71" s="1738"/>
      <c r="BD71" s="1706">
        <f t="shared" si="86"/>
        <v>43899</v>
      </c>
      <c r="BE71" s="1715"/>
      <c r="BF71" s="1708" t="s">
        <v>3284</v>
      </c>
      <c r="BG71" s="1688" t="s">
        <v>3285</v>
      </c>
    </row>
    <row r="72" spans="2:71" x14ac:dyDescent="0.35">
      <c r="B72" s="1698"/>
      <c r="C72" s="1646" t="s">
        <v>3877</v>
      </c>
      <c r="D72" s="1698"/>
      <c r="E72" s="1698"/>
      <c r="F72" s="1738"/>
      <c r="G72" s="1698"/>
      <c r="H72" s="1698"/>
      <c r="I72" s="1698"/>
      <c r="J72" s="1698"/>
      <c r="K72" s="1698"/>
      <c r="L72" s="1698"/>
      <c r="M72" s="1698"/>
      <c r="N72" s="1698"/>
      <c r="O72" s="1738"/>
      <c r="P72" s="1698"/>
      <c r="Q72" s="1698"/>
      <c r="R72" s="1698"/>
      <c r="S72" s="1698"/>
      <c r="T72" s="1698"/>
      <c r="U72" s="1698"/>
      <c r="V72" s="1698"/>
      <c r="W72" s="1698"/>
      <c r="X72" s="1738"/>
      <c r="Y72" s="1698"/>
      <c r="Z72" s="1698"/>
      <c r="AA72" s="1698"/>
      <c r="AB72" s="1698"/>
      <c r="AC72" s="1698"/>
      <c r="AD72" s="1698"/>
      <c r="AE72" s="1698"/>
      <c r="AF72" s="1698"/>
      <c r="AG72" s="1738"/>
      <c r="BD72" s="1706">
        <f t="shared" si="86"/>
        <v>43900</v>
      </c>
      <c r="BE72" s="1715"/>
      <c r="BF72" s="1708" t="s">
        <v>3286</v>
      </c>
      <c r="BG72" s="1688" t="s">
        <v>3287</v>
      </c>
    </row>
    <row r="73" spans="2:71" x14ac:dyDescent="0.35">
      <c r="B73" s="1698"/>
      <c r="C73" s="1683" t="s">
        <v>3878</v>
      </c>
      <c r="D73" s="1698"/>
      <c r="E73" s="1698"/>
      <c r="F73" s="1738"/>
      <c r="G73" s="1698"/>
      <c r="H73" s="1698"/>
      <c r="I73" s="1698"/>
      <c r="J73" s="1698"/>
      <c r="K73" s="1698"/>
      <c r="L73" s="1698"/>
      <c r="M73" s="1698"/>
      <c r="N73" s="1698"/>
      <c r="O73" s="1738"/>
      <c r="P73" s="1698"/>
      <c r="Q73" s="1698"/>
      <c r="R73" s="1698"/>
      <c r="S73" s="1698"/>
      <c r="T73" s="1698"/>
      <c r="U73" s="1698"/>
      <c r="V73" s="1698"/>
      <c r="W73" s="1698"/>
      <c r="X73" s="1738"/>
      <c r="Y73" s="1698"/>
      <c r="Z73" s="1698"/>
      <c r="AA73" s="1698"/>
      <c r="AB73" s="1698"/>
      <c r="AC73" s="1698"/>
      <c r="AD73" s="1698"/>
      <c r="AE73" s="1698"/>
      <c r="AF73" s="1698"/>
      <c r="AG73" s="1738"/>
      <c r="BD73" s="1706">
        <f t="shared" si="86"/>
        <v>43901</v>
      </c>
      <c r="BE73" s="1715"/>
      <c r="BF73" s="1708" t="s">
        <v>3288</v>
      </c>
      <c r="BG73" s="1688" t="s">
        <v>3289</v>
      </c>
    </row>
    <row r="74" spans="2:71" x14ac:dyDescent="0.35">
      <c r="B74" s="1698"/>
      <c r="C74" s="1683" t="s">
        <v>3879</v>
      </c>
      <c r="D74" s="1698"/>
      <c r="E74" s="1698"/>
      <c r="F74" s="1738"/>
      <c r="G74" s="1698"/>
      <c r="H74" s="1698"/>
      <c r="I74" s="1698"/>
      <c r="J74" s="1698"/>
      <c r="K74" s="1698"/>
      <c r="L74" s="1698"/>
      <c r="M74" s="1698"/>
      <c r="N74" s="1698"/>
      <c r="O74" s="1738"/>
      <c r="P74" s="1698"/>
      <c r="Q74" s="1698"/>
      <c r="R74" s="1698"/>
      <c r="S74" s="1698"/>
      <c r="T74" s="1698"/>
      <c r="U74" s="1698"/>
      <c r="V74" s="1698"/>
      <c r="W74" s="1698"/>
      <c r="X74" s="1738"/>
      <c r="Y74" s="1698"/>
      <c r="Z74" s="1698"/>
      <c r="AA74" s="1698"/>
      <c r="AB74" s="1698"/>
      <c r="AC74" s="1698"/>
      <c r="AD74" s="1698"/>
      <c r="AE74" s="1698"/>
      <c r="AF74" s="1698"/>
      <c r="AG74" s="1738"/>
      <c r="BD74" s="1706">
        <f t="shared" si="86"/>
        <v>43902</v>
      </c>
      <c r="BE74" s="1715"/>
      <c r="BF74" s="1708" t="s">
        <v>3290</v>
      </c>
      <c r="BG74" s="1688" t="s">
        <v>3291</v>
      </c>
    </row>
    <row r="75" spans="2:71" x14ac:dyDescent="0.35">
      <c r="B75" s="1698"/>
      <c r="C75" s="1683" t="s">
        <v>3881</v>
      </c>
      <c r="D75" s="1698"/>
      <c r="E75" s="1698"/>
      <c r="F75" s="1698"/>
      <c r="G75" s="1698"/>
      <c r="H75" s="1698"/>
      <c r="I75" s="1698"/>
      <c r="J75" s="1698"/>
      <c r="K75" s="1698"/>
      <c r="L75" s="1698"/>
      <c r="M75" s="1698"/>
      <c r="N75" s="1698"/>
      <c r="O75" s="1738"/>
      <c r="P75" s="1698"/>
      <c r="Q75" s="1698"/>
      <c r="R75" s="1698"/>
      <c r="S75" s="1698"/>
      <c r="T75" s="1698"/>
      <c r="U75" s="1698"/>
      <c r="V75" s="1698"/>
      <c r="W75" s="1698"/>
      <c r="X75" s="1738"/>
      <c r="Y75" s="1698"/>
      <c r="Z75" s="1698"/>
      <c r="AA75" s="1698"/>
      <c r="AB75" s="1698"/>
      <c r="AC75" s="1698"/>
      <c r="AD75" s="1698"/>
      <c r="AE75" s="1698"/>
      <c r="AF75" s="1698"/>
      <c r="AG75" s="1738"/>
      <c r="BD75" s="1706">
        <f t="shared" si="86"/>
        <v>43903</v>
      </c>
      <c r="BE75" s="1715"/>
      <c r="BF75" s="1708" t="s">
        <v>3292</v>
      </c>
      <c r="BG75" s="1688" t="s">
        <v>3293</v>
      </c>
    </row>
    <row r="76" spans="2:71" x14ac:dyDescent="0.35">
      <c r="B76" s="1698"/>
      <c r="C76" s="1683"/>
      <c r="D76" s="1683" t="s">
        <v>3885</v>
      </c>
      <c r="E76" s="1698"/>
      <c r="F76" s="1698"/>
      <c r="G76" s="1698"/>
      <c r="H76" s="1698"/>
      <c r="I76" s="1698"/>
      <c r="J76" s="1698"/>
      <c r="K76" s="1698"/>
      <c r="L76" s="1698"/>
      <c r="M76" s="1698"/>
      <c r="N76" s="1698"/>
      <c r="O76" s="1738"/>
      <c r="P76" s="1698"/>
      <c r="Q76" s="1698"/>
      <c r="R76" s="1698"/>
      <c r="S76" s="1698"/>
      <c r="T76" s="1698"/>
      <c r="U76" s="1698"/>
      <c r="V76" s="1698"/>
      <c r="W76" s="1698"/>
      <c r="X76" s="1738"/>
      <c r="Y76" s="1698"/>
      <c r="Z76" s="1698"/>
      <c r="AA76" s="1698"/>
      <c r="AB76" s="1698"/>
      <c r="AC76" s="1698"/>
      <c r="AD76" s="1698"/>
      <c r="AE76" s="1698"/>
      <c r="AF76" s="1698"/>
      <c r="AG76" s="1738"/>
      <c r="BD76" s="1706">
        <f t="shared" si="86"/>
        <v>43904</v>
      </c>
      <c r="BE76" s="1715"/>
      <c r="BF76" s="1708"/>
      <c r="BG76" s="1688"/>
    </row>
    <row r="77" spans="2:71" x14ac:dyDescent="0.35">
      <c r="B77" s="1698"/>
      <c r="C77" s="1683"/>
      <c r="D77" s="1686" t="s">
        <v>3886</v>
      </c>
      <c r="E77" s="1698"/>
      <c r="F77" s="1698"/>
      <c r="G77" s="1698"/>
      <c r="H77" s="1698"/>
      <c r="I77" s="1698"/>
      <c r="J77" s="1698"/>
      <c r="K77" s="1698"/>
      <c r="L77" s="1698"/>
      <c r="M77" s="1698"/>
      <c r="N77" s="1698"/>
      <c r="O77" s="1738"/>
      <c r="P77" s="1698"/>
      <c r="Q77" s="1698"/>
      <c r="R77" s="1698"/>
      <c r="S77" s="1698"/>
      <c r="T77" s="1698"/>
      <c r="U77" s="1698"/>
      <c r="V77" s="1698"/>
      <c r="W77" s="1698"/>
      <c r="X77" s="1738"/>
      <c r="Y77" s="1698"/>
      <c r="Z77" s="1698"/>
      <c r="AA77" s="1698"/>
      <c r="AB77" s="1698"/>
      <c r="AC77" s="1698"/>
      <c r="AD77" s="1698"/>
      <c r="AE77" s="1698"/>
      <c r="AF77" s="1698"/>
      <c r="AG77" s="1738"/>
      <c r="BD77" s="1706">
        <f t="shared" si="86"/>
        <v>43905</v>
      </c>
      <c r="BE77" s="1715"/>
      <c r="BF77" s="1708"/>
      <c r="BG77" s="1688"/>
    </row>
    <row r="78" spans="2:71" x14ac:dyDescent="0.35">
      <c r="B78" s="1698"/>
      <c r="C78" s="1681" t="s">
        <v>3882</v>
      </c>
      <c r="D78" s="1698"/>
      <c r="E78" s="1698"/>
      <c r="F78" s="1738"/>
      <c r="G78" s="1698"/>
      <c r="H78" s="1698"/>
      <c r="I78" s="1698"/>
      <c r="J78" s="1698"/>
      <c r="K78" s="1698"/>
      <c r="L78" s="1698"/>
      <c r="M78" s="1698"/>
      <c r="N78" s="1698"/>
      <c r="O78" s="1738"/>
      <c r="P78" s="1698"/>
      <c r="Q78" s="1698"/>
      <c r="R78" s="1698"/>
      <c r="S78" s="1698"/>
      <c r="T78" s="1698"/>
      <c r="U78" s="1698"/>
      <c r="V78" s="1698"/>
      <c r="W78" s="1698"/>
      <c r="X78" s="1738"/>
      <c r="Y78" s="1698"/>
      <c r="Z78" s="1698"/>
      <c r="AA78" s="1698"/>
      <c r="AB78" s="1698"/>
      <c r="AC78" s="1698"/>
      <c r="AD78" s="1698"/>
      <c r="AE78" s="1698"/>
      <c r="AF78" s="1698"/>
      <c r="AG78" s="1738"/>
      <c r="BD78" s="1706">
        <f t="shared" si="86"/>
        <v>43906</v>
      </c>
      <c r="BE78" s="1715"/>
      <c r="BF78" s="1708" t="s">
        <v>3294</v>
      </c>
      <c r="BG78" s="1688" t="s">
        <v>3295</v>
      </c>
    </row>
    <row r="79" spans="2:71" x14ac:dyDescent="0.35">
      <c r="B79" s="1698"/>
      <c r="C79" s="1646" t="s">
        <v>3883</v>
      </c>
      <c r="D79" s="1698"/>
      <c r="E79" s="1698"/>
      <c r="F79" s="1738"/>
      <c r="G79" s="1698"/>
      <c r="H79" s="1698" t="s">
        <v>3101</v>
      </c>
      <c r="I79" s="1698"/>
      <c r="J79" s="1698"/>
      <c r="K79" s="1698"/>
      <c r="L79" s="1698"/>
      <c r="M79" s="1698"/>
      <c r="N79" s="1698"/>
      <c r="O79" s="1738"/>
      <c r="P79" s="1698"/>
      <c r="Q79" s="1698"/>
      <c r="R79" s="1698"/>
      <c r="S79" s="1698"/>
      <c r="T79" s="1698"/>
      <c r="U79" s="1698"/>
      <c r="V79" s="1698"/>
      <c r="W79" s="1698"/>
      <c r="X79" s="1738"/>
      <c r="Y79" s="1698"/>
      <c r="Z79" s="1698"/>
      <c r="AA79" s="1698"/>
      <c r="AB79" s="1698"/>
      <c r="AC79" s="1698"/>
      <c r="AD79" s="1698"/>
      <c r="AE79" s="1698"/>
      <c r="AF79" s="1698"/>
      <c r="AG79" s="1738"/>
      <c r="BD79" s="1706">
        <f t="shared" si="86"/>
        <v>43907</v>
      </c>
      <c r="BE79" s="1715"/>
      <c r="BF79" s="1708" t="s">
        <v>3296</v>
      </c>
      <c r="BG79" s="1688" t="s">
        <v>3297</v>
      </c>
    </row>
    <row r="80" spans="2:71" x14ac:dyDescent="0.35">
      <c r="B80" s="1698"/>
      <c r="C80" s="1638" t="s">
        <v>3887</v>
      </c>
      <c r="D80" s="1698"/>
      <c r="E80" s="1698"/>
      <c r="F80" s="1738"/>
      <c r="G80" s="1698"/>
      <c r="H80" s="1698"/>
      <c r="I80" s="1698"/>
      <c r="J80" s="1698"/>
      <c r="K80" s="1698"/>
      <c r="L80" s="1698"/>
      <c r="M80" s="1698"/>
      <c r="N80" s="1698"/>
      <c r="O80" s="1738"/>
      <c r="P80" s="1698"/>
      <c r="Q80" s="1698"/>
      <c r="R80" s="1698"/>
      <c r="S80" s="1698"/>
      <c r="T80" s="1687" t="s">
        <v>3888</v>
      </c>
      <c r="U80" s="1698"/>
      <c r="V80" s="1698"/>
      <c r="W80" s="1698"/>
      <c r="X80" s="1738"/>
      <c r="Y80" s="1698"/>
      <c r="Z80" s="1698"/>
      <c r="AA80" s="1698"/>
      <c r="AB80" s="1698"/>
      <c r="AC80" s="1698"/>
      <c r="AD80" s="1698"/>
      <c r="AE80" s="1698"/>
      <c r="AF80" s="1698"/>
      <c r="AG80" s="1738"/>
      <c r="BD80" s="1706">
        <f t="shared" si="86"/>
        <v>43908</v>
      </c>
      <c r="BE80" s="1715"/>
      <c r="BF80" s="1708" t="s">
        <v>3298</v>
      </c>
      <c r="BG80" s="1688" t="s">
        <v>3299</v>
      </c>
    </row>
    <row r="81" spans="1:59" x14ac:dyDescent="0.35">
      <c r="B81" s="1698"/>
      <c r="C81" s="1739" t="s">
        <v>1626</v>
      </c>
      <c r="D81" s="1698"/>
      <c r="E81" s="1698"/>
      <c r="F81" s="1738"/>
      <c r="G81" s="1698"/>
      <c r="H81" s="1698"/>
      <c r="I81" s="1698"/>
      <c r="J81" s="1698"/>
      <c r="K81" s="1698"/>
      <c r="L81" s="1698"/>
      <c r="M81" s="1698"/>
      <c r="N81" s="1698"/>
      <c r="O81" s="1738"/>
      <c r="P81" s="1698"/>
      <c r="Q81" s="1698"/>
      <c r="R81" s="1698"/>
      <c r="S81" s="1698"/>
      <c r="T81" s="1698"/>
      <c r="U81" s="1698"/>
      <c r="V81" s="1698"/>
      <c r="W81" s="1698"/>
      <c r="X81" s="1738"/>
      <c r="Y81" s="1698"/>
      <c r="Z81" s="1698"/>
      <c r="AA81" s="1698"/>
      <c r="AB81" s="1698"/>
      <c r="AC81" s="1698"/>
      <c r="AD81" s="1698"/>
      <c r="AE81" s="1698"/>
      <c r="AF81" s="1698"/>
      <c r="AG81" s="1738"/>
      <c r="BD81" s="1706">
        <f t="shared" si="86"/>
        <v>43909</v>
      </c>
      <c r="BE81" s="1715"/>
      <c r="BF81" s="1708" t="s">
        <v>3300</v>
      </c>
      <c r="BG81" s="1688" t="s">
        <v>3301</v>
      </c>
    </row>
    <row r="82" spans="1:59" x14ac:dyDescent="0.35">
      <c r="B82" s="1698"/>
      <c r="C82" s="1739" t="s">
        <v>3219</v>
      </c>
      <c r="D82" s="1698"/>
      <c r="E82" s="1698"/>
      <c r="F82" s="1738"/>
      <c r="G82" s="1698"/>
      <c r="H82" s="1698"/>
      <c r="I82" s="1698"/>
      <c r="J82" s="1698"/>
      <c r="K82" s="1698"/>
      <c r="L82" s="1698"/>
      <c r="M82" s="1698"/>
      <c r="N82" s="1698"/>
      <c r="O82" s="1738"/>
      <c r="P82" s="1698"/>
      <c r="Q82" s="1698"/>
      <c r="R82" s="1698"/>
      <c r="S82" s="1698"/>
      <c r="T82" s="1698"/>
      <c r="U82" s="1698"/>
      <c r="V82" s="1698"/>
      <c r="W82" s="1698"/>
      <c r="X82" s="1738"/>
      <c r="Y82" s="1698"/>
      <c r="Z82" s="1698"/>
      <c r="AA82" s="1698"/>
      <c r="AB82" s="1698"/>
      <c r="AC82" s="1698"/>
      <c r="AD82" s="1698"/>
      <c r="AE82" s="1698"/>
      <c r="AF82" s="1698"/>
      <c r="AG82" s="1738"/>
      <c r="BD82" s="1706">
        <f t="shared" si="86"/>
        <v>43910</v>
      </c>
      <c r="BE82" s="1715"/>
      <c r="BF82" s="1708" t="s">
        <v>3302</v>
      </c>
      <c r="BG82" s="1688" t="s">
        <v>3303</v>
      </c>
    </row>
    <row r="83" spans="1:59" x14ac:dyDescent="0.35">
      <c r="B83" s="1698"/>
      <c r="C83" s="1636" t="s">
        <v>3236</v>
      </c>
      <c r="D83" s="1698"/>
      <c r="E83" s="1698"/>
      <c r="F83" s="1738"/>
      <c r="G83" s="1698"/>
      <c r="H83" s="1698"/>
      <c r="I83" s="1698"/>
      <c r="J83" s="1698"/>
      <c r="K83" s="1698"/>
      <c r="L83" s="1698"/>
      <c r="M83" s="1698"/>
      <c r="N83" s="1698"/>
      <c r="O83" s="1738"/>
      <c r="P83" s="1698"/>
      <c r="Q83" s="1698"/>
      <c r="R83" s="1698"/>
      <c r="S83" s="1698"/>
      <c r="T83" s="1698"/>
      <c r="U83" s="1698"/>
      <c r="V83" s="1698"/>
      <c r="W83" s="1698"/>
      <c r="X83" s="1738"/>
      <c r="Y83" s="1698"/>
      <c r="Z83" s="1698"/>
      <c r="AA83" s="1698"/>
      <c r="AB83" s="1698"/>
      <c r="AC83" s="1698"/>
      <c r="AD83" s="1698"/>
      <c r="AE83" s="1698"/>
      <c r="AF83" s="1698"/>
      <c r="AG83" s="1738"/>
      <c r="BD83" s="1706">
        <f t="shared" si="86"/>
        <v>43911</v>
      </c>
      <c r="BE83" s="1715"/>
      <c r="BF83" s="1708" t="s">
        <v>3304</v>
      </c>
      <c r="BG83" s="1688" t="s">
        <v>3305</v>
      </c>
    </row>
    <row r="84" spans="1:59" x14ac:dyDescent="0.35">
      <c r="B84" s="1698"/>
      <c r="C84" s="1636" t="s">
        <v>3863</v>
      </c>
      <c r="D84" s="1698"/>
      <c r="E84" s="1698"/>
      <c r="F84" s="1738"/>
      <c r="G84" s="1698"/>
      <c r="H84" s="1698"/>
      <c r="I84" s="1698"/>
      <c r="J84" s="1698"/>
      <c r="K84" s="1698"/>
      <c r="L84" s="1698"/>
      <c r="M84" s="1698"/>
      <c r="N84" s="1698"/>
      <c r="O84" s="1738"/>
      <c r="P84" s="1698"/>
      <c r="Q84" s="1698"/>
      <c r="R84" s="1698"/>
      <c r="S84" s="1698"/>
      <c r="T84" s="1698"/>
      <c r="U84" s="1698"/>
      <c r="V84" s="1698"/>
      <c r="W84" s="1698"/>
      <c r="X84" s="1738"/>
      <c r="Y84" s="1698"/>
      <c r="Z84" s="1698"/>
      <c r="AA84" s="1698"/>
      <c r="AB84" s="1698"/>
      <c r="AC84" s="1698"/>
      <c r="AD84" s="1698"/>
      <c r="AE84" s="1698"/>
      <c r="AF84" s="1698"/>
      <c r="AG84" s="1738"/>
      <c r="BD84" s="1706">
        <f t="shared" si="86"/>
        <v>43912</v>
      </c>
      <c r="BE84" s="1715"/>
      <c r="BF84" s="1708" t="s">
        <v>3306</v>
      </c>
      <c r="BG84" s="1688" t="s">
        <v>3307</v>
      </c>
    </row>
    <row r="85" spans="1:59" x14ac:dyDescent="0.35">
      <c r="B85" s="1698"/>
      <c r="C85" s="1636" t="s">
        <v>3864</v>
      </c>
      <c r="D85" s="1698"/>
      <c r="E85" s="1698"/>
      <c r="F85" s="1738"/>
      <c r="G85" s="1698"/>
      <c r="H85" s="1698"/>
      <c r="I85" s="1698"/>
      <c r="J85" s="1698"/>
      <c r="K85" s="1698"/>
      <c r="L85" s="1698"/>
      <c r="M85" s="1698"/>
      <c r="N85" s="1698"/>
      <c r="O85" s="1738"/>
      <c r="P85" s="1698"/>
      <c r="Q85" s="1698"/>
      <c r="R85" s="1698"/>
      <c r="S85" s="1698"/>
      <c r="T85" s="1698"/>
      <c r="U85" s="1698"/>
      <c r="V85" s="1698"/>
      <c r="W85" s="1698"/>
      <c r="X85" s="1738"/>
      <c r="Y85" s="1698"/>
      <c r="Z85" s="1698"/>
      <c r="AA85" s="1698"/>
      <c r="AB85" s="1698"/>
      <c r="AC85" s="1698"/>
      <c r="AD85" s="1698"/>
      <c r="AE85" s="1698"/>
      <c r="AF85" s="1698"/>
      <c r="AG85" s="1738"/>
      <c r="BD85" s="1706">
        <f t="shared" si="86"/>
        <v>43913</v>
      </c>
      <c r="BE85" s="1715"/>
      <c r="BF85" s="1708" t="s">
        <v>3308</v>
      </c>
      <c r="BG85" s="1688" t="s">
        <v>3309</v>
      </c>
    </row>
    <row r="86" spans="1:59" x14ac:dyDescent="0.35">
      <c r="B86" s="1698"/>
      <c r="C86" s="1636" t="s">
        <v>3865</v>
      </c>
      <c r="D86" s="1698"/>
      <c r="E86" s="1698"/>
      <c r="F86" s="1738"/>
      <c r="G86" s="1698"/>
      <c r="H86" s="1698"/>
      <c r="I86" s="1698"/>
      <c r="J86" s="1698"/>
      <c r="K86" s="1698"/>
      <c r="L86" s="1698"/>
      <c r="M86" s="1698"/>
      <c r="N86" s="1698"/>
      <c r="O86" s="1738"/>
      <c r="P86" s="1698"/>
      <c r="Q86" s="1698"/>
      <c r="R86" s="1698"/>
      <c r="S86" s="1698"/>
      <c r="T86" s="1698"/>
      <c r="U86" s="1698"/>
      <c r="V86" s="1698"/>
      <c r="W86" s="1698"/>
      <c r="X86" s="1738"/>
      <c r="Y86" s="1698"/>
      <c r="Z86" s="1698"/>
      <c r="AA86" s="1698"/>
      <c r="AB86" s="1698"/>
      <c r="AC86" s="1698"/>
      <c r="AD86" s="1698"/>
      <c r="AE86" s="1698"/>
      <c r="AF86" s="1698"/>
      <c r="AG86" s="1738"/>
      <c r="BD86" s="1706">
        <f t="shared" si="86"/>
        <v>43914</v>
      </c>
      <c r="BE86" s="1715"/>
      <c r="BF86" s="1708" t="s">
        <v>3310</v>
      </c>
      <c r="BG86" s="1688" t="s">
        <v>3311</v>
      </c>
    </row>
    <row r="87" spans="1:59" x14ac:dyDescent="0.35">
      <c r="B87" s="1698"/>
      <c r="C87" s="1639" t="s">
        <v>3226</v>
      </c>
      <c r="D87" s="1698"/>
      <c r="E87" s="1698"/>
      <c r="F87" s="1738"/>
      <c r="G87" s="1698"/>
      <c r="H87" s="1698"/>
      <c r="I87" s="1698"/>
      <c r="J87" s="1696" t="s">
        <v>3889</v>
      </c>
      <c r="K87" s="1678"/>
      <c r="L87" s="1678"/>
      <c r="M87" s="1698"/>
      <c r="N87" s="1698"/>
      <c r="O87" s="1738"/>
      <c r="P87" s="1698"/>
      <c r="Q87" s="1698"/>
      <c r="R87" s="1698"/>
      <c r="S87" s="1698"/>
      <c r="T87" s="1698"/>
      <c r="U87" s="1698"/>
      <c r="V87" s="1698"/>
      <c r="W87" s="1698"/>
      <c r="X87" s="1738"/>
      <c r="Y87" s="1698"/>
      <c r="Z87" s="1698"/>
      <c r="AA87" s="1698"/>
      <c r="AB87" s="1698"/>
      <c r="AC87" s="1698"/>
      <c r="AD87" s="1698"/>
      <c r="AE87" s="1698"/>
      <c r="AF87" s="1698"/>
      <c r="AG87" s="1738"/>
      <c r="BD87" s="1706">
        <f t="shared" si="86"/>
        <v>43915</v>
      </c>
      <c r="BE87" s="1715"/>
      <c r="BF87" s="1708" t="s">
        <v>3313</v>
      </c>
      <c r="BG87" s="1688" t="s">
        <v>3314</v>
      </c>
    </row>
    <row r="88" spans="1:59" x14ac:dyDescent="0.35">
      <c r="B88" s="1698"/>
      <c r="C88" s="1640" t="s">
        <v>3229</v>
      </c>
      <c r="D88" s="1698"/>
      <c r="E88" s="1698"/>
      <c r="F88" s="1738"/>
      <c r="G88" s="1698"/>
      <c r="H88" s="1698"/>
      <c r="I88" s="1698"/>
      <c r="J88" s="1698"/>
      <c r="K88" s="1740" t="s">
        <v>3890</v>
      </c>
      <c r="L88" s="1740"/>
      <c r="M88" s="1740"/>
      <c r="N88" s="1740"/>
      <c r="O88" s="1741"/>
      <c r="P88" s="1698"/>
      <c r="Q88" s="1698"/>
      <c r="R88" s="1698"/>
      <c r="S88" s="1698"/>
      <c r="T88" s="1698"/>
      <c r="U88" s="1698"/>
      <c r="V88" s="1698"/>
      <c r="W88" s="1698"/>
      <c r="X88" s="1738"/>
      <c r="Y88" s="1698"/>
      <c r="Z88" s="1698"/>
      <c r="AA88" s="1698"/>
      <c r="AB88" s="1698"/>
      <c r="AC88" s="1698"/>
      <c r="AD88" s="1698"/>
      <c r="AE88" s="1698"/>
      <c r="AF88" s="1698"/>
      <c r="AG88" s="1738"/>
      <c r="BD88" s="1706">
        <f t="shared" si="86"/>
        <v>43916</v>
      </c>
      <c r="BE88" s="1715"/>
      <c r="BF88" s="1708" t="s">
        <v>3315</v>
      </c>
      <c r="BG88" s="1688" t="s">
        <v>3316</v>
      </c>
    </row>
    <row r="89" spans="1:59" ht="15.75" customHeight="1" x14ac:dyDescent="0.35">
      <c r="B89" s="1698"/>
      <c r="C89" s="1639" t="s">
        <v>3232</v>
      </c>
      <c r="D89" s="1698"/>
      <c r="E89" s="1698"/>
      <c r="F89" s="1738"/>
      <c r="G89" s="1698"/>
      <c r="H89" s="1698"/>
      <c r="I89" s="1698"/>
      <c r="J89" s="1698"/>
      <c r="K89" s="1740" t="s">
        <v>3891</v>
      </c>
      <c r="L89" s="1740"/>
      <c r="M89" s="1740"/>
      <c r="N89" s="1740"/>
      <c r="O89" s="1741"/>
      <c r="P89" s="1698"/>
      <c r="Q89" s="1698"/>
      <c r="R89" s="1698"/>
      <c r="S89" s="1698"/>
      <c r="T89" s="1698"/>
      <c r="U89" s="1698"/>
      <c r="V89" s="1698"/>
      <c r="W89" s="1698"/>
      <c r="X89" s="1738"/>
      <c r="Y89" s="1698"/>
      <c r="Z89" s="1698"/>
      <c r="AA89" s="1698"/>
      <c r="AB89" s="1698"/>
      <c r="AC89" s="1698"/>
      <c r="AD89" s="1698"/>
      <c r="AE89" s="1698"/>
      <c r="AF89" s="1698"/>
      <c r="AG89" s="1738"/>
      <c r="BD89" s="1706">
        <f t="shared" si="86"/>
        <v>43917</v>
      </c>
      <c r="BE89" s="1715"/>
      <c r="BF89" s="1708" t="s">
        <v>3317</v>
      </c>
      <c r="BG89" s="1688" t="s">
        <v>3318</v>
      </c>
    </row>
    <row r="90" spans="1:59" ht="15.75" customHeight="1" x14ac:dyDescent="0.35">
      <c r="B90" s="1698"/>
      <c r="C90" s="1640" t="s">
        <v>3235</v>
      </c>
      <c r="D90" s="1698"/>
      <c r="E90" s="1698"/>
      <c r="F90" s="1738"/>
      <c r="G90" s="1698"/>
      <c r="H90" s="1698"/>
      <c r="I90" s="1698"/>
      <c r="J90" s="1698"/>
      <c r="K90" s="1740" t="s">
        <v>3892</v>
      </c>
      <c r="L90" s="1740"/>
      <c r="M90" s="1740"/>
      <c r="N90" s="1740"/>
      <c r="O90" s="1741"/>
      <c r="P90" s="1698"/>
      <c r="Q90" s="1698"/>
      <c r="R90" s="1698"/>
      <c r="S90" s="1698"/>
      <c r="T90" s="1698"/>
      <c r="U90" s="1698"/>
      <c r="V90" s="1698"/>
      <c r="W90" s="1698"/>
      <c r="X90" s="1738"/>
      <c r="Y90" s="1698"/>
      <c r="Z90" s="1698"/>
      <c r="AA90" s="1698"/>
      <c r="AB90" s="1698"/>
      <c r="AC90" s="1698"/>
      <c r="AD90" s="1698"/>
      <c r="AE90" s="1698"/>
      <c r="AF90" s="1698"/>
      <c r="AG90" s="1738"/>
      <c r="BD90" s="1706">
        <f t="shared" si="86"/>
        <v>43918</v>
      </c>
      <c r="BE90" s="1715"/>
      <c r="BF90" s="1708" t="s">
        <v>3319</v>
      </c>
      <c r="BG90" s="1688" t="s">
        <v>3320</v>
      </c>
    </row>
    <row r="91" spans="1:59" ht="15.75" customHeight="1" x14ac:dyDescent="0.35">
      <c r="B91" s="1698"/>
      <c r="C91" s="1639" t="s">
        <v>3239</v>
      </c>
      <c r="D91" s="1698"/>
      <c r="E91" s="1698"/>
      <c r="F91" s="1738"/>
      <c r="G91" s="1698"/>
      <c r="H91" s="1698"/>
      <c r="I91" s="1698"/>
      <c r="J91" s="1698"/>
      <c r="K91" s="1740" t="s">
        <v>3893</v>
      </c>
      <c r="L91" s="1740"/>
      <c r="M91" s="1740"/>
      <c r="N91" s="1740"/>
      <c r="O91" s="1741"/>
      <c r="P91" s="1698"/>
      <c r="Q91" s="1698"/>
      <c r="R91" s="1698"/>
      <c r="S91" s="1698"/>
      <c r="T91" s="1698"/>
      <c r="U91" s="1698"/>
      <c r="V91" s="1698"/>
      <c r="W91" s="1698"/>
      <c r="X91" s="1738"/>
      <c r="Y91" s="1698"/>
      <c r="Z91" s="1698"/>
      <c r="AA91" s="1698"/>
      <c r="AB91" s="1698"/>
      <c r="AC91" s="1698"/>
      <c r="AD91" s="1698"/>
      <c r="AE91" s="1698"/>
      <c r="AF91" s="1698"/>
      <c r="AG91" s="1738"/>
      <c r="BD91" s="1706">
        <f t="shared" si="86"/>
        <v>43919</v>
      </c>
      <c r="BE91" s="1715"/>
      <c r="BF91" s="1708" t="s">
        <v>3321</v>
      </c>
      <c r="BG91" s="1688" t="s">
        <v>3322</v>
      </c>
    </row>
    <row r="92" spans="1:59" ht="15.75" customHeight="1" x14ac:dyDescent="0.35">
      <c r="B92" s="1698"/>
      <c r="C92" s="2424">
        <v>39994</v>
      </c>
      <c r="D92" s="2424"/>
      <c r="E92" s="2424"/>
      <c r="F92" s="1738"/>
      <c r="G92" s="1698"/>
      <c r="H92" s="1698"/>
      <c r="I92" s="1698"/>
      <c r="J92" s="1698"/>
      <c r="K92" s="1742" t="s">
        <v>3894</v>
      </c>
      <c r="L92" s="1740"/>
      <c r="M92" s="1740"/>
      <c r="N92" s="1740"/>
      <c r="O92" s="1741"/>
      <c r="P92" s="1698"/>
      <c r="Q92" s="1698"/>
      <c r="R92" s="1698"/>
      <c r="S92" s="1698"/>
      <c r="T92" s="1698"/>
      <c r="U92" s="1698"/>
      <c r="V92" s="1698"/>
      <c r="W92" s="1698"/>
      <c r="X92" s="1738"/>
      <c r="Y92" s="1698"/>
      <c r="Z92" s="1698"/>
      <c r="AA92" s="1698"/>
      <c r="AB92" s="1698"/>
      <c r="AC92" s="1698"/>
      <c r="AD92" s="1698"/>
      <c r="AE92" s="1698"/>
      <c r="AF92" s="1698"/>
      <c r="AG92" s="1738"/>
      <c r="BD92" s="1706">
        <f t="shared" si="86"/>
        <v>43920</v>
      </c>
      <c r="BE92" s="1715"/>
      <c r="BF92" s="1708" t="s">
        <v>3323</v>
      </c>
      <c r="BG92" s="1688" t="s">
        <v>3324</v>
      </c>
    </row>
    <row r="93" spans="1:59" ht="15.75" customHeight="1" x14ac:dyDescent="0.35">
      <c r="B93" s="1698"/>
      <c r="C93" s="1639" t="s">
        <v>3244</v>
      </c>
      <c r="D93" s="1698"/>
      <c r="E93" s="1698"/>
      <c r="F93" s="1738"/>
      <c r="G93" s="1698"/>
      <c r="H93" s="1698"/>
      <c r="I93" s="1698"/>
      <c r="J93" s="1698"/>
      <c r="K93" s="2425" t="s">
        <v>3895</v>
      </c>
      <c r="L93" s="2425"/>
      <c r="M93" s="2425"/>
      <c r="N93" s="2425"/>
      <c r="O93" s="2425"/>
      <c r="P93" s="2425"/>
      <c r="Q93" s="2425"/>
      <c r="R93" s="2425"/>
      <c r="S93" s="2425"/>
      <c r="T93" s="2425"/>
      <c r="U93" s="2425"/>
      <c r="V93" s="2425"/>
      <c r="W93" s="2425"/>
      <c r="X93" s="2425"/>
      <c r="Y93" s="2425"/>
      <c r="Z93" s="2425"/>
      <c r="AA93" s="2425"/>
      <c r="AB93" s="2425"/>
      <c r="AC93" s="2425"/>
      <c r="AD93" s="2425"/>
      <c r="AE93" s="2425"/>
      <c r="AF93" s="2425"/>
      <c r="AG93" s="2425"/>
      <c r="AH93" s="2425"/>
      <c r="AI93" s="1743"/>
      <c r="BD93" s="1706">
        <f t="shared" si="86"/>
        <v>43921</v>
      </c>
      <c r="BE93" s="1715"/>
      <c r="BF93" s="1708" t="s">
        <v>3325</v>
      </c>
      <c r="BG93" s="1688" t="s">
        <v>3326</v>
      </c>
    </row>
    <row r="94" spans="1:59" ht="15.75" customHeight="1" x14ac:dyDescent="0.35">
      <c r="B94" s="1698"/>
      <c r="C94" s="1640" t="s">
        <v>3247</v>
      </c>
      <c r="D94" s="1698"/>
      <c r="E94" s="1698"/>
      <c r="F94" s="1738"/>
      <c r="G94" s="1698"/>
      <c r="H94" s="1698"/>
      <c r="I94" s="1698"/>
      <c r="J94" s="1698"/>
      <c r="K94" s="2425"/>
      <c r="L94" s="2425"/>
      <c r="M94" s="2425"/>
      <c r="N94" s="2425"/>
      <c r="O94" s="2425"/>
      <c r="P94" s="2425"/>
      <c r="Q94" s="2425"/>
      <c r="R94" s="2425"/>
      <c r="S94" s="2425"/>
      <c r="T94" s="2425"/>
      <c r="U94" s="2425"/>
      <c r="V94" s="2425"/>
      <c r="W94" s="2425"/>
      <c r="X94" s="2425"/>
      <c r="Y94" s="2425"/>
      <c r="Z94" s="2425"/>
      <c r="AA94" s="2425"/>
      <c r="AB94" s="2425"/>
      <c r="AC94" s="2425"/>
      <c r="AD94" s="2425"/>
      <c r="AE94" s="2425"/>
      <c r="AF94" s="2425"/>
      <c r="AG94" s="2425"/>
      <c r="AH94" s="2425"/>
      <c r="BD94" s="1706">
        <f t="shared" ref="BD94:BD123" si="87">AD4</f>
        <v>43922</v>
      </c>
      <c r="BE94" s="1715"/>
      <c r="BF94" s="1708" t="s">
        <v>2954</v>
      </c>
      <c r="BG94" s="1688" t="s">
        <v>3327</v>
      </c>
    </row>
    <row r="95" spans="1:59" ht="15.75" customHeight="1" x14ac:dyDescent="0.35">
      <c r="B95" s="1698"/>
      <c r="C95" s="1639" t="s">
        <v>3250</v>
      </c>
      <c r="D95" s="1698"/>
      <c r="E95" s="1698"/>
      <c r="F95" s="1738"/>
      <c r="G95" s="1698"/>
      <c r="H95" s="1698"/>
      <c r="I95" s="1698"/>
      <c r="J95" s="1698"/>
      <c r="K95" s="2425"/>
      <c r="L95" s="2425"/>
      <c r="M95" s="2425"/>
      <c r="N95" s="2425"/>
      <c r="O95" s="2425"/>
      <c r="P95" s="2425"/>
      <c r="Q95" s="2425"/>
      <c r="R95" s="2425"/>
      <c r="S95" s="2425"/>
      <c r="T95" s="2425"/>
      <c r="U95" s="2425"/>
      <c r="V95" s="2425"/>
      <c r="W95" s="2425"/>
      <c r="X95" s="2425"/>
      <c r="Y95" s="2425"/>
      <c r="Z95" s="2425"/>
      <c r="AA95" s="2425"/>
      <c r="AB95" s="2425"/>
      <c r="AC95" s="2425"/>
      <c r="AD95" s="2425"/>
      <c r="AE95" s="2425"/>
      <c r="AF95" s="2425"/>
      <c r="AG95" s="2425"/>
      <c r="AH95" s="2425"/>
      <c r="BD95" s="1706">
        <f t="shared" si="87"/>
        <v>43923</v>
      </c>
      <c r="BE95" s="1715"/>
      <c r="BF95" s="1708" t="s">
        <v>3328</v>
      </c>
      <c r="BG95" s="1688" t="s">
        <v>3329</v>
      </c>
    </row>
    <row r="96" spans="1:59" ht="15.75" customHeight="1" x14ac:dyDescent="0.35">
      <c r="A96" s="1698"/>
      <c r="B96" s="1698"/>
      <c r="C96" s="1640" t="s">
        <v>3253</v>
      </c>
      <c r="D96" s="1698"/>
      <c r="E96" s="1698"/>
      <c r="F96" s="1738"/>
      <c r="G96" s="1698"/>
      <c r="H96" s="1698"/>
      <c r="I96" s="1698"/>
      <c r="J96" s="1698"/>
      <c r="K96" s="1744" t="s">
        <v>3896</v>
      </c>
      <c r="L96" s="1698"/>
      <c r="M96" s="1740"/>
      <c r="N96" s="1740"/>
      <c r="O96" s="1741"/>
      <c r="P96" s="1698"/>
      <c r="Q96" s="1698"/>
      <c r="R96" s="1698"/>
      <c r="S96" s="1698"/>
      <c r="T96" s="1698"/>
      <c r="U96" s="1698"/>
      <c r="V96" s="1698"/>
      <c r="W96" s="1698"/>
      <c r="X96" s="1738"/>
      <c r="Y96" s="1698"/>
      <c r="Z96" s="1698"/>
      <c r="AA96" s="1698"/>
      <c r="AB96" s="1698"/>
      <c r="AC96" s="1698"/>
      <c r="AD96" s="1698"/>
      <c r="AE96" s="1698"/>
      <c r="AF96" s="1698"/>
      <c r="AG96" s="1738"/>
      <c r="AH96" s="1698"/>
      <c r="BD96" s="1706">
        <f t="shared" si="87"/>
        <v>43924</v>
      </c>
      <c r="BE96" s="1715"/>
      <c r="BF96" s="1708" t="s">
        <v>3330</v>
      </c>
      <c r="BG96" s="1688" t="s">
        <v>3331</v>
      </c>
    </row>
    <row r="97" spans="1:59" ht="15.75" customHeight="1" x14ac:dyDescent="0.35">
      <c r="A97" s="1698"/>
      <c r="B97" s="1698"/>
      <c r="C97" s="1639" t="s">
        <v>3260</v>
      </c>
      <c r="D97" s="1698"/>
      <c r="E97" s="1698"/>
      <c r="F97" s="1738"/>
      <c r="G97" s="1698"/>
      <c r="H97" s="1698"/>
      <c r="I97" s="1698"/>
      <c r="J97" s="1698"/>
      <c r="K97" s="1745" t="s">
        <v>3897</v>
      </c>
      <c r="L97" s="1698"/>
      <c r="M97" s="1740"/>
      <c r="N97" s="1740"/>
      <c r="O97" s="1741"/>
      <c r="P97" s="1698"/>
      <c r="Q97" s="1698"/>
      <c r="R97" s="1698"/>
      <c r="S97" s="1698"/>
      <c r="T97" s="1698"/>
      <c r="U97" s="1698"/>
      <c r="V97" s="1698"/>
      <c r="W97" s="1698"/>
      <c r="X97" s="1738"/>
      <c r="Y97" s="1698"/>
      <c r="Z97" s="1698"/>
      <c r="AA97" s="1698"/>
      <c r="AB97" s="1698"/>
      <c r="AC97" s="1698"/>
      <c r="AD97" s="1698"/>
      <c r="AE97" s="1698"/>
      <c r="AF97" s="1698"/>
      <c r="AG97" s="1738"/>
      <c r="AH97" s="1698"/>
      <c r="BD97" s="1706">
        <f t="shared" si="87"/>
        <v>43925</v>
      </c>
      <c r="BE97" s="1715"/>
      <c r="BF97" s="1708" t="s">
        <v>3332</v>
      </c>
      <c r="BG97" s="1688" t="s">
        <v>3333</v>
      </c>
    </row>
    <row r="98" spans="1:59" x14ac:dyDescent="0.35">
      <c r="A98" s="1698"/>
      <c r="B98" s="1698"/>
      <c r="C98" s="1694" t="s">
        <v>3866</v>
      </c>
      <c r="D98" s="1698"/>
      <c r="E98" s="1698"/>
      <c r="F98" s="1738"/>
      <c r="G98" s="1698"/>
      <c r="H98" s="1698"/>
      <c r="I98" s="1698"/>
      <c r="J98" s="1698"/>
      <c r="K98" s="1745" t="s">
        <v>3898</v>
      </c>
      <c r="L98" s="1740"/>
      <c r="M98" s="1740"/>
      <c r="N98" s="1740"/>
      <c r="O98" s="1741"/>
      <c r="P98" s="1698"/>
      <c r="Q98" s="1698"/>
      <c r="R98" s="1698"/>
      <c r="S98" s="1698"/>
      <c r="T98" s="1698"/>
      <c r="U98" s="1698"/>
      <c r="V98" s="1698"/>
      <c r="W98" s="1698"/>
      <c r="X98" s="1738"/>
      <c r="Y98" s="1698"/>
      <c r="Z98" s="1698"/>
      <c r="AA98" s="1698"/>
      <c r="AB98" s="1698"/>
      <c r="AC98" s="1698"/>
      <c r="AD98" s="1698"/>
      <c r="AE98" s="1698"/>
      <c r="AF98" s="1698"/>
      <c r="AG98" s="1738"/>
      <c r="AH98" s="1698"/>
      <c r="BD98" s="1706">
        <f t="shared" si="87"/>
        <v>43926</v>
      </c>
      <c r="BE98" s="1715"/>
      <c r="BF98" s="1708" t="s">
        <v>3334</v>
      </c>
      <c r="BG98" s="1688" t="s">
        <v>3335</v>
      </c>
    </row>
    <row r="99" spans="1:59" x14ac:dyDescent="0.35">
      <c r="A99" s="1698"/>
      <c r="B99" s="1698"/>
      <c r="C99" s="1695" t="s">
        <v>3899</v>
      </c>
      <c r="D99" s="1698"/>
      <c r="E99" s="1698"/>
      <c r="F99" s="1738"/>
      <c r="G99" s="1698"/>
      <c r="H99" s="1698"/>
      <c r="I99" s="1698"/>
      <c r="J99" s="1698"/>
      <c r="K99" s="1745"/>
      <c r="L99" s="1740"/>
      <c r="M99" s="1698"/>
      <c r="N99" s="1698"/>
      <c r="O99" s="1738"/>
      <c r="P99" s="1698"/>
      <c r="Q99" s="1698"/>
      <c r="R99" s="1698"/>
      <c r="S99" s="1698"/>
      <c r="T99" s="1698"/>
      <c r="U99" s="1698"/>
      <c r="V99" s="1698"/>
      <c r="W99" s="1698"/>
      <c r="X99" s="1738"/>
      <c r="Y99" s="1698"/>
      <c r="Z99" s="1698"/>
      <c r="AA99" s="1698"/>
      <c r="AB99" s="1698"/>
      <c r="AC99" s="1698"/>
      <c r="AD99" s="1698"/>
      <c r="AE99" s="1698"/>
      <c r="AF99" s="1698"/>
      <c r="AG99" s="1738"/>
      <c r="AH99" s="1698"/>
      <c r="BD99" s="1706">
        <f t="shared" si="87"/>
        <v>43927</v>
      </c>
      <c r="BE99" s="1715"/>
      <c r="BF99" s="1708" t="s">
        <v>3336</v>
      </c>
      <c r="BG99" s="1688" t="s">
        <v>3337</v>
      </c>
    </row>
    <row r="100" spans="1:59" ht="15.75" customHeight="1" x14ac:dyDescent="0.35">
      <c r="A100" s="1698"/>
      <c r="B100" s="1698"/>
      <c r="C100" s="1684" t="s">
        <v>3884</v>
      </c>
      <c r="D100" s="1698"/>
      <c r="E100" s="1698"/>
      <c r="F100" s="1738"/>
      <c r="G100" s="1698"/>
      <c r="H100" s="1698"/>
      <c r="I100" s="1698"/>
      <c r="J100" s="1698"/>
      <c r="K100" s="1698"/>
      <c r="L100" s="1740"/>
      <c r="M100" s="1698"/>
      <c r="N100" s="1698"/>
      <c r="O100" s="1738"/>
      <c r="P100" s="1698"/>
      <c r="Q100" s="1698"/>
      <c r="R100" s="1698"/>
      <c r="S100" s="1698"/>
      <c r="T100" s="1698"/>
      <c r="U100" s="1698"/>
      <c r="V100" s="1698"/>
      <c r="W100" s="1698"/>
      <c r="X100" s="1738"/>
      <c r="Y100" s="1698"/>
      <c r="Z100" s="1698"/>
      <c r="AA100" s="1698"/>
      <c r="AB100" s="1698"/>
      <c r="AC100" s="1698"/>
      <c r="AD100" s="1698"/>
      <c r="AE100" s="1698"/>
      <c r="AF100" s="1698"/>
      <c r="AG100" s="1738"/>
      <c r="AH100" s="1698"/>
      <c r="BD100" s="1706">
        <f t="shared" si="87"/>
        <v>43928</v>
      </c>
      <c r="BE100" s="1715"/>
      <c r="BF100" s="1708" t="s">
        <v>3338</v>
      </c>
      <c r="BG100" s="1688" t="s">
        <v>3339</v>
      </c>
    </row>
    <row r="101" spans="1:59" ht="15.75" customHeight="1" x14ac:dyDescent="0.35">
      <c r="L101" s="1746"/>
      <c r="BD101" s="1706">
        <f t="shared" si="87"/>
        <v>43929</v>
      </c>
      <c r="BE101" s="1715"/>
      <c r="BF101" s="1708" t="s">
        <v>3340</v>
      </c>
      <c r="BG101" s="1688" t="s">
        <v>3341</v>
      </c>
    </row>
    <row r="102" spans="1:59" ht="15.75" customHeight="1" x14ac:dyDescent="0.35">
      <c r="L102" s="1740"/>
      <c r="BD102" s="1706">
        <f t="shared" si="87"/>
        <v>43930</v>
      </c>
      <c r="BE102" s="1715"/>
      <c r="BF102" s="1708" t="s">
        <v>3342</v>
      </c>
      <c r="BG102" s="1688" t="s">
        <v>3343</v>
      </c>
    </row>
    <row r="103" spans="1:59" ht="15.75" customHeight="1" x14ac:dyDescent="0.35">
      <c r="BD103" s="1706">
        <f t="shared" si="87"/>
        <v>43931</v>
      </c>
      <c r="BE103" s="1715"/>
      <c r="BF103" s="1708" t="s">
        <v>3344</v>
      </c>
      <c r="BG103" s="1688" t="s">
        <v>3345</v>
      </c>
    </row>
    <row r="104" spans="1:59" ht="15.75" customHeight="1" x14ac:dyDescent="0.35">
      <c r="BD104" s="1706">
        <f t="shared" si="87"/>
        <v>43932</v>
      </c>
      <c r="BE104" s="1715"/>
      <c r="BF104" s="1708" t="s">
        <v>3346</v>
      </c>
      <c r="BG104" s="1688" t="s">
        <v>3347</v>
      </c>
    </row>
    <row r="105" spans="1:59" ht="15.75" customHeight="1" x14ac:dyDescent="0.35">
      <c r="BD105" s="1706">
        <f t="shared" si="87"/>
        <v>43933</v>
      </c>
      <c r="BE105" s="1715"/>
      <c r="BF105" s="1708" t="s">
        <v>3348</v>
      </c>
      <c r="BG105" s="1688" t="s">
        <v>3349</v>
      </c>
    </row>
    <row r="106" spans="1:59" ht="16.5" customHeight="1" x14ac:dyDescent="0.35">
      <c r="BD106" s="1706">
        <f t="shared" si="87"/>
        <v>43934</v>
      </c>
      <c r="BE106" s="1715"/>
      <c r="BF106" s="1708" t="s">
        <v>3350</v>
      </c>
      <c r="BG106" s="1688" t="s">
        <v>3351</v>
      </c>
    </row>
    <row r="107" spans="1:59" ht="16.5" customHeight="1" x14ac:dyDescent="0.35">
      <c r="BD107" s="1706">
        <f t="shared" si="87"/>
        <v>43935</v>
      </c>
      <c r="BE107" s="1715"/>
      <c r="BF107" s="1708" t="s">
        <v>3352</v>
      </c>
      <c r="BG107" s="1688" t="s">
        <v>3353</v>
      </c>
    </row>
    <row r="108" spans="1:59" ht="16.5" customHeight="1" x14ac:dyDescent="0.35">
      <c r="BD108" s="1706">
        <f t="shared" si="87"/>
        <v>43936</v>
      </c>
      <c r="BE108" s="1715"/>
      <c r="BF108" s="1708" t="s">
        <v>3354</v>
      </c>
      <c r="BG108" s="1688" t="s">
        <v>3355</v>
      </c>
    </row>
    <row r="109" spans="1:59" ht="16.5" customHeight="1" x14ac:dyDescent="0.35">
      <c r="BD109" s="1706">
        <f t="shared" si="87"/>
        <v>43937</v>
      </c>
      <c r="BE109" s="1715"/>
      <c r="BF109" s="1708" t="s">
        <v>3356</v>
      </c>
      <c r="BG109" s="1688" t="s">
        <v>3357</v>
      </c>
    </row>
    <row r="110" spans="1:59" ht="16.5" customHeight="1" x14ac:dyDescent="0.35">
      <c r="BD110" s="1706">
        <f t="shared" si="87"/>
        <v>43938</v>
      </c>
      <c r="BE110" s="1715"/>
      <c r="BF110" s="1708" t="s">
        <v>3358</v>
      </c>
      <c r="BG110" s="1688" t="s">
        <v>3359</v>
      </c>
    </row>
    <row r="111" spans="1:59" ht="16.5" customHeight="1" x14ac:dyDescent="0.35">
      <c r="BD111" s="1706">
        <f t="shared" si="87"/>
        <v>43939</v>
      </c>
      <c r="BE111" s="1715"/>
      <c r="BF111" s="1708" t="s">
        <v>3360</v>
      </c>
      <c r="BG111" s="1688" t="s">
        <v>3361</v>
      </c>
    </row>
    <row r="112" spans="1:59" ht="16.5" customHeight="1" x14ac:dyDescent="0.35">
      <c r="BD112" s="1706">
        <f t="shared" si="87"/>
        <v>43940</v>
      </c>
      <c r="BE112" s="1715"/>
      <c r="BF112" s="1708" t="s">
        <v>3362</v>
      </c>
      <c r="BG112" s="1688" t="s">
        <v>3363</v>
      </c>
    </row>
    <row r="113" spans="56:59" ht="16.5" customHeight="1" x14ac:dyDescent="0.35">
      <c r="BD113" s="1706">
        <f t="shared" si="87"/>
        <v>43941</v>
      </c>
      <c r="BE113" s="1715"/>
      <c r="BF113" s="1708" t="s">
        <v>3364</v>
      </c>
      <c r="BG113" s="1688" t="s">
        <v>3365</v>
      </c>
    </row>
    <row r="114" spans="56:59" ht="16.5" customHeight="1" x14ac:dyDescent="0.35">
      <c r="BD114" s="1706">
        <f t="shared" si="87"/>
        <v>43942</v>
      </c>
      <c r="BE114" s="1715"/>
      <c r="BF114" s="1708" t="s">
        <v>3366</v>
      </c>
      <c r="BG114" s="1688" t="s">
        <v>3367</v>
      </c>
    </row>
    <row r="115" spans="56:59" ht="16.5" customHeight="1" x14ac:dyDescent="0.35">
      <c r="BD115" s="1706">
        <f t="shared" si="87"/>
        <v>43943</v>
      </c>
      <c r="BE115" s="1715"/>
      <c r="BF115" s="1708" t="s">
        <v>3368</v>
      </c>
      <c r="BG115" s="1688" t="s">
        <v>3369</v>
      </c>
    </row>
    <row r="116" spans="56:59" ht="16.5" customHeight="1" x14ac:dyDescent="0.35">
      <c r="BD116" s="1706">
        <f t="shared" si="87"/>
        <v>43944</v>
      </c>
      <c r="BE116" s="1715"/>
      <c r="BF116" s="1708" t="s">
        <v>3370</v>
      </c>
      <c r="BG116" s="1688" t="s">
        <v>3371</v>
      </c>
    </row>
    <row r="117" spans="56:59" ht="16.5" customHeight="1" x14ac:dyDescent="0.35">
      <c r="BD117" s="1706">
        <f t="shared" si="87"/>
        <v>43945</v>
      </c>
      <c r="BE117" s="1715"/>
      <c r="BF117" s="1708" t="s">
        <v>3372</v>
      </c>
      <c r="BG117" s="1688" t="s">
        <v>3373</v>
      </c>
    </row>
    <row r="118" spans="56:59" ht="16.5" customHeight="1" x14ac:dyDescent="0.35">
      <c r="BD118" s="1706">
        <f t="shared" si="87"/>
        <v>43946</v>
      </c>
      <c r="BE118" s="1715"/>
      <c r="BF118" s="1708" t="s">
        <v>3374</v>
      </c>
      <c r="BG118" s="1688" t="s">
        <v>3375</v>
      </c>
    </row>
    <row r="119" spans="56:59" ht="16.5" customHeight="1" x14ac:dyDescent="0.35">
      <c r="BD119" s="1706">
        <f t="shared" si="87"/>
        <v>43947</v>
      </c>
      <c r="BE119" s="1715"/>
      <c r="BF119" s="1708" t="s">
        <v>3376</v>
      </c>
      <c r="BG119" s="1688" t="s">
        <v>3377</v>
      </c>
    </row>
    <row r="120" spans="56:59" ht="16.5" customHeight="1" x14ac:dyDescent="0.35">
      <c r="BD120" s="1706">
        <f t="shared" si="87"/>
        <v>43948</v>
      </c>
      <c r="BE120" s="1715"/>
      <c r="BF120" s="1708" t="s">
        <v>3378</v>
      </c>
      <c r="BG120" s="1688" t="s">
        <v>3379</v>
      </c>
    </row>
    <row r="121" spans="56:59" ht="16.5" customHeight="1" x14ac:dyDescent="0.35">
      <c r="BD121" s="1706">
        <f t="shared" si="87"/>
        <v>43949</v>
      </c>
      <c r="BE121" s="1715"/>
      <c r="BF121" s="1708" t="s">
        <v>3380</v>
      </c>
      <c r="BG121" s="1688" t="s">
        <v>3381</v>
      </c>
    </row>
    <row r="122" spans="56:59" ht="16.5" customHeight="1" x14ac:dyDescent="0.35">
      <c r="BD122" s="1706">
        <f t="shared" si="87"/>
        <v>43950</v>
      </c>
      <c r="BE122" s="1715"/>
      <c r="BF122" s="1708" t="s">
        <v>3382</v>
      </c>
      <c r="BG122" s="1688" t="s">
        <v>3383</v>
      </c>
    </row>
    <row r="123" spans="56:59" ht="16.5" customHeight="1" x14ac:dyDescent="0.35">
      <c r="BD123" s="1706">
        <f t="shared" si="87"/>
        <v>43951</v>
      </c>
      <c r="BE123" s="1715"/>
      <c r="BF123" s="1708" t="s">
        <v>3384</v>
      </c>
      <c r="BG123" s="1688" t="s">
        <v>3385</v>
      </c>
    </row>
    <row r="124" spans="56:59" ht="16.5" customHeight="1" x14ac:dyDescent="0.35">
      <c r="BD124" s="1706">
        <f t="shared" ref="BD124:BD154" si="88">AM4</f>
        <v>43952</v>
      </c>
      <c r="BE124" s="1715"/>
      <c r="BF124" s="1708" t="s">
        <v>662</v>
      </c>
      <c r="BG124" s="1688" t="s">
        <v>3386</v>
      </c>
    </row>
    <row r="125" spans="56:59" ht="16.5" customHeight="1" x14ac:dyDescent="0.35">
      <c r="BD125" s="1706">
        <f t="shared" si="88"/>
        <v>43953</v>
      </c>
      <c r="BE125" s="1715"/>
      <c r="BF125" s="1708" t="s">
        <v>3387</v>
      </c>
      <c r="BG125" s="1688" t="s">
        <v>3388</v>
      </c>
    </row>
    <row r="126" spans="56:59" ht="16.5" customHeight="1" x14ac:dyDescent="0.35">
      <c r="BD126" s="1706">
        <f t="shared" si="88"/>
        <v>43954</v>
      </c>
      <c r="BE126" s="1715"/>
      <c r="BF126" s="1708" t="s">
        <v>3389</v>
      </c>
      <c r="BG126" s="1688" t="s">
        <v>3390</v>
      </c>
    </row>
    <row r="127" spans="56:59" ht="16.5" customHeight="1" x14ac:dyDescent="0.35">
      <c r="BD127" s="1706">
        <f t="shared" si="88"/>
        <v>43955</v>
      </c>
      <c r="BE127" s="1715"/>
      <c r="BF127" s="1708" t="s">
        <v>3391</v>
      </c>
      <c r="BG127" s="1688" t="s">
        <v>3392</v>
      </c>
    </row>
    <row r="128" spans="56:59" ht="16.5" customHeight="1" x14ac:dyDescent="0.35">
      <c r="BD128" s="1706">
        <f t="shared" si="88"/>
        <v>43956</v>
      </c>
      <c r="BE128" s="1715"/>
      <c r="BF128" s="1708" t="s">
        <v>3393</v>
      </c>
      <c r="BG128" s="1688" t="s">
        <v>3394</v>
      </c>
    </row>
    <row r="129" spans="56:151" ht="16.5" customHeight="1" x14ac:dyDescent="0.35">
      <c r="BD129" s="1706">
        <f t="shared" si="88"/>
        <v>43957</v>
      </c>
      <c r="BE129" s="1715"/>
      <c r="BF129" s="1708" t="s">
        <v>3395</v>
      </c>
      <c r="BG129" s="1688" t="s">
        <v>3396</v>
      </c>
    </row>
    <row r="130" spans="56:151" ht="16.5" customHeight="1" x14ac:dyDescent="0.35">
      <c r="BD130" s="1706">
        <f t="shared" si="88"/>
        <v>43958</v>
      </c>
      <c r="BE130" s="1715"/>
      <c r="BF130" s="1708" t="s">
        <v>3397</v>
      </c>
      <c r="BG130" s="1688" t="s">
        <v>3398</v>
      </c>
    </row>
    <row r="131" spans="56:151" ht="16.5" customHeight="1" x14ac:dyDescent="0.35">
      <c r="BD131" s="1706">
        <f t="shared" si="88"/>
        <v>43959</v>
      </c>
      <c r="BE131" s="1715"/>
      <c r="BF131" s="1708" t="s">
        <v>3399</v>
      </c>
      <c r="BG131" s="1688" t="s">
        <v>3400</v>
      </c>
    </row>
    <row r="132" spans="56:151" ht="16.5" customHeight="1" x14ac:dyDescent="0.35">
      <c r="BD132" s="1706">
        <f t="shared" si="88"/>
        <v>43960</v>
      </c>
      <c r="BE132" s="1715"/>
      <c r="BF132" s="1708" t="s">
        <v>3401</v>
      </c>
      <c r="BG132" s="1688" t="s">
        <v>3402</v>
      </c>
    </row>
    <row r="133" spans="56:151" ht="16.5" customHeight="1" x14ac:dyDescent="0.35">
      <c r="BD133" s="1706">
        <f t="shared" si="88"/>
        <v>43961</v>
      </c>
      <c r="BE133" s="1715"/>
      <c r="BF133" s="1708" t="s">
        <v>3403</v>
      </c>
      <c r="BG133" s="1688" t="s">
        <v>3404</v>
      </c>
    </row>
    <row r="134" spans="56:151" ht="16.5" customHeight="1" x14ac:dyDescent="0.35">
      <c r="BD134" s="1706">
        <f t="shared" si="88"/>
        <v>43962</v>
      </c>
      <c r="BE134" s="1715"/>
      <c r="BF134" s="1708" t="s">
        <v>3405</v>
      </c>
      <c r="BG134" s="1688" t="s">
        <v>3406</v>
      </c>
    </row>
    <row r="135" spans="56:151" ht="16.5" customHeight="1" x14ac:dyDescent="0.35">
      <c r="BD135" s="1706">
        <f t="shared" si="88"/>
        <v>43963</v>
      </c>
      <c r="BE135" s="1715"/>
      <c r="BF135" s="1708" t="s">
        <v>651</v>
      </c>
      <c r="BG135" s="1688" t="s">
        <v>3407</v>
      </c>
      <c r="EQ135" s="1607"/>
      <c r="EU135" s="1607"/>
    </row>
    <row r="136" spans="56:151" ht="16.5" customHeight="1" x14ac:dyDescent="0.35">
      <c r="BD136" s="1706">
        <f t="shared" si="88"/>
        <v>43964</v>
      </c>
      <c r="BE136" s="1715"/>
      <c r="BF136" s="1708" t="s">
        <v>3408</v>
      </c>
      <c r="BG136" s="1688" t="s">
        <v>3409</v>
      </c>
      <c r="EQ136" s="1596"/>
      <c r="EU136" s="1596"/>
    </row>
    <row r="137" spans="56:151" ht="16.5" customHeight="1" x14ac:dyDescent="0.35">
      <c r="BD137" s="1706">
        <f t="shared" si="88"/>
        <v>43965</v>
      </c>
      <c r="BE137" s="1715"/>
      <c r="BF137" s="1708" t="s">
        <v>3410</v>
      </c>
      <c r="BG137" s="1688" t="s">
        <v>3411</v>
      </c>
    </row>
    <row r="138" spans="56:151" ht="16.5" customHeight="1" x14ac:dyDescent="0.35">
      <c r="BD138" s="1706">
        <f t="shared" si="88"/>
        <v>43966</v>
      </c>
      <c r="BE138" s="1715"/>
      <c r="BF138" s="1708" t="s">
        <v>3412</v>
      </c>
      <c r="BG138" s="1688" t="s">
        <v>3413</v>
      </c>
    </row>
    <row r="139" spans="56:151" ht="16.5" customHeight="1" x14ac:dyDescent="0.35">
      <c r="BD139" s="1706">
        <f t="shared" si="88"/>
        <v>43967</v>
      </c>
      <c r="BE139" s="1715"/>
      <c r="BF139" s="1708" t="s">
        <v>3414</v>
      </c>
      <c r="BG139" s="1688" t="s">
        <v>3415</v>
      </c>
    </row>
    <row r="140" spans="56:151" ht="16.5" customHeight="1" x14ac:dyDescent="0.35">
      <c r="BD140" s="1706">
        <f t="shared" si="88"/>
        <v>43968</v>
      </c>
      <c r="BE140" s="1715"/>
      <c r="BF140" s="1708" t="s">
        <v>3416</v>
      </c>
      <c r="BG140" s="1688" t="s">
        <v>3417</v>
      </c>
    </row>
    <row r="141" spans="56:151" ht="16.5" customHeight="1" x14ac:dyDescent="0.35">
      <c r="BD141" s="1706">
        <f t="shared" si="88"/>
        <v>43969</v>
      </c>
      <c r="BE141" s="1715"/>
      <c r="BF141" s="1708" t="s">
        <v>3418</v>
      </c>
      <c r="BG141" s="1688" t="s">
        <v>3419</v>
      </c>
    </row>
    <row r="142" spans="56:151" ht="16.5" customHeight="1" x14ac:dyDescent="0.35">
      <c r="BD142" s="1706">
        <f t="shared" si="88"/>
        <v>43970</v>
      </c>
      <c r="BE142" s="1715"/>
      <c r="BF142" s="1708" t="s">
        <v>3420</v>
      </c>
      <c r="BG142" s="1688" t="s">
        <v>3421</v>
      </c>
    </row>
    <row r="143" spans="56:151" ht="16.5" customHeight="1" x14ac:dyDescent="0.35">
      <c r="BD143" s="1706">
        <f t="shared" si="88"/>
        <v>43971</v>
      </c>
      <c r="BE143" s="1715"/>
      <c r="BF143" s="1708" t="s">
        <v>3422</v>
      </c>
      <c r="BG143" s="1688" t="s">
        <v>3423</v>
      </c>
    </row>
    <row r="144" spans="56:151" ht="16.5" customHeight="1" x14ac:dyDescent="0.35">
      <c r="BD144" s="1706">
        <f t="shared" si="88"/>
        <v>43972</v>
      </c>
      <c r="BE144" s="1715"/>
      <c r="BF144" s="1708" t="s">
        <v>3424</v>
      </c>
      <c r="BG144" s="1688" t="s">
        <v>3425</v>
      </c>
    </row>
    <row r="145" spans="56:59" ht="16.5" customHeight="1" x14ac:dyDescent="0.35">
      <c r="BD145" s="1706">
        <f t="shared" si="88"/>
        <v>43973</v>
      </c>
      <c r="BE145" s="1715"/>
      <c r="BF145" s="1708" t="s">
        <v>3426</v>
      </c>
      <c r="BG145" s="1688" t="s">
        <v>3427</v>
      </c>
    </row>
    <row r="146" spans="56:59" ht="16.5" customHeight="1" x14ac:dyDescent="0.35">
      <c r="BD146" s="1706">
        <f t="shared" si="88"/>
        <v>43974</v>
      </c>
      <c r="BE146" s="1715"/>
      <c r="BF146" s="1708" t="s">
        <v>3428</v>
      </c>
      <c r="BG146" s="1688" t="s">
        <v>3429</v>
      </c>
    </row>
    <row r="147" spans="56:59" ht="16.5" customHeight="1" x14ac:dyDescent="0.35">
      <c r="BD147" s="1706">
        <f t="shared" si="88"/>
        <v>43975</v>
      </c>
      <c r="BE147" s="1715"/>
      <c r="BF147" s="1708" t="s">
        <v>3430</v>
      </c>
      <c r="BG147" s="1688" t="s">
        <v>3431</v>
      </c>
    </row>
    <row r="148" spans="56:59" ht="16.5" customHeight="1" x14ac:dyDescent="0.35">
      <c r="BD148" s="1706">
        <f t="shared" si="88"/>
        <v>43976</v>
      </c>
      <c r="BE148" s="1715"/>
      <c r="BF148" s="1708" t="s">
        <v>3432</v>
      </c>
      <c r="BG148" s="1688" t="s">
        <v>3433</v>
      </c>
    </row>
    <row r="149" spans="56:59" ht="16.5" customHeight="1" x14ac:dyDescent="0.35">
      <c r="BD149" s="1706">
        <f t="shared" si="88"/>
        <v>43977</v>
      </c>
      <c r="BE149" s="1715"/>
      <c r="BF149" s="1708" t="s">
        <v>3434</v>
      </c>
      <c r="BG149" s="1688" t="s">
        <v>3435</v>
      </c>
    </row>
    <row r="150" spans="56:59" ht="16.5" customHeight="1" x14ac:dyDescent="0.35">
      <c r="BD150" s="1706">
        <f t="shared" si="88"/>
        <v>43978</v>
      </c>
      <c r="BE150" s="1715"/>
      <c r="BF150" s="1708" t="s">
        <v>3436</v>
      </c>
      <c r="BG150" s="1688" t="s">
        <v>3437</v>
      </c>
    </row>
    <row r="151" spans="56:59" ht="16.5" customHeight="1" x14ac:dyDescent="0.35">
      <c r="BD151" s="1706">
        <f t="shared" si="88"/>
        <v>43979</v>
      </c>
      <c r="BE151" s="1715"/>
      <c r="BF151" s="1708" t="s">
        <v>3438</v>
      </c>
      <c r="BG151" s="1688" t="s">
        <v>3439</v>
      </c>
    </row>
    <row r="152" spans="56:59" ht="16.5" customHeight="1" x14ac:dyDescent="0.35">
      <c r="BD152" s="1706">
        <f t="shared" si="88"/>
        <v>43980</v>
      </c>
      <c r="BE152" s="1715"/>
      <c r="BF152" s="1708" t="s">
        <v>3440</v>
      </c>
      <c r="BG152" s="1688" t="s">
        <v>3441</v>
      </c>
    </row>
    <row r="153" spans="56:59" ht="16.5" customHeight="1" x14ac:dyDescent="0.35">
      <c r="BD153" s="1706">
        <f t="shared" si="88"/>
        <v>43981</v>
      </c>
      <c r="BE153" s="1715"/>
      <c r="BF153" s="1708" t="s">
        <v>3442</v>
      </c>
      <c r="BG153" s="1688" t="s">
        <v>3443</v>
      </c>
    </row>
    <row r="154" spans="56:59" ht="16.5" customHeight="1" x14ac:dyDescent="0.35">
      <c r="BD154" s="1706">
        <f t="shared" si="88"/>
        <v>43982</v>
      </c>
      <c r="BE154" s="1715"/>
      <c r="BF154" s="1708" t="s">
        <v>3444</v>
      </c>
      <c r="BG154" s="1688" t="s">
        <v>3445</v>
      </c>
    </row>
    <row r="155" spans="56:59" ht="16.5" customHeight="1" x14ac:dyDescent="0.35">
      <c r="BD155" s="1706">
        <f t="shared" ref="BD155:BD184" si="89">AV4</f>
        <v>43983</v>
      </c>
      <c r="BE155" s="1715"/>
      <c r="BF155" s="1708" t="s">
        <v>642</v>
      </c>
      <c r="BG155" s="1688" t="s">
        <v>3446</v>
      </c>
    </row>
    <row r="156" spans="56:59" ht="16.5" customHeight="1" x14ac:dyDescent="0.35">
      <c r="BD156" s="1706">
        <f t="shared" si="89"/>
        <v>43984</v>
      </c>
      <c r="BE156" s="1715"/>
      <c r="BF156" s="1708" t="s">
        <v>3447</v>
      </c>
      <c r="BG156" s="1688" t="s">
        <v>3448</v>
      </c>
    </row>
    <row r="157" spans="56:59" ht="16.5" customHeight="1" x14ac:dyDescent="0.35">
      <c r="BD157" s="1706">
        <f t="shared" si="89"/>
        <v>43985</v>
      </c>
      <c r="BE157" s="1715"/>
      <c r="BF157" s="1708" t="s">
        <v>3449</v>
      </c>
      <c r="BG157" s="1688" t="s">
        <v>3450</v>
      </c>
    </row>
    <row r="158" spans="56:59" ht="16.5" customHeight="1" x14ac:dyDescent="0.35">
      <c r="BD158" s="1706">
        <f t="shared" si="89"/>
        <v>43986</v>
      </c>
      <c r="BE158" s="1715"/>
      <c r="BF158" s="1708" t="s">
        <v>3451</v>
      </c>
      <c r="BG158" s="1688" t="s">
        <v>3452</v>
      </c>
    </row>
    <row r="159" spans="56:59" ht="16.5" customHeight="1" x14ac:dyDescent="0.35">
      <c r="BD159" s="1706">
        <f t="shared" si="89"/>
        <v>43987</v>
      </c>
      <c r="BE159" s="1715"/>
      <c r="BF159" s="1708" t="s">
        <v>3453</v>
      </c>
      <c r="BG159" s="1688" t="s">
        <v>3454</v>
      </c>
    </row>
    <row r="160" spans="56:59" ht="16.5" customHeight="1" x14ac:dyDescent="0.35">
      <c r="BD160" s="1706">
        <f t="shared" si="89"/>
        <v>43988</v>
      </c>
      <c r="BE160" s="1715"/>
      <c r="BF160" s="1708" t="s">
        <v>3455</v>
      </c>
      <c r="BG160" s="1688" t="s">
        <v>3456</v>
      </c>
    </row>
    <row r="161" spans="56:59" ht="16.5" customHeight="1" x14ac:dyDescent="0.35">
      <c r="BD161" s="1706">
        <f t="shared" si="89"/>
        <v>43989</v>
      </c>
      <c r="BE161" s="1715"/>
      <c r="BF161" s="1708" t="s">
        <v>3457</v>
      </c>
      <c r="BG161" s="1688" t="s">
        <v>3458</v>
      </c>
    </row>
    <row r="162" spans="56:59" ht="16.5" customHeight="1" x14ac:dyDescent="0.35">
      <c r="BD162" s="1706">
        <f t="shared" si="89"/>
        <v>43990</v>
      </c>
      <c r="BE162" s="1715"/>
      <c r="BF162" s="1708" t="s">
        <v>3459</v>
      </c>
      <c r="BG162" s="1688" t="s">
        <v>3460</v>
      </c>
    </row>
    <row r="163" spans="56:59" ht="16.5" customHeight="1" x14ac:dyDescent="0.35">
      <c r="BD163" s="1706">
        <f t="shared" si="89"/>
        <v>43991</v>
      </c>
      <c r="BE163" s="1715"/>
      <c r="BF163" s="1708" t="s">
        <v>3461</v>
      </c>
      <c r="BG163" s="1688" t="s">
        <v>3462</v>
      </c>
    </row>
    <row r="164" spans="56:59" ht="16.5" customHeight="1" x14ac:dyDescent="0.35">
      <c r="BD164" s="1706">
        <f t="shared" si="89"/>
        <v>43992</v>
      </c>
      <c r="BE164" s="1715"/>
      <c r="BF164" s="1708" t="s">
        <v>3463</v>
      </c>
      <c r="BG164" s="1688" t="s">
        <v>3464</v>
      </c>
    </row>
    <row r="165" spans="56:59" ht="16.5" customHeight="1" x14ac:dyDescent="0.35">
      <c r="BD165" s="1706">
        <f t="shared" si="89"/>
        <v>43993</v>
      </c>
      <c r="BE165" s="1715"/>
      <c r="BF165" s="1708" t="s">
        <v>3465</v>
      </c>
      <c r="BG165" s="1688" t="s">
        <v>3466</v>
      </c>
    </row>
    <row r="166" spans="56:59" ht="16.5" customHeight="1" x14ac:dyDescent="0.35">
      <c r="BD166" s="1706">
        <f t="shared" si="89"/>
        <v>43994</v>
      </c>
      <c r="BE166" s="1715"/>
      <c r="BF166" s="1708" t="s">
        <v>3467</v>
      </c>
      <c r="BG166" s="1688" t="s">
        <v>3468</v>
      </c>
    </row>
    <row r="167" spans="56:59" ht="16.5" customHeight="1" x14ac:dyDescent="0.35">
      <c r="BD167" s="1706">
        <f t="shared" si="89"/>
        <v>43995</v>
      </c>
      <c r="BE167" s="1715"/>
      <c r="BF167" s="1708" t="s">
        <v>3469</v>
      </c>
      <c r="BG167" s="1688" t="s">
        <v>3470</v>
      </c>
    </row>
    <row r="168" spans="56:59" ht="16.5" customHeight="1" x14ac:dyDescent="0.35">
      <c r="BD168" s="1706">
        <f t="shared" si="89"/>
        <v>43996</v>
      </c>
      <c r="BE168" s="1715"/>
      <c r="BF168" s="1708" t="s">
        <v>3471</v>
      </c>
      <c r="BG168" s="1688" t="s">
        <v>3472</v>
      </c>
    </row>
    <row r="169" spans="56:59" ht="16.5" customHeight="1" x14ac:dyDescent="0.35">
      <c r="BD169" s="1706">
        <f t="shared" si="89"/>
        <v>43997</v>
      </c>
      <c r="BE169" s="1715"/>
      <c r="BF169" s="1708" t="s">
        <v>3473</v>
      </c>
      <c r="BG169" s="1688" t="s">
        <v>3474</v>
      </c>
    </row>
    <row r="170" spans="56:59" ht="16.5" customHeight="1" x14ac:dyDescent="0.35">
      <c r="BD170" s="1706">
        <f t="shared" si="89"/>
        <v>43998</v>
      </c>
      <c r="BE170" s="1715"/>
      <c r="BF170" s="1708" t="s">
        <v>3475</v>
      </c>
      <c r="BG170" s="1688" t="s">
        <v>3476</v>
      </c>
    </row>
    <row r="171" spans="56:59" ht="16.5" customHeight="1" x14ac:dyDescent="0.35">
      <c r="BD171" s="1706">
        <f t="shared" si="89"/>
        <v>43999</v>
      </c>
      <c r="BE171" s="1715"/>
      <c r="BF171" s="1708" t="s">
        <v>3477</v>
      </c>
      <c r="BG171" s="1688" t="s">
        <v>3478</v>
      </c>
    </row>
    <row r="172" spans="56:59" ht="16.5" customHeight="1" x14ac:dyDescent="0.35">
      <c r="BD172" s="1706">
        <f t="shared" si="89"/>
        <v>44000</v>
      </c>
      <c r="BE172" s="1715"/>
      <c r="BF172" s="1708" t="s">
        <v>3479</v>
      </c>
      <c r="BG172" s="1688" t="s">
        <v>3480</v>
      </c>
    </row>
    <row r="173" spans="56:59" ht="16.5" customHeight="1" x14ac:dyDescent="0.35">
      <c r="BD173" s="1706">
        <f t="shared" si="89"/>
        <v>44001</v>
      </c>
      <c r="BE173" s="1715"/>
      <c r="BF173" s="1708" t="s">
        <v>3481</v>
      </c>
      <c r="BG173" s="1688" t="s">
        <v>3482</v>
      </c>
    </row>
    <row r="174" spans="56:59" ht="16.5" customHeight="1" x14ac:dyDescent="0.35">
      <c r="BD174" s="1706">
        <f t="shared" si="89"/>
        <v>44002</v>
      </c>
      <c r="BE174" s="1715"/>
      <c r="BF174" s="1708" t="s">
        <v>3483</v>
      </c>
      <c r="BG174" s="1688" t="s">
        <v>3484</v>
      </c>
    </row>
    <row r="175" spans="56:59" ht="16.5" customHeight="1" x14ac:dyDescent="0.35">
      <c r="BD175" s="1706">
        <f t="shared" si="89"/>
        <v>44003</v>
      </c>
      <c r="BE175" s="1715"/>
      <c r="BF175" s="1708" t="s">
        <v>3485</v>
      </c>
      <c r="BG175" s="1688" t="s">
        <v>3486</v>
      </c>
    </row>
    <row r="176" spans="56:59" ht="16.5" customHeight="1" x14ac:dyDescent="0.35">
      <c r="BD176" s="1706">
        <f t="shared" si="89"/>
        <v>44004</v>
      </c>
      <c r="BE176" s="1715"/>
      <c r="BF176" s="1708" t="s">
        <v>3487</v>
      </c>
      <c r="BG176" s="1688" t="s">
        <v>3488</v>
      </c>
    </row>
    <row r="177" spans="56:59" ht="16.5" customHeight="1" x14ac:dyDescent="0.35">
      <c r="BD177" s="1706">
        <f t="shared" si="89"/>
        <v>44005</v>
      </c>
      <c r="BE177" s="1715"/>
      <c r="BF177" s="1708" t="s">
        <v>3489</v>
      </c>
      <c r="BG177" s="1688" t="s">
        <v>3490</v>
      </c>
    </row>
    <row r="178" spans="56:59" ht="16.5" customHeight="1" x14ac:dyDescent="0.35">
      <c r="BD178" s="1706">
        <f t="shared" si="89"/>
        <v>44006</v>
      </c>
      <c r="BE178" s="1715"/>
      <c r="BF178" s="1708" t="s">
        <v>3491</v>
      </c>
      <c r="BG178" s="1688" t="s">
        <v>3492</v>
      </c>
    </row>
    <row r="179" spans="56:59" ht="16.5" customHeight="1" x14ac:dyDescent="0.35">
      <c r="BD179" s="1706">
        <f t="shared" si="89"/>
        <v>44007</v>
      </c>
      <c r="BE179" s="1715"/>
      <c r="BF179" s="1708" t="s">
        <v>3493</v>
      </c>
      <c r="BG179" s="1688" t="s">
        <v>3494</v>
      </c>
    </row>
    <row r="180" spans="56:59" ht="16.5" customHeight="1" x14ac:dyDescent="0.35">
      <c r="BD180" s="1706">
        <f t="shared" si="89"/>
        <v>44008</v>
      </c>
      <c r="BE180" s="1715"/>
      <c r="BF180" s="1708" t="s">
        <v>3495</v>
      </c>
      <c r="BG180" s="1688" t="s">
        <v>3496</v>
      </c>
    </row>
    <row r="181" spans="56:59" ht="16.5" customHeight="1" x14ac:dyDescent="0.35">
      <c r="BD181" s="1706">
        <f t="shared" si="89"/>
        <v>44009</v>
      </c>
      <c r="BE181" s="1715"/>
      <c r="BF181" s="1708" t="s">
        <v>3497</v>
      </c>
      <c r="BG181" s="1688" t="s">
        <v>3498</v>
      </c>
    </row>
    <row r="182" spans="56:59" ht="16.5" customHeight="1" x14ac:dyDescent="0.35">
      <c r="BD182" s="1706">
        <f t="shared" si="89"/>
        <v>44010</v>
      </c>
      <c r="BE182" s="1715"/>
      <c r="BF182" s="1708" t="s">
        <v>3499</v>
      </c>
      <c r="BG182" s="1688" t="s">
        <v>3500</v>
      </c>
    </row>
    <row r="183" spans="56:59" ht="16.5" customHeight="1" x14ac:dyDescent="0.35">
      <c r="BD183" s="1706">
        <f t="shared" si="89"/>
        <v>44011</v>
      </c>
      <c r="BE183" s="1715"/>
      <c r="BF183" s="1708" t="s">
        <v>3501</v>
      </c>
      <c r="BG183" s="1688" t="s">
        <v>3502</v>
      </c>
    </row>
    <row r="184" spans="56:59" ht="16.5" customHeight="1" x14ac:dyDescent="0.35">
      <c r="BD184" s="1706">
        <f t="shared" si="89"/>
        <v>44012</v>
      </c>
      <c r="BE184" s="1715"/>
      <c r="BF184" s="1708" t="s">
        <v>3503</v>
      </c>
      <c r="BG184" s="1688" t="s">
        <v>3504</v>
      </c>
    </row>
    <row r="185" spans="56:59" ht="16.5" customHeight="1" x14ac:dyDescent="0.35">
      <c r="BD185" s="1706">
        <f t="shared" ref="BD185:BD215" si="90">C38</f>
        <v>44013</v>
      </c>
      <c r="BE185" s="1715"/>
      <c r="BF185" s="1708" t="s">
        <v>2955</v>
      </c>
      <c r="BG185" s="1688" t="s">
        <v>3505</v>
      </c>
    </row>
    <row r="186" spans="56:59" ht="16.5" customHeight="1" x14ac:dyDescent="0.35">
      <c r="BD186" s="1706">
        <f t="shared" si="90"/>
        <v>44014</v>
      </c>
      <c r="BE186" s="1715"/>
      <c r="BF186" s="1708" t="s">
        <v>3506</v>
      </c>
      <c r="BG186" s="1688" t="s">
        <v>3507</v>
      </c>
    </row>
    <row r="187" spans="56:59" ht="16.5" customHeight="1" x14ac:dyDescent="0.35">
      <c r="BD187" s="1706">
        <f t="shared" si="90"/>
        <v>44015</v>
      </c>
      <c r="BE187" s="1715"/>
      <c r="BF187" s="1708" t="s">
        <v>3508</v>
      </c>
      <c r="BG187" s="1688" t="s">
        <v>3509</v>
      </c>
    </row>
    <row r="188" spans="56:59" ht="16.5" customHeight="1" x14ac:dyDescent="0.35">
      <c r="BD188" s="1706">
        <f t="shared" si="90"/>
        <v>44016</v>
      </c>
      <c r="BE188" s="1715"/>
      <c r="BF188" s="1708" t="s">
        <v>3510</v>
      </c>
      <c r="BG188" s="1688" t="s">
        <v>3511</v>
      </c>
    </row>
    <row r="189" spans="56:59" ht="16.5" customHeight="1" x14ac:dyDescent="0.35">
      <c r="BD189" s="1706">
        <f t="shared" si="90"/>
        <v>44017</v>
      </c>
      <c r="BE189" s="1715"/>
      <c r="BF189" s="1708" t="s">
        <v>3512</v>
      </c>
      <c r="BG189" s="1688" t="s">
        <v>3513</v>
      </c>
    </row>
    <row r="190" spans="56:59" ht="16.5" customHeight="1" x14ac:dyDescent="0.35">
      <c r="BD190" s="1706">
        <f t="shared" si="90"/>
        <v>44018</v>
      </c>
      <c r="BE190" s="1715"/>
      <c r="BF190" s="1708" t="s">
        <v>3514</v>
      </c>
      <c r="BG190" s="1688" t="s">
        <v>3515</v>
      </c>
    </row>
    <row r="191" spans="56:59" ht="16.5" customHeight="1" x14ac:dyDescent="0.35">
      <c r="BD191" s="1706">
        <f t="shared" si="90"/>
        <v>44019</v>
      </c>
      <c r="BE191" s="1715"/>
      <c r="BF191" s="1708" t="s">
        <v>3516</v>
      </c>
      <c r="BG191" s="1688" t="s">
        <v>3517</v>
      </c>
    </row>
    <row r="192" spans="56:59" ht="16.5" customHeight="1" x14ac:dyDescent="0.35">
      <c r="BD192" s="1706">
        <f t="shared" si="90"/>
        <v>44020</v>
      </c>
      <c r="BE192" s="1715"/>
      <c r="BF192" s="1708" t="s">
        <v>3518</v>
      </c>
      <c r="BG192" s="1688" t="s">
        <v>3519</v>
      </c>
    </row>
    <row r="193" spans="56:59" ht="16.5" customHeight="1" x14ac:dyDescent="0.35">
      <c r="BD193" s="1706">
        <f t="shared" si="90"/>
        <v>44021</v>
      </c>
      <c r="BE193" s="1715"/>
      <c r="BF193" s="1708" t="s">
        <v>3520</v>
      </c>
      <c r="BG193" s="1688" t="s">
        <v>3521</v>
      </c>
    </row>
    <row r="194" spans="56:59" ht="16.5" customHeight="1" x14ac:dyDescent="0.35">
      <c r="BD194" s="1706">
        <f t="shared" si="90"/>
        <v>44022</v>
      </c>
      <c r="BE194" s="1715"/>
      <c r="BF194" s="1708" t="s">
        <v>3522</v>
      </c>
      <c r="BG194" s="1688" t="s">
        <v>3523</v>
      </c>
    </row>
    <row r="195" spans="56:59" ht="16.5" customHeight="1" x14ac:dyDescent="0.35">
      <c r="BD195" s="1706">
        <f t="shared" si="90"/>
        <v>44023</v>
      </c>
      <c r="BE195" s="1715"/>
      <c r="BF195" s="1708" t="s">
        <v>3524</v>
      </c>
      <c r="BG195" s="1688" t="s">
        <v>3525</v>
      </c>
    </row>
    <row r="196" spans="56:59" ht="16.5" customHeight="1" x14ac:dyDescent="0.35">
      <c r="BD196" s="1706">
        <f t="shared" si="90"/>
        <v>44024</v>
      </c>
      <c r="BE196" s="1715"/>
      <c r="BF196" s="1708" t="s">
        <v>3526</v>
      </c>
      <c r="BG196" s="1688" t="s">
        <v>3527</v>
      </c>
    </row>
    <row r="197" spans="56:59" ht="16.5" customHeight="1" x14ac:dyDescent="0.35">
      <c r="BD197" s="1706">
        <f t="shared" si="90"/>
        <v>44025</v>
      </c>
      <c r="BE197" s="1715"/>
      <c r="BF197" s="1708" t="s">
        <v>3528</v>
      </c>
      <c r="BG197" s="1688" t="s">
        <v>3529</v>
      </c>
    </row>
    <row r="198" spans="56:59" ht="16.5" customHeight="1" x14ac:dyDescent="0.35">
      <c r="BD198" s="1706">
        <f t="shared" si="90"/>
        <v>44026</v>
      </c>
      <c r="BE198" s="1715"/>
      <c r="BF198" s="1708" t="s">
        <v>3530</v>
      </c>
      <c r="BG198" s="1688" t="s">
        <v>3531</v>
      </c>
    </row>
    <row r="199" spans="56:59" ht="16.5" customHeight="1" x14ac:dyDescent="0.35">
      <c r="BD199" s="1706">
        <f t="shared" si="90"/>
        <v>44027</v>
      </c>
      <c r="BE199" s="1715"/>
      <c r="BF199" s="1708" t="s">
        <v>3532</v>
      </c>
      <c r="BG199" s="1688" t="s">
        <v>3533</v>
      </c>
    </row>
    <row r="200" spans="56:59" ht="16.5" customHeight="1" x14ac:dyDescent="0.35">
      <c r="BD200" s="1706">
        <f t="shared" si="90"/>
        <v>44028</v>
      </c>
      <c r="BE200" s="1715"/>
      <c r="BF200" s="1708" t="s">
        <v>3534</v>
      </c>
      <c r="BG200" s="1688" t="s">
        <v>3535</v>
      </c>
    </row>
    <row r="201" spans="56:59" ht="16.5" customHeight="1" x14ac:dyDescent="0.35">
      <c r="BD201" s="1706">
        <f t="shared" si="90"/>
        <v>44029</v>
      </c>
      <c r="BE201" s="1715"/>
      <c r="BF201" s="1708" t="s">
        <v>3536</v>
      </c>
      <c r="BG201" s="1688" t="s">
        <v>3537</v>
      </c>
    </row>
    <row r="202" spans="56:59" ht="16.5" customHeight="1" x14ac:dyDescent="0.35">
      <c r="BD202" s="1706">
        <f t="shared" si="90"/>
        <v>44030</v>
      </c>
      <c r="BE202" s="1715"/>
      <c r="BF202" s="1708" t="s">
        <v>3538</v>
      </c>
      <c r="BG202" s="1688" t="s">
        <v>3539</v>
      </c>
    </row>
    <row r="203" spans="56:59" ht="16.5" customHeight="1" x14ac:dyDescent="0.35">
      <c r="BD203" s="1706">
        <f t="shared" si="90"/>
        <v>44031</v>
      </c>
      <c r="BE203" s="1715"/>
      <c r="BF203" s="1708" t="s">
        <v>3540</v>
      </c>
      <c r="BG203" s="1688" t="s">
        <v>3541</v>
      </c>
    </row>
    <row r="204" spans="56:59" ht="16.5" customHeight="1" x14ac:dyDescent="0.35">
      <c r="BD204" s="1706">
        <f t="shared" si="90"/>
        <v>44032</v>
      </c>
      <c r="BE204" s="1715"/>
      <c r="BF204" s="1708" t="s">
        <v>3542</v>
      </c>
      <c r="BG204" s="1688" t="s">
        <v>3543</v>
      </c>
    </row>
    <row r="205" spans="56:59" ht="16.5" customHeight="1" x14ac:dyDescent="0.35">
      <c r="BD205" s="1706">
        <f t="shared" si="90"/>
        <v>44033</v>
      </c>
      <c r="BE205" s="1715"/>
      <c r="BF205" s="1708" t="s">
        <v>3544</v>
      </c>
      <c r="BG205" s="1688" t="s">
        <v>3545</v>
      </c>
    </row>
    <row r="206" spans="56:59" ht="16.5" customHeight="1" x14ac:dyDescent="0.35">
      <c r="BD206" s="1706">
        <f t="shared" si="90"/>
        <v>44034</v>
      </c>
      <c r="BE206" s="1715"/>
      <c r="BF206" s="1708" t="s">
        <v>3546</v>
      </c>
      <c r="BG206" s="1688" t="s">
        <v>3547</v>
      </c>
    </row>
    <row r="207" spans="56:59" ht="16.5" customHeight="1" x14ac:dyDescent="0.35">
      <c r="BD207" s="1706">
        <f t="shared" si="90"/>
        <v>44035</v>
      </c>
      <c r="BE207" s="1715"/>
      <c r="BF207" s="1708" t="s">
        <v>3548</v>
      </c>
      <c r="BG207" s="1688" t="s">
        <v>3549</v>
      </c>
    </row>
    <row r="208" spans="56:59" ht="16.5" customHeight="1" x14ac:dyDescent="0.35">
      <c r="BD208" s="1706">
        <f t="shared" si="90"/>
        <v>44036</v>
      </c>
      <c r="BE208" s="1715"/>
      <c r="BF208" s="1708" t="s">
        <v>3550</v>
      </c>
      <c r="BG208" s="1688" t="s">
        <v>3551</v>
      </c>
    </row>
    <row r="209" spans="56:59" ht="16.5" customHeight="1" x14ac:dyDescent="0.35">
      <c r="BD209" s="1706">
        <f t="shared" si="90"/>
        <v>44037</v>
      </c>
      <c r="BE209" s="1715"/>
      <c r="BF209" s="1708" t="s">
        <v>3552</v>
      </c>
      <c r="BG209" s="1688" t="s">
        <v>3553</v>
      </c>
    </row>
    <row r="210" spans="56:59" ht="16.5" customHeight="1" x14ac:dyDescent="0.35">
      <c r="BD210" s="1706">
        <f t="shared" si="90"/>
        <v>44038</v>
      </c>
      <c r="BE210" s="1715"/>
      <c r="BF210" s="1708" t="s">
        <v>3554</v>
      </c>
      <c r="BG210" s="1688" t="s">
        <v>3555</v>
      </c>
    </row>
    <row r="211" spans="56:59" ht="16.5" customHeight="1" x14ac:dyDescent="0.35">
      <c r="BD211" s="1706">
        <f t="shared" si="90"/>
        <v>44039</v>
      </c>
      <c r="BE211" s="1715"/>
      <c r="BF211" s="1708" t="s">
        <v>3556</v>
      </c>
      <c r="BG211" s="1688" t="s">
        <v>3557</v>
      </c>
    </row>
    <row r="212" spans="56:59" ht="16.5" customHeight="1" x14ac:dyDescent="0.35">
      <c r="BD212" s="1706">
        <f t="shared" si="90"/>
        <v>44040</v>
      </c>
      <c r="BE212" s="1715"/>
      <c r="BF212" s="1708" t="s">
        <v>3558</v>
      </c>
      <c r="BG212" s="1688" t="s">
        <v>3559</v>
      </c>
    </row>
    <row r="213" spans="56:59" ht="16.5" customHeight="1" x14ac:dyDescent="0.35">
      <c r="BD213" s="1706">
        <f t="shared" si="90"/>
        <v>44041</v>
      </c>
      <c r="BE213" s="1715"/>
      <c r="BF213" s="1708" t="s">
        <v>3560</v>
      </c>
      <c r="BG213" s="1688" t="s">
        <v>3561</v>
      </c>
    </row>
    <row r="214" spans="56:59" ht="16.5" customHeight="1" x14ac:dyDescent="0.35">
      <c r="BD214" s="1706">
        <f t="shared" si="90"/>
        <v>44042</v>
      </c>
      <c r="BE214" s="1715"/>
      <c r="BF214" s="1708" t="s">
        <v>3562</v>
      </c>
      <c r="BG214" s="1688" t="s">
        <v>3563</v>
      </c>
    </row>
    <row r="215" spans="56:59" ht="16.5" customHeight="1" x14ac:dyDescent="0.35">
      <c r="BD215" s="1706">
        <f t="shared" si="90"/>
        <v>44043</v>
      </c>
      <c r="BE215" s="1715"/>
      <c r="BF215" s="1708" t="s">
        <v>3564</v>
      </c>
      <c r="BG215" s="1688" t="s">
        <v>3565</v>
      </c>
    </row>
    <row r="216" spans="56:59" ht="16.5" customHeight="1" x14ac:dyDescent="0.35">
      <c r="BD216" s="1706">
        <f t="shared" ref="BD216:BD246" si="91">L38</f>
        <v>44044</v>
      </c>
      <c r="BE216" s="1715"/>
      <c r="BF216" s="1708" t="s">
        <v>2956</v>
      </c>
      <c r="BG216" s="1688" t="s">
        <v>3566</v>
      </c>
    </row>
    <row r="217" spans="56:59" ht="16.5" customHeight="1" x14ac:dyDescent="0.35">
      <c r="BD217" s="1706">
        <f t="shared" si="91"/>
        <v>44045</v>
      </c>
      <c r="BE217" s="1715"/>
      <c r="BF217" s="1708" t="s">
        <v>3567</v>
      </c>
      <c r="BG217" s="1688" t="s">
        <v>3568</v>
      </c>
    </row>
    <row r="218" spans="56:59" ht="16.5" customHeight="1" x14ac:dyDescent="0.35">
      <c r="BD218" s="1706">
        <f t="shared" si="91"/>
        <v>44046</v>
      </c>
      <c r="BE218" s="1715"/>
      <c r="BF218" s="1708" t="s">
        <v>3569</v>
      </c>
      <c r="BG218" s="1688" t="s">
        <v>3570</v>
      </c>
    </row>
    <row r="219" spans="56:59" ht="16.5" customHeight="1" x14ac:dyDescent="0.35">
      <c r="BD219" s="1706">
        <f t="shared" si="91"/>
        <v>44047</v>
      </c>
      <c r="BE219" s="1715"/>
      <c r="BF219" s="1708" t="s">
        <v>3571</v>
      </c>
      <c r="BG219" s="1688" t="s">
        <v>3572</v>
      </c>
    </row>
    <row r="220" spans="56:59" ht="16.5" customHeight="1" x14ac:dyDescent="0.35">
      <c r="BD220" s="1706">
        <f t="shared" si="91"/>
        <v>44048</v>
      </c>
      <c r="BE220" s="1715"/>
      <c r="BF220" s="1708" t="s">
        <v>3573</v>
      </c>
      <c r="BG220" s="1688" t="s">
        <v>3574</v>
      </c>
    </row>
    <row r="221" spans="56:59" ht="16.5" customHeight="1" x14ac:dyDescent="0.35">
      <c r="BD221" s="1706">
        <f t="shared" si="91"/>
        <v>44049</v>
      </c>
      <c r="BE221" s="1715"/>
      <c r="BF221" s="1708" t="s">
        <v>3575</v>
      </c>
      <c r="BG221" s="1688" t="s">
        <v>3576</v>
      </c>
    </row>
    <row r="222" spans="56:59" ht="16.5" customHeight="1" x14ac:dyDescent="0.35">
      <c r="BD222" s="1706">
        <f t="shared" si="91"/>
        <v>44050</v>
      </c>
      <c r="BE222" s="1715"/>
      <c r="BF222" s="1708" t="s">
        <v>3577</v>
      </c>
      <c r="BG222" s="1688" t="s">
        <v>3578</v>
      </c>
    </row>
    <row r="223" spans="56:59" ht="16.5" customHeight="1" x14ac:dyDescent="0.35">
      <c r="BD223" s="1706">
        <f t="shared" si="91"/>
        <v>44051</v>
      </c>
      <c r="BE223" s="1715"/>
      <c r="BF223" s="1708" t="s">
        <v>3579</v>
      </c>
      <c r="BG223" s="1688" t="s">
        <v>3580</v>
      </c>
    </row>
    <row r="224" spans="56:59" ht="16.5" customHeight="1" x14ac:dyDescent="0.35">
      <c r="BD224" s="1706">
        <f t="shared" si="91"/>
        <v>44052</v>
      </c>
      <c r="BE224" s="1715"/>
      <c r="BF224" s="1708" t="s">
        <v>3581</v>
      </c>
      <c r="BG224" s="1688" t="s">
        <v>3582</v>
      </c>
    </row>
    <row r="225" spans="56:59" ht="16.5" customHeight="1" x14ac:dyDescent="0.35">
      <c r="BD225" s="1706">
        <f t="shared" si="91"/>
        <v>44053</v>
      </c>
      <c r="BE225" s="1715"/>
      <c r="BF225" s="1708" t="s">
        <v>3583</v>
      </c>
      <c r="BG225" s="1688" t="s">
        <v>3584</v>
      </c>
    </row>
    <row r="226" spans="56:59" ht="16.5" customHeight="1" x14ac:dyDescent="0.35">
      <c r="BD226" s="1706">
        <f t="shared" si="91"/>
        <v>44054</v>
      </c>
      <c r="BE226" s="1715"/>
      <c r="BF226" s="1708" t="s">
        <v>3585</v>
      </c>
      <c r="BG226" s="1688" t="s">
        <v>3586</v>
      </c>
    </row>
    <row r="227" spans="56:59" ht="16.5" customHeight="1" x14ac:dyDescent="0.35">
      <c r="BD227" s="1706">
        <f t="shared" si="91"/>
        <v>44055</v>
      </c>
      <c r="BE227" s="1715"/>
      <c r="BF227" s="1708" t="s">
        <v>3587</v>
      </c>
      <c r="BG227" s="1688" t="s">
        <v>3588</v>
      </c>
    </row>
    <row r="228" spans="56:59" ht="16.5" customHeight="1" x14ac:dyDescent="0.35">
      <c r="BD228" s="1706">
        <f t="shared" si="91"/>
        <v>44056</v>
      </c>
      <c r="BE228" s="1715"/>
      <c r="BF228" s="1708" t="s">
        <v>3589</v>
      </c>
      <c r="BG228" s="1688" t="s">
        <v>3590</v>
      </c>
    </row>
    <row r="229" spans="56:59" ht="16.5" customHeight="1" x14ac:dyDescent="0.35">
      <c r="BD229" s="1706">
        <f t="shared" si="91"/>
        <v>44057</v>
      </c>
      <c r="BE229" s="1715"/>
      <c r="BF229" s="1708" t="s">
        <v>3591</v>
      </c>
      <c r="BG229" s="1688" t="s">
        <v>3592</v>
      </c>
    </row>
    <row r="230" spans="56:59" ht="16.5" customHeight="1" x14ac:dyDescent="0.35">
      <c r="BD230" s="1706">
        <f t="shared" si="91"/>
        <v>44058</v>
      </c>
      <c r="BE230" s="1715"/>
      <c r="BF230" s="1708" t="s">
        <v>3593</v>
      </c>
      <c r="BG230" s="1688" t="s">
        <v>3594</v>
      </c>
    </row>
    <row r="231" spans="56:59" ht="16.5" customHeight="1" x14ac:dyDescent="0.35">
      <c r="BD231" s="1706">
        <f t="shared" si="91"/>
        <v>44059</v>
      </c>
      <c r="BE231" s="1715"/>
      <c r="BF231" s="1708" t="s">
        <v>3595</v>
      </c>
      <c r="BG231" s="1688" t="s">
        <v>3596</v>
      </c>
    </row>
    <row r="232" spans="56:59" ht="16.5" customHeight="1" x14ac:dyDescent="0.35">
      <c r="BD232" s="1706">
        <f t="shared" si="91"/>
        <v>44060</v>
      </c>
      <c r="BE232" s="1715"/>
      <c r="BF232" s="1708" t="s">
        <v>3597</v>
      </c>
      <c r="BG232" s="1688" t="s">
        <v>3598</v>
      </c>
    </row>
    <row r="233" spans="56:59" ht="16.5" customHeight="1" x14ac:dyDescent="0.35">
      <c r="BD233" s="1706">
        <f t="shared" si="91"/>
        <v>44061</v>
      </c>
      <c r="BE233" s="1715"/>
      <c r="BF233" s="1708" t="s">
        <v>3599</v>
      </c>
      <c r="BG233" s="1688" t="s">
        <v>3600</v>
      </c>
    </row>
    <row r="234" spans="56:59" ht="16.5" customHeight="1" x14ac:dyDescent="0.35">
      <c r="BD234" s="1706">
        <f t="shared" si="91"/>
        <v>44062</v>
      </c>
      <c r="BE234" s="1715"/>
      <c r="BF234" s="1708" t="s">
        <v>3601</v>
      </c>
      <c r="BG234" s="1688" t="s">
        <v>3602</v>
      </c>
    </row>
    <row r="235" spans="56:59" ht="16.5" customHeight="1" x14ac:dyDescent="0.35">
      <c r="BD235" s="1706">
        <f t="shared" si="91"/>
        <v>44063</v>
      </c>
      <c r="BE235" s="1715"/>
      <c r="BF235" s="1708" t="s">
        <v>3603</v>
      </c>
      <c r="BG235" s="1688" t="s">
        <v>3604</v>
      </c>
    </row>
    <row r="236" spans="56:59" ht="16.5" customHeight="1" x14ac:dyDescent="0.35">
      <c r="BD236" s="1706">
        <f t="shared" si="91"/>
        <v>44064</v>
      </c>
      <c r="BE236" s="1715"/>
      <c r="BF236" s="1708" t="s">
        <v>3605</v>
      </c>
      <c r="BG236" s="1688" t="s">
        <v>3606</v>
      </c>
    </row>
    <row r="237" spans="56:59" ht="16.5" customHeight="1" x14ac:dyDescent="0.35">
      <c r="BD237" s="1706">
        <f t="shared" si="91"/>
        <v>44065</v>
      </c>
      <c r="BE237" s="1715"/>
      <c r="BF237" s="1708" t="s">
        <v>3607</v>
      </c>
      <c r="BG237" s="1688" t="s">
        <v>3608</v>
      </c>
    </row>
    <row r="238" spans="56:59" ht="16.5" customHeight="1" x14ac:dyDescent="0.35">
      <c r="BD238" s="1706">
        <f t="shared" si="91"/>
        <v>44066</v>
      </c>
      <c r="BE238" s="1715"/>
      <c r="BF238" s="1708" t="s">
        <v>3609</v>
      </c>
      <c r="BG238" s="1688" t="s">
        <v>3610</v>
      </c>
    </row>
    <row r="239" spans="56:59" ht="16.5" customHeight="1" x14ac:dyDescent="0.35">
      <c r="BD239" s="1706">
        <f t="shared" si="91"/>
        <v>44067</v>
      </c>
      <c r="BE239" s="1715"/>
      <c r="BF239" s="1708" t="s">
        <v>3611</v>
      </c>
      <c r="BG239" s="1688" t="s">
        <v>3612</v>
      </c>
    </row>
    <row r="240" spans="56:59" ht="16.5" customHeight="1" x14ac:dyDescent="0.35">
      <c r="BD240" s="1706">
        <f t="shared" si="91"/>
        <v>44068</v>
      </c>
      <c r="BE240" s="1715"/>
      <c r="BF240" s="1708" t="s">
        <v>3613</v>
      </c>
      <c r="BG240" s="1688" t="s">
        <v>3614</v>
      </c>
    </row>
    <row r="241" spans="56:59" ht="16.5" customHeight="1" x14ac:dyDescent="0.35">
      <c r="BD241" s="1706">
        <f t="shared" si="91"/>
        <v>44069</v>
      </c>
      <c r="BE241" s="1715"/>
      <c r="BF241" s="1708" t="s">
        <v>3615</v>
      </c>
      <c r="BG241" s="1688" t="s">
        <v>3616</v>
      </c>
    </row>
    <row r="242" spans="56:59" ht="16.5" customHeight="1" x14ac:dyDescent="0.35">
      <c r="BD242" s="1706">
        <f t="shared" si="91"/>
        <v>44070</v>
      </c>
      <c r="BE242" s="1715"/>
      <c r="BF242" s="1708" t="s">
        <v>3617</v>
      </c>
      <c r="BG242" s="1688" t="s">
        <v>3618</v>
      </c>
    </row>
    <row r="243" spans="56:59" ht="16.5" customHeight="1" x14ac:dyDescent="0.35">
      <c r="BD243" s="1706">
        <f t="shared" si="91"/>
        <v>44071</v>
      </c>
      <c r="BE243" s="1715"/>
      <c r="BF243" s="1708" t="s">
        <v>3619</v>
      </c>
      <c r="BG243" s="1688" t="s">
        <v>3437</v>
      </c>
    </row>
    <row r="244" spans="56:59" ht="16.5" customHeight="1" x14ac:dyDescent="0.35">
      <c r="BD244" s="1706">
        <f t="shared" si="91"/>
        <v>44072</v>
      </c>
      <c r="BE244" s="1715"/>
      <c r="BF244" s="1708" t="s">
        <v>3620</v>
      </c>
      <c r="BG244" s="1688" t="s">
        <v>3621</v>
      </c>
    </row>
    <row r="245" spans="56:59" ht="16.5" customHeight="1" x14ac:dyDescent="0.35">
      <c r="BD245" s="1706">
        <f t="shared" si="91"/>
        <v>44073</v>
      </c>
      <c r="BE245" s="1715"/>
      <c r="BF245" s="1708" t="s">
        <v>3622</v>
      </c>
      <c r="BG245" s="1688" t="s">
        <v>3623</v>
      </c>
    </row>
    <row r="246" spans="56:59" ht="16.5" customHeight="1" x14ac:dyDescent="0.35">
      <c r="BD246" s="1706">
        <f t="shared" si="91"/>
        <v>44074</v>
      </c>
      <c r="BE246" s="1715"/>
      <c r="BF246" s="1708" t="s">
        <v>3624</v>
      </c>
      <c r="BG246" s="1688" t="s">
        <v>3625</v>
      </c>
    </row>
    <row r="247" spans="56:59" ht="16.5" customHeight="1" x14ac:dyDescent="0.35">
      <c r="BD247" s="1706">
        <f t="shared" ref="BD247:BD276" si="92">U38</f>
        <v>44075</v>
      </c>
      <c r="BE247" s="1715"/>
      <c r="BF247" s="1708" t="s">
        <v>2957</v>
      </c>
      <c r="BG247" s="1688" t="s">
        <v>3626</v>
      </c>
    </row>
    <row r="248" spans="56:59" ht="16.5" customHeight="1" x14ac:dyDescent="0.35">
      <c r="BD248" s="1706">
        <f t="shared" si="92"/>
        <v>44076</v>
      </c>
      <c r="BE248" s="1715"/>
      <c r="BF248" s="1708" t="s">
        <v>3627</v>
      </c>
      <c r="BG248" s="1688" t="s">
        <v>3628</v>
      </c>
    </row>
    <row r="249" spans="56:59" ht="16.5" customHeight="1" x14ac:dyDescent="0.35">
      <c r="BD249" s="1706">
        <f t="shared" si="92"/>
        <v>44077</v>
      </c>
      <c r="BE249" s="1715"/>
      <c r="BF249" s="1708" t="s">
        <v>3629</v>
      </c>
      <c r="BG249" s="1688" t="s">
        <v>3630</v>
      </c>
    </row>
    <row r="250" spans="56:59" ht="16.5" customHeight="1" x14ac:dyDescent="0.35">
      <c r="BD250" s="1706">
        <f t="shared" si="92"/>
        <v>44078</v>
      </c>
      <c r="BE250" s="1715"/>
      <c r="BF250" s="1708" t="s">
        <v>3631</v>
      </c>
      <c r="BG250" s="1688" t="s">
        <v>3632</v>
      </c>
    </row>
    <row r="251" spans="56:59" ht="16.5" customHeight="1" x14ac:dyDescent="0.35">
      <c r="BD251" s="1706">
        <f t="shared" si="92"/>
        <v>44079</v>
      </c>
      <c r="BE251" s="1715"/>
      <c r="BF251" s="1708" t="s">
        <v>3633</v>
      </c>
      <c r="BG251" s="1688" t="s">
        <v>3634</v>
      </c>
    </row>
    <row r="252" spans="56:59" ht="16.5" customHeight="1" x14ac:dyDescent="0.35">
      <c r="BD252" s="1706">
        <f t="shared" si="92"/>
        <v>44080</v>
      </c>
      <c r="BE252" s="1715"/>
      <c r="BF252" s="1708" t="s">
        <v>3635</v>
      </c>
      <c r="BG252" s="1688" t="s">
        <v>3636</v>
      </c>
    </row>
    <row r="253" spans="56:59" ht="16.5" customHeight="1" x14ac:dyDescent="0.35">
      <c r="BD253" s="1706">
        <f t="shared" si="92"/>
        <v>44081</v>
      </c>
      <c r="BE253" s="1715"/>
      <c r="BF253" s="1708" t="s">
        <v>3637</v>
      </c>
      <c r="BG253" s="1688" t="s">
        <v>3638</v>
      </c>
    </row>
    <row r="254" spans="56:59" ht="16.5" customHeight="1" x14ac:dyDescent="0.35">
      <c r="BD254" s="1706">
        <f t="shared" si="92"/>
        <v>44082</v>
      </c>
      <c r="BE254" s="1715"/>
      <c r="BF254" s="1708" t="s">
        <v>3639</v>
      </c>
      <c r="BG254" s="1688" t="s">
        <v>3640</v>
      </c>
    </row>
    <row r="255" spans="56:59" ht="16.5" customHeight="1" x14ac:dyDescent="0.35">
      <c r="BD255" s="1706">
        <f t="shared" si="92"/>
        <v>44083</v>
      </c>
      <c r="BE255" s="1715"/>
      <c r="BF255" s="1708" t="s">
        <v>3641</v>
      </c>
      <c r="BG255" s="1688" t="s">
        <v>3642</v>
      </c>
    </row>
    <row r="256" spans="56:59" ht="16.5" customHeight="1" x14ac:dyDescent="0.35">
      <c r="BD256" s="1706">
        <f t="shared" si="92"/>
        <v>44084</v>
      </c>
      <c r="BE256" s="1715"/>
      <c r="BF256" s="1708" t="s">
        <v>3643</v>
      </c>
      <c r="BG256" s="1688" t="s">
        <v>3644</v>
      </c>
    </row>
    <row r="257" spans="56:59" ht="16.5" customHeight="1" x14ac:dyDescent="0.35">
      <c r="BD257" s="1706">
        <f t="shared" si="92"/>
        <v>44085</v>
      </c>
      <c r="BE257" s="1715"/>
      <c r="BF257" s="1708" t="s">
        <v>3645</v>
      </c>
      <c r="BG257" s="1688" t="s">
        <v>3646</v>
      </c>
    </row>
    <row r="258" spans="56:59" ht="16.5" customHeight="1" x14ac:dyDescent="0.35">
      <c r="BD258" s="1706">
        <f t="shared" si="92"/>
        <v>44086</v>
      </c>
      <c r="BE258" s="1715"/>
      <c r="BF258" s="1708" t="s">
        <v>3647</v>
      </c>
      <c r="BG258" s="1688" t="s">
        <v>3648</v>
      </c>
    </row>
    <row r="259" spans="56:59" ht="16.5" customHeight="1" x14ac:dyDescent="0.35">
      <c r="BD259" s="1706">
        <f t="shared" si="92"/>
        <v>44087</v>
      </c>
      <c r="BE259" s="1715"/>
      <c r="BF259" s="1708" t="s">
        <v>3649</v>
      </c>
      <c r="BG259" s="1688" t="s">
        <v>3650</v>
      </c>
    </row>
    <row r="260" spans="56:59" ht="16.5" customHeight="1" x14ac:dyDescent="0.35">
      <c r="BD260" s="1706">
        <f t="shared" si="92"/>
        <v>44088</v>
      </c>
      <c r="BE260" s="1715"/>
      <c r="BF260" s="1708" t="s">
        <v>3651</v>
      </c>
      <c r="BG260" s="1688" t="s">
        <v>3652</v>
      </c>
    </row>
    <row r="261" spans="56:59" ht="16.5" customHeight="1" x14ac:dyDescent="0.35">
      <c r="BD261" s="1706">
        <f t="shared" si="92"/>
        <v>44089</v>
      </c>
      <c r="BE261" s="1715"/>
      <c r="BF261" s="1708" t="s">
        <v>3653</v>
      </c>
      <c r="BG261" s="1688" t="s">
        <v>3654</v>
      </c>
    </row>
    <row r="262" spans="56:59" ht="16.5" customHeight="1" x14ac:dyDescent="0.35">
      <c r="BD262" s="1706">
        <f t="shared" si="92"/>
        <v>44090</v>
      </c>
      <c r="BE262" s="1715"/>
      <c r="BF262" s="1708" t="s">
        <v>3655</v>
      </c>
      <c r="BG262" s="1688" t="s">
        <v>3656</v>
      </c>
    </row>
    <row r="263" spans="56:59" ht="16.5" customHeight="1" x14ac:dyDescent="0.35">
      <c r="BD263" s="1706">
        <f t="shared" si="92"/>
        <v>44091</v>
      </c>
      <c r="BE263" s="1715"/>
      <c r="BF263" s="1708" t="s">
        <v>3657</v>
      </c>
      <c r="BG263" s="1688" t="s">
        <v>3658</v>
      </c>
    </row>
    <row r="264" spans="56:59" ht="16.5" customHeight="1" x14ac:dyDescent="0.35">
      <c r="BD264" s="1706">
        <f t="shared" si="92"/>
        <v>44092</v>
      </c>
      <c r="BE264" s="1715"/>
      <c r="BF264" s="1708" t="s">
        <v>3659</v>
      </c>
      <c r="BG264" s="1688" t="s">
        <v>3660</v>
      </c>
    </row>
    <row r="265" spans="56:59" ht="16.5" customHeight="1" x14ac:dyDescent="0.35">
      <c r="BD265" s="1706">
        <f t="shared" si="92"/>
        <v>44093</v>
      </c>
      <c r="BE265" s="1715"/>
      <c r="BF265" s="1708" t="s">
        <v>3661</v>
      </c>
      <c r="BG265" s="1688" t="s">
        <v>3662</v>
      </c>
    </row>
    <row r="266" spans="56:59" ht="16.5" customHeight="1" x14ac:dyDescent="0.35">
      <c r="BD266" s="1706">
        <f t="shared" si="92"/>
        <v>44094</v>
      </c>
      <c r="BE266" s="1715"/>
      <c r="BF266" s="1708" t="s">
        <v>3663</v>
      </c>
      <c r="BG266" s="1688" t="s">
        <v>3664</v>
      </c>
    </row>
    <row r="267" spans="56:59" ht="16.5" customHeight="1" x14ac:dyDescent="0.35">
      <c r="BD267" s="1706">
        <f t="shared" si="92"/>
        <v>44095</v>
      </c>
      <c r="BE267" s="1715"/>
      <c r="BF267" s="1708" t="s">
        <v>3665</v>
      </c>
      <c r="BG267" s="1688" t="s">
        <v>3666</v>
      </c>
    </row>
    <row r="268" spans="56:59" ht="16.5" customHeight="1" x14ac:dyDescent="0.35">
      <c r="BD268" s="1706">
        <f t="shared" si="92"/>
        <v>44096</v>
      </c>
      <c r="BE268" s="1715"/>
      <c r="BF268" s="1708" t="s">
        <v>3667</v>
      </c>
      <c r="BG268" s="1688" t="s">
        <v>3668</v>
      </c>
    </row>
    <row r="269" spans="56:59" ht="16.5" customHeight="1" x14ac:dyDescent="0.35">
      <c r="BD269" s="1706">
        <f t="shared" si="92"/>
        <v>44097</v>
      </c>
      <c r="BE269" s="1715"/>
      <c r="BF269" s="1708" t="s">
        <v>3669</v>
      </c>
      <c r="BG269" s="1688" t="s">
        <v>3670</v>
      </c>
    </row>
    <row r="270" spans="56:59" ht="16.5" customHeight="1" x14ac:dyDescent="0.35">
      <c r="BD270" s="1706">
        <f t="shared" si="92"/>
        <v>44098</v>
      </c>
      <c r="BE270" s="1715"/>
      <c r="BF270" s="1708" t="s">
        <v>3671</v>
      </c>
      <c r="BG270" s="1688" t="s">
        <v>3672</v>
      </c>
    </row>
    <row r="271" spans="56:59" ht="16.5" customHeight="1" x14ac:dyDescent="0.35">
      <c r="BD271" s="1706">
        <f t="shared" si="92"/>
        <v>44099</v>
      </c>
      <c r="BE271" s="1715"/>
      <c r="BF271" s="1708" t="s">
        <v>3673</v>
      </c>
      <c r="BG271" s="1688" t="s">
        <v>3674</v>
      </c>
    </row>
    <row r="272" spans="56:59" ht="16.5" customHeight="1" x14ac:dyDescent="0.35">
      <c r="BD272" s="1706">
        <f t="shared" si="92"/>
        <v>44100</v>
      </c>
      <c r="BE272" s="1715"/>
      <c r="BF272" s="1708" t="s">
        <v>3675</v>
      </c>
      <c r="BG272" s="1688" t="s">
        <v>3676</v>
      </c>
    </row>
    <row r="273" spans="56:59" ht="16.5" customHeight="1" x14ac:dyDescent="0.35">
      <c r="BD273" s="1706">
        <f t="shared" si="92"/>
        <v>44101</v>
      </c>
      <c r="BE273" s="1715"/>
      <c r="BF273" s="1708" t="s">
        <v>3677</v>
      </c>
      <c r="BG273" s="1688" t="s">
        <v>3678</v>
      </c>
    </row>
    <row r="274" spans="56:59" ht="16.5" customHeight="1" x14ac:dyDescent="0.35">
      <c r="BD274" s="1706">
        <f t="shared" si="92"/>
        <v>44102</v>
      </c>
      <c r="BE274" s="1715"/>
      <c r="BF274" s="1708" t="s">
        <v>3679</v>
      </c>
      <c r="BG274" s="1688" t="s">
        <v>3680</v>
      </c>
    </row>
    <row r="275" spans="56:59" ht="16.5" customHeight="1" x14ac:dyDescent="0.35">
      <c r="BD275" s="1706">
        <f t="shared" si="92"/>
        <v>44103</v>
      </c>
      <c r="BE275" s="1715"/>
      <c r="BF275" s="1708" t="s">
        <v>3681</v>
      </c>
      <c r="BG275" s="1688" t="s">
        <v>3682</v>
      </c>
    </row>
    <row r="276" spans="56:59" ht="16.5" customHeight="1" x14ac:dyDescent="0.35">
      <c r="BD276" s="1706">
        <f t="shared" si="92"/>
        <v>44104</v>
      </c>
      <c r="BE276" s="1715"/>
      <c r="BF276" s="1708" t="s">
        <v>3683</v>
      </c>
      <c r="BG276" s="1688" t="s">
        <v>3684</v>
      </c>
    </row>
    <row r="277" spans="56:59" ht="16.5" customHeight="1" x14ac:dyDescent="0.35">
      <c r="BD277" s="1706">
        <f t="shared" ref="BD277:BD307" si="93">AD38</f>
        <v>44105</v>
      </c>
      <c r="BE277" s="1715"/>
      <c r="BF277" s="1708" t="s">
        <v>3685</v>
      </c>
      <c r="BG277" s="1688" t="s">
        <v>3686</v>
      </c>
    </row>
    <row r="278" spans="56:59" ht="16.5" customHeight="1" x14ac:dyDescent="0.35">
      <c r="BD278" s="1706">
        <f t="shared" si="93"/>
        <v>44106</v>
      </c>
      <c r="BE278" s="1715"/>
      <c r="BF278" s="1708" t="s">
        <v>3687</v>
      </c>
      <c r="BG278" s="1688" t="s">
        <v>3688</v>
      </c>
    </row>
    <row r="279" spans="56:59" ht="16.5" customHeight="1" x14ac:dyDescent="0.35">
      <c r="BD279" s="1706">
        <f t="shared" si="93"/>
        <v>44107</v>
      </c>
      <c r="BE279" s="1715"/>
      <c r="BF279" s="1708" t="s">
        <v>3689</v>
      </c>
      <c r="BG279" s="1688" t="s">
        <v>3690</v>
      </c>
    </row>
    <row r="280" spans="56:59" ht="16.5" customHeight="1" x14ac:dyDescent="0.35">
      <c r="BD280" s="1706">
        <f t="shared" si="93"/>
        <v>44108</v>
      </c>
      <c r="BE280" s="1715"/>
      <c r="BF280" s="1708" t="s">
        <v>3691</v>
      </c>
      <c r="BG280" s="1688" t="s">
        <v>3692</v>
      </c>
    </row>
    <row r="281" spans="56:59" ht="16.5" customHeight="1" x14ac:dyDescent="0.35">
      <c r="BD281" s="1706">
        <f t="shared" si="93"/>
        <v>44109</v>
      </c>
      <c r="BE281" s="1715"/>
      <c r="BF281" s="1708" t="s">
        <v>3693</v>
      </c>
      <c r="BG281" s="1688" t="s">
        <v>3694</v>
      </c>
    </row>
    <row r="282" spans="56:59" ht="16.5" customHeight="1" x14ac:dyDescent="0.35">
      <c r="BD282" s="1706">
        <f t="shared" si="93"/>
        <v>44110</v>
      </c>
      <c r="BE282" s="1715"/>
      <c r="BF282" s="1708" t="s">
        <v>3695</v>
      </c>
      <c r="BG282" s="1688" t="s">
        <v>3696</v>
      </c>
    </row>
    <row r="283" spans="56:59" ht="16.5" customHeight="1" x14ac:dyDescent="0.35">
      <c r="BD283" s="1706">
        <f t="shared" si="93"/>
        <v>44111</v>
      </c>
      <c r="BE283" s="1715"/>
      <c r="BF283" s="1708" t="s">
        <v>3697</v>
      </c>
      <c r="BG283" s="1688" t="s">
        <v>3698</v>
      </c>
    </row>
    <row r="284" spans="56:59" ht="16.5" customHeight="1" x14ac:dyDescent="0.35">
      <c r="BD284" s="1706">
        <f t="shared" si="93"/>
        <v>44112</v>
      </c>
      <c r="BE284" s="1715"/>
      <c r="BF284" s="1708" t="s">
        <v>3699</v>
      </c>
      <c r="BG284" s="1688" t="s">
        <v>3700</v>
      </c>
    </row>
    <row r="285" spans="56:59" ht="16.5" customHeight="1" x14ac:dyDescent="0.35">
      <c r="BD285" s="1706">
        <f t="shared" si="93"/>
        <v>44113</v>
      </c>
      <c r="BE285" s="1715"/>
      <c r="BF285" s="1708" t="s">
        <v>3701</v>
      </c>
      <c r="BG285" s="1688" t="s">
        <v>3702</v>
      </c>
    </row>
    <row r="286" spans="56:59" ht="16.5" customHeight="1" x14ac:dyDescent="0.35">
      <c r="BD286" s="1706">
        <f t="shared" si="93"/>
        <v>44114</v>
      </c>
      <c r="BE286" s="1715"/>
      <c r="BF286" s="1708" t="s">
        <v>3703</v>
      </c>
      <c r="BG286" s="1688" t="s">
        <v>3704</v>
      </c>
    </row>
    <row r="287" spans="56:59" ht="16.5" customHeight="1" x14ac:dyDescent="0.35">
      <c r="BD287" s="1706">
        <f t="shared" si="93"/>
        <v>44115</v>
      </c>
      <c r="BE287" s="1715"/>
      <c r="BF287" s="1708" t="s">
        <v>3705</v>
      </c>
      <c r="BG287" s="1688" t="s">
        <v>3706</v>
      </c>
    </row>
    <row r="288" spans="56:59" ht="16.5" customHeight="1" x14ac:dyDescent="0.35">
      <c r="BD288" s="1706">
        <f t="shared" si="93"/>
        <v>44116</v>
      </c>
      <c r="BE288" s="1715"/>
      <c r="BF288" s="1708" t="s">
        <v>3707</v>
      </c>
      <c r="BG288" s="1688" t="s">
        <v>3708</v>
      </c>
    </row>
    <row r="289" spans="56:59" ht="16.5" customHeight="1" x14ac:dyDescent="0.35">
      <c r="BD289" s="1706">
        <f t="shared" si="93"/>
        <v>44117</v>
      </c>
      <c r="BE289" s="1715"/>
      <c r="BF289" s="1708" t="s">
        <v>3709</v>
      </c>
      <c r="BG289" s="1688" t="s">
        <v>3710</v>
      </c>
    </row>
    <row r="290" spans="56:59" ht="16.5" customHeight="1" x14ac:dyDescent="0.35">
      <c r="BD290" s="1706">
        <f t="shared" si="93"/>
        <v>44118</v>
      </c>
      <c r="BE290" s="1715"/>
      <c r="BF290" s="1708" t="s">
        <v>3711</v>
      </c>
      <c r="BG290" s="1688" t="s">
        <v>3712</v>
      </c>
    </row>
    <row r="291" spans="56:59" ht="16.5" customHeight="1" x14ac:dyDescent="0.35">
      <c r="BD291" s="1706">
        <f t="shared" si="93"/>
        <v>44119</v>
      </c>
      <c r="BE291" s="1715"/>
      <c r="BF291" s="1708" t="s">
        <v>3713</v>
      </c>
      <c r="BG291" s="1688" t="s">
        <v>3714</v>
      </c>
    </row>
    <row r="292" spans="56:59" ht="16.5" customHeight="1" x14ac:dyDescent="0.35">
      <c r="BD292" s="1706">
        <f t="shared" si="93"/>
        <v>44120</v>
      </c>
      <c r="BE292" s="1715"/>
      <c r="BF292" s="1708" t="s">
        <v>3715</v>
      </c>
      <c r="BG292" s="1688" t="s">
        <v>3716</v>
      </c>
    </row>
    <row r="293" spans="56:59" ht="16.5" customHeight="1" x14ac:dyDescent="0.35">
      <c r="BD293" s="1706">
        <f t="shared" si="93"/>
        <v>44121</v>
      </c>
      <c r="BE293" s="1715"/>
      <c r="BF293" s="1708" t="s">
        <v>3717</v>
      </c>
      <c r="BG293" s="1688" t="s">
        <v>3718</v>
      </c>
    </row>
    <row r="294" spans="56:59" ht="16.5" customHeight="1" x14ac:dyDescent="0.35">
      <c r="BD294" s="1706">
        <f t="shared" si="93"/>
        <v>44122</v>
      </c>
      <c r="BE294" s="1715"/>
      <c r="BF294" s="1708" t="s">
        <v>3719</v>
      </c>
      <c r="BG294" s="1688" t="s">
        <v>3720</v>
      </c>
    </row>
    <row r="295" spans="56:59" ht="16.5" customHeight="1" x14ac:dyDescent="0.35">
      <c r="BD295" s="1706">
        <f t="shared" si="93"/>
        <v>44123</v>
      </c>
      <c r="BE295" s="1715"/>
      <c r="BF295" s="1708" t="s">
        <v>3721</v>
      </c>
      <c r="BG295" s="1688" t="s">
        <v>3722</v>
      </c>
    </row>
    <row r="296" spans="56:59" ht="16.5" customHeight="1" x14ac:dyDescent="0.35">
      <c r="BD296" s="1706">
        <f t="shared" si="93"/>
        <v>44124</v>
      </c>
      <c r="BE296" s="1715"/>
      <c r="BF296" s="1708" t="s">
        <v>3723</v>
      </c>
      <c r="BG296" s="1688" t="s">
        <v>3724</v>
      </c>
    </row>
    <row r="297" spans="56:59" ht="16.5" customHeight="1" x14ac:dyDescent="0.35">
      <c r="BD297" s="1706">
        <f t="shared" si="93"/>
        <v>44125</v>
      </c>
      <c r="BE297" s="1715"/>
      <c r="BF297" s="1708" t="s">
        <v>3725</v>
      </c>
      <c r="BG297" s="1688" t="s">
        <v>3726</v>
      </c>
    </row>
    <row r="298" spans="56:59" ht="16.5" customHeight="1" x14ac:dyDescent="0.35">
      <c r="BD298" s="1706">
        <f t="shared" si="93"/>
        <v>44126</v>
      </c>
      <c r="BE298" s="1715"/>
      <c r="BF298" s="1708" t="s">
        <v>3727</v>
      </c>
      <c r="BG298" s="1688" t="s">
        <v>3728</v>
      </c>
    </row>
    <row r="299" spans="56:59" ht="16.5" customHeight="1" x14ac:dyDescent="0.35">
      <c r="BD299" s="1706">
        <f t="shared" si="93"/>
        <v>44127</v>
      </c>
      <c r="BE299" s="1715"/>
      <c r="BF299" s="1708" t="s">
        <v>3729</v>
      </c>
      <c r="BG299" s="1688" t="s">
        <v>3730</v>
      </c>
    </row>
    <row r="300" spans="56:59" ht="16.5" customHeight="1" x14ac:dyDescent="0.35">
      <c r="BD300" s="1706">
        <f t="shared" si="93"/>
        <v>44128</v>
      </c>
      <c r="BE300" s="1715"/>
      <c r="BF300" s="1708" t="s">
        <v>3731</v>
      </c>
      <c r="BG300" s="1688" t="s">
        <v>3732</v>
      </c>
    </row>
    <row r="301" spans="56:59" ht="16.5" customHeight="1" x14ac:dyDescent="0.35">
      <c r="BD301" s="1706">
        <f t="shared" si="93"/>
        <v>44129</v>
      </c>
      <c r="BE301" s="1715"/>
      <c r="BF301" s="1708" t="s">
        <v>3733</v>
      </c>
      <c r="BG301" s="1688" t="s">
        <v>3734</v>
      </c>
    </row>
    <row r="302" spans="56:59" ht="16.5" customHeight="1" x14ac:dyDescent="0.35">
      <c r="BD302" s="1706">
        <f t="shared" si="93"/>
        <v>44130</v>
      </c>
      <c r="BE302" s="1715"/>
      <c r="BF302" s="1708" t="s">
        <v>3735</v>
      </c>
      <c r="BG302" s="1688" t="s">
        <v>3736</v>
      </c>
    </row>
    <row r="303" spans="56:59" ht="16.5" customHeight="1" x14ac:dyDescent="0.35">
      <c r="BD303" s="1706">
        <f t="shared" si="93"/>
        <v>44131</v>
      </c>
      <c r="BE303" s="1715"/>
      <c r="BF303" s="1708" t="s">
        <v>3737</v>
      </c>
      <c r="BG303" s="1688" t="s">
        <v>3738</v>
      </c>
    </row>
    <row r="304" spans="56:59" ht="16.5" customHeight="1" x14ac:dyDescent="0.35">
      <c r="BD304" s="1706">
        <f t="shared" si="93"/>
        <v>44132</v>
      </c>
      <c r="BE304" s="1715"/>
      <c r="BF304" s="1708" t="s">
        <v>3739</v>
      </c>
      <c r="BG304" s="1688" t="s">
        <v>3740</v>
      </c>
    </row>
    <row r="305" spans="56:59" ht="16.5" customHeight="1" x14ac:dyDescent="0.35">
      <c r="BD305" s="1706">
        <f t="shared" si="93"/>
        <v>44133</v>
      </c>
      <c r="BE305" s="1715"/>
      <c r="BF305" s="1708" t="s">
        <v>3741</v>
      </c>
      <c r="BG305" s="1688" t="s">
        <v>3742</v>
      </c>
    </row>
    <row r="306" spans="56:59" ht="16.5" customHeight="1" x14ac:dyDescent="0.35">
      <c r="BD306" s="1706">
        <f t="shared" si="93"/>
        <v>44134</v>
      </c>
      <c r="BE306" s="1715"/>
      <c r="BF306" s="1708" t="s">
        <v>3743</v>
      </c>
      <c r="BG306" s="1688" t="s">
        <v>3744</v>
      </c>
    </row>
    <row r="307" spans="56:59" ht="16.5" customHeight="1" x14ac:dyDescent="0.35">
      <c r="BD307" s="1706">
        <f t="shared" si="93"/>
        <v>44135</v>
      </c>
      <c r="BE307" s="1715"/>
      <c r="BF307" s="1708" t="s">
        <v>3745</v>
      </c>
      <c r="BG307" s="1688" t="s">
        <v>3746</v>
      </c>
    </row>
    <row r="308" spans="56:59" ht="16.5" customHeight="1" x14ac:dyDescent="0.35">
      <c r="BD308" s="1706">
        <f t="shared" ref="BD308:BD337" si="94">AM38</f>
        <v>44136</v>
      </c>
      <c r="BE308" s="1715"/>
      <c r="BF308" s="1708" t="s">
        <v>3126</v>
      </c>
      <c r="BG308" s="1688" t="s">
        <v>3747</v>
      </c>
    </row>
    <row r="309" spans="56:59" ht="16.5" customHeight="1" x14ac:dyDescent="0.35">
      <c r="BD309" s="1706">
        <f t="shared" si="94"/>
        <v>44137</v>
      </c>
      <c r="BE309" s="1715"/>
      <c r="BF309" s="1708" t="s">
        <v>3173</v>
      </c>
      <c r="BG309" s="1688" t="s">
        <v>3748</v>
      </c>
    </row>
    <row r="310" spans="56:59" ht="16.5" customHeight="1" x14ac:dyDescent="0.35">
      <c r="BD310" s="1706">
        <f t="shared" si="94"/>
        <v>44138</v>
      </c>
      <c r="BE310" s="1715"/>
      <c r="BF310" s="1708" t="s">
        <v>3198</v>
      </c>
      <c r="BG310" s="1688" t="s">
        <v>3749</v>
      </c>
    </row>
    <row r="311" spans="56:59" ht="16.5" customHeight="1" x14ac:dyDescent="0.35">
      <c r="BD311" s="1706">
        <f t="shared" si="94"/>
        <v>44139</v>
      </c>
      <c r="BE311" s="1715"/>
      <c r="BF311" s="1708" t="s">
        <v>3750</v>
      </c>
      <c r="BG311" s="1688" t="s">
        <v>3751</v>
      </c>
    </row>
    <row r="312" spans="56:59" ht="16.5" customHeight="1" x14ac:dyDescent="0.35">
      <c r="BD312" s="1706">
        <f t="shared" si="94"/>
        <v>44140</v>
      </c>
      <c r="BE312" s="1715"/>
      <c r="BF312" s="1708" t="s">
        <v>3752</v>
      </c>
      <c r="BG312" s="1688" t="s">
        <v>3753</v>
      </c>
    </row>
    <row r="313" spans="56:59" ht="16.5" customHeight="1" x14ac:dyDescent="0.35">
      <c r="BD313" s="1706">
        <f t="shared" si="94"/>
        <v>44141</v>
      </c>
      <c r="BE313" s="1715"/>
      <c r="BF313" s="1708" t="s">
        <v>3754</v>
      </c>
      <c r="BG313" s="1688" t="s">
        <v>3755</v>
      </c>
    </row>
    <row r="314" spans="56:59" ht="16.5" customHeight="1" x14ac:dyDescent="0.35">
      <c r="BD314" s="1706">
        <f t="shared" si="94"/>
        <v>44142</v>
      </c>
      <c r="BE314" s="1715"/>
      <c r="BF314" s="1708" t="s">
        <v>3756</v>
      </c>
      <c r="BG314" s="1688" t="s">
        <v>3757</v>
      </c>
    </row>
    <row r="315" spans="56:59" ht="16.5" customHeight="1" x14ac:dyDescent="0.35">
      <c r="BD315" s="1706">
        <f t="shared" si="94"/>
        <v>44143</v>
      </c>
      <c r="BE315" s="1715"/>
      <c r="BF315" s="1708" t="s">
        <v>3758</v>
      </c>
      <c r="BG315" s="1688" t="s">
        <v>3759</v>
      </c>
    </row>
    <row r="316" spans="56:59" ht="16.5" customHeight="1" x14ac:dyDescent="0.35">
      <c r="BD316" s="1706">
        <f t="shared" si="94"/>
        <v>44144</v>
      </c>
      <c r="BE316" s="1715"/>
      <c r="BF316" s="1708" t="s">
        <v>3760</v>
      </c>
      <c r="BG316" s="1688" t="s">
        <v>3761</v>
      </c>
    </row>
    <row r="317" spans="56:59" ht="16.5" customHeight="1" x14ac:dyDescent="0.35">
      <c r="BD317" s="1706">
        <f t="shared" si="94"/>
        <v>44145</v>
      </c>
      <c r="BE317" s="1715"/>
      <c r="BF317" s="1708" t="s">
        <v>3762</v>
      </c>
      <c r="BG317" s="1688" t="s">
        <v>3763</v>
      </c>
    </row>
    <row r="318" spans="56:59" ht="16.5" customHeight="1" x14ac:dyDescent="0.35">
      <c r="BD318" s="1706">
        <f t="shared" si="94"/>
        <v>44146</v>
      </c>
      <c r="BE318" s="1715"/>
      <c r="BF318" s="1708" t="s">
        <v>3764</v>
      </c>
      <c r="BG318" s="1688" t="s">
        <v>3765</v>
      </c>
    </row>
    <row r="319" spans="56:59" ht="16.5" customHeight="1" x14ac:dyDescent="0.35">
      <c r="BD319" s="1706">
        <f t="shared" si="94"/>
        <v>44147</v>
      </c>
      <c r="BE319" s="1715"/>
      <c r="BF319" s="1708" t="s">
        <v>3766</v>
      </c>
      <c r="BG319" s="1688" t="s">
        <v>3767</v>
      </c>
    </row>
    <row r="320" spans="56:59" ht="16.5" customHeight="1" x14ac:dyDescent="0.35">
      <c r="BD320" s="1706">
        <f t="shared" si="94"/>
        <v>44148</v>
      </c>
      <c r="BE320" s="1715"/>
      <c r="BF320" s="1708" t="s">
        <v>3768</v>
      </c>
      <c r="BG320" s="1688" t="s">
        <v>3769</v>
      </c>
    </row>
    <row r="321" spans="56:59" ht="16.5" customHeight="1" x14ac:dyDescent="0.35">
      <c r="BD321" s="1706">
        <f t="shared" si="94"/>
        <v>44149</v>
      </c>
      <c r="BE321" s="1715"/>
      <c r="BF321" s="1708" t="s">
        <v>3770</v>
      </c>
      <c r="BG321" s="1688" t="s">
        <v>3771</v>
      </c>
    </row>
    <row r="322" spans="56:59" ht="16.5" customHeight="1" x14ac:dyDescent="0.35">
      <c r="BD322" s="1706">
        <f t="shared" si="94"/>
        <v>44150</v>
      </c>
      <c r="BE322" s="1715"/>
      <c r="BF322" s="1708" t="s">
        <v>3772</v>
      </c>
      <c r="BG322" s="1688" t="s">
        <v>3773</v>
      </c>
    </row>
    <row r="323" spans="56:59" ht="16.5" customHeight="1" x14ac:dyDescent="0.35">
      <c r="BD323" s="1706">
        <f t="shared" si="94"/>
        <v>44151</v>
      </c>
      <c r="BE323" s="1715"/>
      <c r="BF323" s="1708" t="s">
        <v>3774</v>
      </c>
      <c r="BG323" s="1688" t="s">
        <v>3775</v>
      </c>
    </row>
    <row r="324" spans="56:59" ht="16.5" customHeight="1" x14ac:dyDescent="0.35">
      <c r="BD324" s="1706">
        <f t="shared" si="94"/>
        <v>44152</v>
      </c>
      <c r="BE324" s="1715"/>
      <c r="BF324" s="1708" t="s">
        <v>3776</v>
      </c>
      <c r="BG324" s="1688" t="s">
        <v>3777</v>
      </c>
    </row>
    <row r="325" spans="56:59" ht="16.5" customHeight="1" x14ac:dyDescent="0.35">
      <c r="BD325" s="1706">
        <f t="shared" si="94"/>
        <v>44153</v>
      </c>
      <c r="BE325" s="1715"/>
      <c r="BF325" s="1708" t="s">
        <v>3778</v>
      </c>
      <c r="BG325" s="1688" t="s">
        <v>3779</v>
      </c>
    </row>
    <row r="326" spans="56:59" ht="16.5" customHeight="1" x14ac:dyDescent="0.35">
      <c r="BD326" s="1706">
        <f t="shared" si="94"/>
        <v>44154</v>
      </c>
      <c r="BE326" s="1715"/>
      <c r="BF326" s="1708" t="s">
        <v>3780</v>
      </c>
      <c r="BG326" s="1688" t="s">
        <v>3781</v>
      </c>
    </row>
    <row r="327" spans="56:59" ht="16.5" customHeight="1" x14ac:dyDescent="0.35">
      <c r="BD327" s="1706">
        <f t="shared" si="94"/>
        <v>44155</v>
      </c>
      <c r="BE327" s="1715"/>
      <c r="BF327" s="1708" t="s">
        <v>3782</v>
      </c>
      <c r="BG327" s="1688" t="s">
        <v>3783</v>
      </c>
    </row>
    <row r="328" spans="56:59" ht="16.5" customHeight="1" x14ac:dyDescent="0.35">
      <c r="BD328" s="1706">
        <f t="shared" si="94"/>
        <v>44156</v>
      </c>
      <c r="BE328" s="1715"/>
      <c r="BF328" s="1708" t="s">
        <v>3784</v>
      </c>
      <c r="BG328" s="1688" t="s">
        <v>3785</v>
      </c>
    </row>
    <row r="329" spans="56:59" ht="16.5" customHeight="1" x14ac:dyDescent="0.35">
      <c r="BD329" s="1706">
        <f t="shared" si="94"/>
        <v>44157</v>
      </c>
      <c r="BE329" s="1715"/>
      <c r="BF329" s="1708" t="s">
        <v>3786</v>
      </c>
      <c r="BG329" s="1688" t="s">
        <v>3787</v>
      </c>
    </row>
    <row r="330" spans="56:59" ht="16.5" customHeight="1" x14ac:dyDescent="0.35">
      <c r="BD330" s="1706">
        <f t="shared" si="94"/>
        <v>44158</v>
      </c>
      <c r="BE330" s="1715"/>
      <c r="BF330" s="1708" t="s">
        <v>3788</v>
      </c>
      <c r="BG330" s="1688" t="s">
        <v>3789</v>
      </c>
    </row>
    <row r="331" spans="56:59" ht="16.5" customHeight="1" x14ac:dyDescent="0.35">
      <c r="BD331" s="1706">
        <f t="shared" si="94"/>
        <v>44159</v>
      </c>
      <c r="BE331" s="1715"/>
      <c r="BF331" s="1708" t="s">
        <v>3790</v>
      </c>
      <c r="BG331" s="1688" t="s">
        <v>3791</v>
      </c>
    </row>
    <row r="332" spans="56:59" ht="16.5" customHeight="1" x14ac:dyDescent="0.35">
      <c r="BD332" s="1706">
        <f t="shared" si="94"/>
        <v>44160</v>
      </c>
      <c r="BE332" s="1715"/>
      <c r="BF332" s="1708" t="s">
        <v>3792</v>
      </c>
      <c r="BG332" s="1688" t="s">
        <v>3312</v>
      </c>
    </row>
    <row r="333" spans="56:59" ht="16.5" customHeight="1" x14ac:dyDescent="0.35">
      <c r="BD333" s="1706">
        <f t="shared" si="94"/>
        <v>44161</v>
      </c>
      <c r="BE333" s="1715"/>
      <c r="BF333" s="1708" t="s">
        <v>3793</v>
      </c>
      <c r="BG333" s="1688" t="s">
        <v>3794</v>
      </c>
    </row>
    <row r="334" spans="56:59" ht="16.5" customHeight="1" x14ac:dyDescent="0.35">
      <c r="BD334" s="1706">
        <f t="shared" si="94"/>
        <v>44162</v>
      </c>
      <c r="BE334" s="1715"/>
      <c r="BF334" s="1708" t="s">
        <v>3795</v>
      </c>
      <c r="BG334" s="1688" t="s">
        <v>3796</v>
      </c>
    </row>
    <row r="335" spans="56:59" ht="16.5" customHeight="1" x14ac:dyDescent="0.35">
      <c r="BD335" s="1706">
        <f t="shared" si="94"/>
        <v>44163</v>
      </c>
      <c r="BE335" s="1715"/>
      <c r="BF335" s="1708" t="s">
        <v>3797</v>
      </c>
      <c r="BG335" s="1688" t="s">
        <v>3798</v>
      </c>
    </row>
    <row r="336" spans="56:59" ht="16.5" customHeight="1" x14ac:dyDescent="0.35">
      <c r="BD336" s="1706">
        <f t="shared" si="94"/>
        <v>44164</v>
      </c>
      <c r="BE336" s="1715"/>
      <c r="BF336" s="1708" t="s">
        <v>3799</v>
      </c>
      <c r="BG336" s="1688" t="s">
        <v>3800</v>
      </c>
    </row>
    <row r="337" spans="56:59" ht="16.5" customHeight="1" x14ac:dyDescent="0.35">
      <c r="BD337" s="1706">
        <f t="shared" si="94"/>
        <v>44165</v>
      </c>
      <c r="BE337" s="1715"/>
      <c r="BF337" s="1708" t="s">
        <v>3801</v>
      </c>
      <c r="BG337" s="1688" t="s">
        <v>3802</v>
      </c>
    </row>
    <row r="338" spans="56:59" ht="16.5" customHeight="1" x14ac:dyDescent="0.35">
      <c r="BD338" s="1706">
        <f t="shared" ref="BD338:BD368" si="95">AV38</f>
        <v>44166</v>
      </c>
      <c r="BE338" s="1715"/>
      <c r="BF338" s="1708" t="s">
        <v>3220</v>
      </c>
      <c r="BG338" s="1688" t="s">
        <v>3803</v>
      </c>
    </row>
    <row r="339" spans="56:59" ht="16.5" customHeight="1" x14ac:dyDescent="0.35">
      <c r="BD339" s="1706">
        <f t="shared" si="95"/>
        <v>44167</v>
      </c>
      <c r="BE339" s="1715"/>
      <c r="BF339" s="1708" t="s">
        <v>3248</v>
      </c>
      <c r="BG339" s="1688" t="s">
        <v>3804</v>
      </c>
    </row>
    <row r="340" spans="56:59" ht="16.5" customHeight="1" x14ac:dyDescent="0.35">
      <c r="BD340" s="1706">
        <f t="shared" si="95"/>
        <v>44168</v>
      </c>
      <c r="BE340" s="1715"/>
      <c r="BF340" s="1708" t="s">
        <v>3805</v>
      </c>
      <c r="BG340" s="1688" t="s">
        <v>3806</v>
      </c>
    </row>
    <row r="341" spans="56:59" ht="16.5" customHeight="1" x14ac:dyDescent="0.35">
      <c r="BD341" s="1706">
        <f t="shared" si="95"/>
        <v>44169</v>
      </c>
      <c r="BE341" s="1715"/>
      <c r="BF341" s="1708" t="s">
        <v>3807</v>
      </c>
      <c r="BG341" s="1688" t="s">
        <v>3808</v>
      </c>
    </row>
    <row r="342" spans="56:59" ht="16.5" customHeight="1" x14ac:dyDescent="0.35">
      <c r="BD342" s="1706">
        <f t="shared" si="95"/>
        <v>44170</v>
      </c>
      <c r="BE342" s="1715"/>
      <c r="BF342" s="1708" t="s">
        <v>3809</v>
      </c>
      <c r="BG342" s="1688" t="s">
        <v>3810</v>
      </c>
    </row>
    <row r="343" spans="56:59" ht="16.5" customHeight="1" x14ac:dyDescent="0.35">
      <c r="BD343" s="1706">
        <f t="shared" si="95"/>
        <v>44171</v>
      </c>
      <c r="BE343" s="1715"/>
      <c r="BF343" s="1708" t="s">
        <v>3811</v>
      </c>
      <c r="BG343" s="1688" t="s">
        <v>3812</v>
      </c>
    </row>
    <row r="344" spans="56:59" ht="16.5" customHeight="1" x14ac:dyDescent="0.35">
      <c r="BD344" s="1706">
        <f t="shared" si="95"/>
        <v>44172</v>
      </c>
      <c r="BE344" s="1715"/>
      <c r="BF344" s="1708" t="s">
        <v>3813</v>
      </c>
      <c r="BG344" s="1688" t="s">
        <v>3814</v>
      </c>
    </row>
    <row r="345" spans="56:59" ht="16.5" customHeight="1" x14ac:dyDescent="0.35">
      <c r="BD345" s="1706">
        <f t="shared" si="95"/>
        <v>44173</v>
      </c>
      <c r="BE345" s="1715"/>
      <c r="BF345" s="1708" t="s">
        <v>3815</v>
      </c>
      <c r="BG345" s="1688" t="s">
        <v>3816</v>
      </c>
    </row>
    <row r="346" spans="56:59" ht="16.5" customHeight="1" x14ac:dyDescent="0.35">
      <c r="BD346" s="1706">
        <f t="shared" si="95"/>
        <v>44174</v>
      </c>
      <c r="BE346" s="1715"/>
      <c r="BF346" s="1708" t="s">
        <v>3817</v>
      </c>
      <c r="BG346" s="1688" t="s">
        <v>3818</v>
      </c>
    </row>
    <row r="347" spans="56:59" ht="16.5" customHeight="1" x14ac:dyDescent="0.35">
      <c r="BD347" s="1706">
        <f t="shared" si="95"/>
        <v>44175</v>
      </c>
      <c r="BE347" s="1715"/>
      <c r="BF347" s="1708" t="s">
        <v>3819</v>
      </c>
      <c r="BG347" s="1688" t="s">
        <v>3820</v>
      </c>
    </row>
    <row r="348" spans="56:59" ht="16.5" customHeight="1" x14ac:dyDescent="0.35">
      <c r="BD348" s="1706">
        <f t="shared" si="95"/>
        <v>44176</v>
      </c>
      <c r="BE348" s="1715"/>
      <c r="BF348" s="1708" t="s">
        <v>3821</v>
      </c>
      <c r="BG348" s="1688" t="s">
        <v>3822</v>
      </c>
    </row>
    <row r="349" spans="56:59" ht="16.5" customHeight="1" x14ac:dyDescent="0.35">
      <c r="BD349" s="1706">
        <f t="shared" si="95"/>
        <v>44177</v>
      </c>
      <c r="BE349" s="1715"/>
      <c r="BF349" s="1708" t="s">
        <v>3823</v>
      </c>
      <c r="BG349" s="1688" t="s">
        <v>3824</v>
      </c>
    </row>
    <row r="350" spans="56:59" ht="16.5" customHeight="1" x14ac:dyDescent="0.35">
      <c r="BD350" s="1706">
        <f t="shared" si="95"/>
        <v>44178</v>
      </c>
      <c r="BE350" s="1715"/>
      <c r="BF350" s="1708" t="s">
        <v>3825</v>
      </c>
      <c r="BG350" s="1688" t="s">
        <v>3826</v>
      </c>
    </row>
    <row r="351" spans="56:59" ht="16.5" customHeight="1" x14ac:dyDescent="0.35">
      <c r="BD351" s="1706">
        <f t="shared" si="95"/>
        <v>44179</v>
      </c>
      <c r="BE351" s="1715"/>
      <c r="BF351" s="1708" t="s">
        <v>3827</v>
      </c>
      <c r="BG351" s="1688" t="s">
        <v>3828</v>
      </c>
    </row>
    <row r="352" spans="56:59" ht="16.5" customHeight="1" x14ac:dyDescent="0.35">
      <c r="BD352" s="1706">
        <f t="shared" si="95"/>
        <v>44180</v>
      </c>
      <c r="BE352" s="1715"/>
      <c r="BF352" s="1708" t="s">
        <v>3829</v>
      </c>
      <c r="BG352" s="1688" t="s">
        <v>3830</v>
      </c>
    </row>
    <row r="353" spans="56:59" ht="16.5" customHeight="1" x14ac:dyDescent="0.35">
      <c r="BD353" s="1706">
        <f t="shared" si="95"/>
        <v>44181</v>
      </c>
      <c r="BE353" s="1715"/>
      <c r="BF353" s="1708" t="s">
        <v>3831</v>
      </c>
      <c r="BG353" s="1688" t="s">
        <v>3832</v>
      </c>
    </row>
    <row r="354" spans="56:59" ht="16.5" customHeight="1" x14ac:dyDescent="0.35">
      <c r="BD354" s="1706">
        <f t="shared" si="95"/>
        <v>44182</v>
      </c>
      <c r="BE354" s="1715"/>
      <c r="BF354" s="1708" t="s">
        <v>3833</v>
      </c>
      <c r="BG354" s="1688" t="s">
        <v>3834</v>
      </c>
    </row>
    <row r="355" spans="56:59" ht="16.5" customHeight="1" x14ac:dyDescent="0.35">
      <c r="BD355" s="1706">
        <f t="shared" si="95"/>
        <v>44183</v>
      </c>
      <c r="BE355" s="1715"/>
      <c r="BF355" s="1708" t="s">
        <v>3835</v>
      </c>
      <c r="BG355" s="1688" t="s">
        <v>3836</v>
      </c>
    </row>
    <row r="356" spans="56:59" ht="16.5" customHeight="1" x14ac:dyDescent="0.35">
      <c r="BD356" s="1706">
        <f t="shared" si="95"/>
        <v>44184</v>
      </c>
      <c r="BE356" s="1715"/>
      <c r="BF356" s="1708" t="s">
        <v>3837</v>
      </c>
      <c r="BG356" s="1688" t="s">
        <v>3838</v>
      </c>
    </row>
    <row r="357" spans="56:59" ht="16.5" customHeight="1" x14ac:dyDescent="0.35">
      <c r="BD357" s="1706">
        <f t="shared" si="95"/>
        <v>44185</v>
      </c>
      <c r="BE357" s="1715"/>
      <c r="BF357" s="1708" t="s">
        <v>3839</v>
      </c>
      <c r="BG357" s="1688" t="s">
        <v>3840</v>
      </c>
    </row>
    <row r="358" spans="56:59" ht="16.5" customHeight="1" x14ac:dyDescent="0.35">
      <c r="BD358" s="1706">
        <f t="shared" si="95"/>
        <v>44186</v>
      </c>
      <c r="BE358" s="1715"/>
      <c r="BF358" s="1708" t="s">
        <v>3841</v>
      </c>
      <c r="BG358" s="1688" t="s">
        <v>3842</v>
      </c>
    </row>
    <row r="359" spans="56:59" ht="16.5" customHeight="1" x14ac:dyDescent="0.35">
      <c r="BD359" s="1706">
        <f t="shared" si="95"/>
        <v>44187</v>
      </c>
      <c r="BE359" s="1715"/>
      <c r="BF359" s="1708" t="s">
        <v>3843</v>
      </c>
      <c r="BG359" s="1688" t="s">
        <v>3844</v>
      </c>
    </row>
    <row r="360" spans="56:59" ht="16.5" customHeight="1" x14ac:dyDescent="0.35">
      <c r="BD360" s="1706">
        <f t="shared" si="95"/>
        <v>44188</v>
      </c>
      <c r="BE360" s="1715"/>
      <c r="BF360" s="1708" t="s">
        <v>3845</v>
      </c>
      <c r="BG360" s="1688" t="s">
        <v>3846</v>
      </c>
    </row>
    <row r="361" spans="56:59" ht="16.5" customHeight="1" x14ac:dyDescent="0.35">
      <c r="BD361" s="1706">
        <f t="shared" si="95"/>
        <v>44189</v>
      </c>
      <c r="BE361" s="1715"/>
      <c r="BF361" s="1708" t="s">
        <v>3847</v>
      </c>
      <c r="BG361" s="1688" t="s">
        <v>3848</v>
      </c>
    </row>
    <row r="362" spans="56:59" ht="16.5" customHeight="1" x14ac:dyDescent="0.35">
      <c r="BD362" s="1706">
        <f t="shared" si="95"/>
        <v>44190</v>
      </c>
      <c r="BE362" s="1715"/>
      <c r="BF362" s="1708" t="s">
        <v>3849</v>
      </c>
      <c r="BG362" s="1688" t="s">
        <v>3850</v>
      </c>
    </row>
    <row r="363" spans="56:59" ht="16.5" customHeight="1" x14ac:dyDescent="0.35">
      <c r="BD363" s="1706">
        <f t="shared" si="95"/>
        <v>44191</v>
      </c>
      <c r="BE363" s="1715"/>
      <c r="BF363" s="1708" t="s">
        <v>3851</v>
      </c>
      <c r="BG363" s="1688" t="s">
        <v>3852</v>
      </c>
    </row>
    <row r="364" spans="56:59" ht="16.5" customHeight="1" x14ac:dyDescent="0.35">
      <c r="BD364" s="1706">
        <f t="shared" si="95"/>
        <v>44192</v>
      </c>
      <c r="BE364" s="1715"/>
      <c r="BF364" s="1708" t="s">
        <v>3853</v>
      </c>
      <c r="BG364" s="1688" t="s">
        <v>3854</v>
      </c>
    </row>
    <row r="365" spans="56:59" ht="16.5" customHeight="1" x14ac:dyDescent="0.35">
      <c r="BD365" s="1706">
        <f t="shared" si="95"/>
        <v>44193</v>
      </c>
      <c r="BE365" s="1715"/>
      <c r="BF365" s="1708" t="s">
        <v>3855</v>
      </c>
      <c r="BG365" s="1688" t="s">
        <v>3856</v>
      </c>
    </row>
    <row r="366" spans="56:59" ht="16.5" customHeight="1" x14ac:dyDescent="0.35">
      <c r="BD366" s="1706">
        <f t="shared" si="95"/>
        <v>44194</v>
      </c>
      <c r="BE366" s="1715"/>
      <c r="BF366" s="1708" t="s">
        <v>3857</v>
      </c>
      <c r="BG366" s="1688" t="s">
        <v>3858</v>
      </c>
    </row>
    <row r="367" spans="56:59" ht="16.5" customHeight="1" x14ac:dyDescent="0.35">
      <c r="BD367" s="1706">
        <f t="shared" si="95"/>
        <v>44195</v>
      </c>
      <c r="BE367" s="1715"/>
      <c r="BF367" s="1708" t="s">
        <v>3859</v>
      </c>
      <c r="BG367" s="1688" t="s">
        <v>3860</v>
      </c>
    </row>
    <row r="368" spans="56:59" ht="16.5" customHeight="1" thickBot="1" x14ac:dyDescent="0.4">
      <c r="BD368" s="1747">
        <f t="shared" si="95"/>
        <v>44196</v>
      </c>
      <c r="BE368" s="1748"/>
      <c r="BF368" s="1691" t="s">
        <v>3861</v>
      </c>
      <c r="BG368" s="1689" t="s">
        <v>3862</v>
      </c>
    </row>
    <row r="369" ht="16.5" customHeight="1" x14ac:dyDescent="0.35"/>
    <row r="370" ht="16.5" customHeight="1" x14ac:dyDescent="0.35"/>
    <row r="371" ht="16.5" customHeight="1" x14ac:dyDescent="0.35"/>
    <row r="372" ht="16.5" customHeight="1" x14ac:dyDescent="0.35"/>
    <row r="373" ht="16.5" customHeight="1" x14ac:dyDescent="0.35"/>
    <row r="374" ht="16.5" customHeight="1" x14ac:dyDescent="0.35"/>
    <row r="375" ht="16.5" customHeight="1" x14ac:dyDescent="0.35"/>
    <row r="376" ht="16.5" customHeight="1" x14ac:dyDescent="0.35"/>
    <row r="377" ht="16.5" customHeight="1" x14ac:dyDescent="0.35"/>
    <row r="378" ht="16.5" customHeight="1" x14ac:dyDescent="0.35"/>
    <row r="379" ht="16.5" customHeight="1" x14ac:dyDescent="0.35"/>
    <row r="380" ht="16.5" customHeight="1" x14ac:dyDescent="0.35"/>
    <row r="381" ht="16.5" customHeight="1" x14ac:dyDescent="0.35"/>
    <row r="382" ht="16.5" customHeight="1" x14ac:dyDescent="0.35"/>
    <row r="383" ht="16.5" customHeight="1" x14ac:dyDescent="0.35"/>
    <row r="384" ht="16.5" customHeight="1" x14ac:dyDescent="0.35"/>
    <row r="385" ht="16.5" customHeight="1" x14ac:dyDescent="0.35"/>
    <row r="386" ht="16.5" customHeight="1" x14ac:dyDescent="0.35"/>
    <row r="387" ht="16.5" customHeight="1" x14ac:dyDescent="0.35"/>
    <row r="388" ht="16.5" customHeight="1" x14ac:dyDescent="0.35"/>
    <row r="389" ht="16.5" customHeight="1" x14ac:dyDescent="0.35"/>
    <row r="390" ht="16.5" customHeight="1" x14ac:dyDescent="0.35"/>
    <row r="391" ht="16.5" customHeight="1" x14ac:dyDescent="0.35"/>
    <row r="392" ht="16.5" customHeight="1" x14ac:dyDescent="0.35"/>
    <row r="393" ht="16.5" customHeight="1" x14ac:dyDescent="0.35"/>
    <row r="394" ht="16.5" customHeight="1" x14ac:dyDescent="0.35"/>
    <row r="395" ht="16.5" customHeight="1" x14ac:dyDescent="0.35"/>
    <row r="396" ht="16.5" customHeight="1" x14ac:dyDescent="0.35"/>
    <row r="397" ht="16.5" customHeight="1" x14ac:dyDescent="0.35"/>
    <row r="398" ht="16.5" customHeight="1" x14ac:dyDescent="0.35"/>
    <row r="399" ht="16.5" customHeight="1" x14ac:dyDescent="0.35"/>
    <row r="400" ht="16.5" customHeight="1" x14ac:dyDescent="0.35"/>
    <row r="401" ht="16.5" customHeight="1" x14ac:dyDescent="0.35"/>
    <row r="402" ht="16.5" customHeight="1" x14ac:dyDescent="0.35"/>
    <row r="403" ht="16.5" customHeight="1" x14ac:dyDescent="0.35"/>
    <row r="404" ht="16.5" customHeight="1" x14ac:dyDescent="0.35"/>
    <row r="405" ht="16.5" customHeight="1" x14ac:dyDescent="0.35"/>
    <row r="406" ht="16.5" customHeight="1" x14ac:dyDescent="0.35"/>
    <row r="407" ht="16.5" customHeight="1" x14ac:dyDescent="0.35"/>
    <row r="408" ht="16.5" customHeight="1" x14ac:dyDescent="0.35"/>
    <row r="409" ht="16.5" customHeight="1" x14ac:dyDescent="0.35"/>
    <row r="410" ht="16.5" customHeight="1" x14ac:dyDescent="0.35"/>
    <row r="411" ht="16.5" customHeight="1" x14ac:dyDescent="0.35"/>
    <row r="412" ht="16.5" customHeight="1" x14ac:dyDescent="0.35"/>
    <row r="413" ht="16.5" customHeight="1" x14ac:dyDescent="0.35"/>
    <row r="414" ht="16.5" customHeight="1" x14ac:dyDescent="0.35"/>
    <row r="415" ht="16.5" customHeight="1" x14ac:dyDescent="0.35"/>
    <row r="416" ht="16.5" customHeight="1" x14ac:dyDescent="0.35"/>
    <row r="417" ht="16.5" customHeight="1" x14ac:dyDescent="0.35"/>
    <row r="418" ht="16.5" customHeight="1" x14ac:dyDescent="0.35"/>
    <row r="419" ht="16.5" customHeight="1" x14ac:dyDescent="0.35"/>
    <row r="420" ht="16.5" customHeight="1" x14ac:dyDescent="0.35"/>
    <row r="421" ht="16.5" customHeight="1" x14ac:dyDescent="0.35"/>
    <row r="422" ht="16.5" customHeight="1" x14ac:dyDescent="0.35"/>
    <row r="423" ht="16.5" customHeight="1" x14ac:dyDescent="0.35"/>
    <row r="424" ht="16.5" customHeight="1" x14ac:dyDescent="0.35"/>
    <row r="425" ht="16.5" customHeight="1" x14ac:dyDescent="0.35"/>
    <row r="426" ht="16.5" customHeight="1" x14ac:dyDescent="0.35"/>
    <row r="427" ht="16.5" customHeight="1" x14ac:dyDescent="0.35"/>
    <row r="428" ht="16.5" customHeight="1" x14ac:dyDescent="0.35"/>
    <row r="429" ht="16.5" customHeight="1" x14ac:dyDescent="0.35"/>
    <row r="430" ht="16.5" customHeight="1" x14ac:dyDescent="0.35"/>
    <row r="431" ht="16.5" customHeight="1" x14ac:dyDescent="0.35"/>
    <row r="432" ht="16.5" customHeight="1" x14ac:dyDescent="0.35"/>
    <row r="433" ht="16.5" customHeight="1" x14ac:dyDescent="0.35"/>
    <row r="434" ht="16.5" customHeight="1" x14ac:dyDescent="0.35"/>
    <row r="435" ht="16.5" customHeight="1" x14ac:dyDescent="0.35"/>
    <row r="436" ht="16.5" customHeight="1" x14ac:dyDescent="0.35"/>
    <row r="437" ht="16.5" customHeight="1" x14ac:dyDescent="0.35"/>
    <row r="438" ht="16.5" customHeight="1" x14ac:dyDescent="0.35"/>
    <row r="439" ht="16.5" customHeight="1" x14ac:dyDescent="0.35"/>
    <row r="440" ht="16.5" customHeight="1" x14ac:dyDescent="0.35"/>
    <row r="441" ht="16.5" customHeight="1" x14ac:dyDescent="0.35"/>
    <row r="442" ht="16.5" customHeight="1" x14ac:dyDescent="0.35"/>
    <row r="443" ht="16.5" customHeight="1" x14ac:dyDescent="0.35"/>
    <row r="444" ht="16.5" customHeight="1" x14ac:dyDescent="0.35"/>
    <row r="445" ht="16.5" customHeight="1" x14ac:dyDescent="0.35"/>
    <row r="446" ht="16.5" customHeight="1" x14ac:dyDescent="0.35"/>
    <row r="447" ht="16.5" customHeight="1" x14ac:dyDescent="0.35"/>
    <row r="448" ht="16.5" customHeight="1" x14ac:dyDescent="0.35"/>
    <row r="449" ht="16.5" customHeight="1" x14ac:dyDescent="0.35"/>
    <row r="450" ht="16.5" customHeight="1" x14ac:dyDescent="0.35"/>
    <row r="451" ht="16.5" customHeight="1" x14ac:dyDescent="0.35"/>
    <row r="452" ht="16.5" customHeight="1" x14ac:dyDescent="0.35"/>
    <row r="453" ht="16.5" customHeight="1" x14ac:dyDescent="0.35"/>
    <row r="454" ht="16.5" customHeight="1" x14ac:dyDescent="0.35"/>
    <row r="455" ht="16.5" customHeight="1" x14ac:dyDescent="0.35"/>
    <row r="456" ht="16.5" customHeight="1" x14ac:dyDescent="0.35"/>
    <row r="457" ht="16.5" customHeight="1" x14ac:dyDescent="0.35"/>
  </sheetData>
  <sheetProtection selectLockedCells="1"/>
  <mergeCells count="47">
    <mergeCell ref="K2:P2"/>
    <mergeCell ref="R2:R3"/>
    <mergeCell ref="T2:Y2"/>
    <mergeCell ref="AA2:AA3"/>
    <mergeCell ref="BN2:BO2"/>
    <mergeCell ref="BP2:BQ2"/>
    <mergeCell ref="B3:G3"/>
    <mergeCell ref="K3:P3"/>
    <mergeCell ref="T3:Y3"/>
    <mergeCell ref="AC3:AH3"/>
    <mergeCell ref="AL3:AQ3"/>
    <mergeCell ref="AU3:AZ3"/>
    <mergeCell ref="AC2:AH2"/>
    <mergeCell ref="AJ2:AJ3"/>
    <mergeCell ref="AL2:AQ2"/>
    <mergeCell ref="AS2:AS3"/>
    <mergeCell ref="AU2:AZ2"/>
    <mergeCell ref="BB2:BB3"/>
    <mergeCell ref="B2:G2"/>
    <mergeCell ref="I2:I3"/>
    <mergeCell ref="BP11:BT12"/>
    <mergeCell ref="BP13:BS13"/>
    <mergeCell ref="BT13:BT14"/>
    <mergeCell ref="BH14:BL14"/>
    <mergeCell ref="BM14:BM27"/>
    <mergeCell ref="BP15:BP20"/>
    <mergeCell ref="BP21:BP25"/>
    <mergeCell ref="AS36:AS37"/>
    <mergeCell ref="AU36:AZ36"/>
    <mergeCell ref="BB36:BB37"/>
    <mergeCell ref="AC37:AH37"/>
    <mergeCell ref="AL37:AQ37"/>
    <mergeCell ref="AU37:AZ37"/>
    <mergeCell ref="C92:E92"/>
    <mergeCell ref="K93:AH95"/>
    <mergeCell ref="AC36:AH36"/>
    <mergeCell ref="AJ36:AJ37"/>
    <mergeCell ref="AL36:AQ36"/>
    <mergeCell ref="B36:G36"/>
    <mergeCell ref="I36:I37"/>
    <mergeCell ref="K36:P36"/>
    <mergeCell ref="R36:R37"/>
    <mergeCell ref="T36:Y36"/>
    <mergeCell ref="AA36:AA37"/>
    <mergeCell ref="B37:G37"/>
    <mergeCell ref="K37:P37"/>
    <mergeCell ref="T37:Y37"/>
  </mergeCells>
  <conditionalFormatting sqref="AJ4:AJ34">
    <cfRule type="cellIs" dxfId="59" priority="60" stopIfTrue="1" operator="equal">
      <formula>1</formula>
    </cfRule>
  </conditionalFormatting>
  <conditionalFormatting sqref="Z4:Z34">
    <cfRule type="expression" dxfId="58" priority="57" stopIfTrue="1">
      <formula>#REF!=2</formula>
    </cfRule>
    <cfRule type="expression" dxfId="57" priority="58" stopIfTrue="1">
      <formula>$L4=TODAY()</formula>
    </cfRule>
    <cfRule type="expression" dxfId="56" priority="59" stopIfTrue="1">
      <formula>#REF!=1</formula>
    </cfRule>
  </conditionalFormatting>
  <conditionalFormatting sqref="AI4:AI34">
    <cfRule type="expression" dxfId="55" priority="54" stopIfTrue="1">
      <formula>#REF!=2</formula>
    </cfRule>
    <cfRule type="expression" dxfId="54" priority="55" stopIfTrue="1">
      <formula>$L4=TODAY()</formula>
    </cfRule>
    <cfRule type="expression" dxfId="53" priority="56" stopIfTrue="1">
      <formula>#REF!=1</formula>
    </cfRule>
  </conditionalFormatting>
  <conditionalFormatting sqref="AR4:AR34">
    <cfRule type="expression" dxfId="52" priority="51" stopIfTrue="1">
      <formula>#REF!=2</formula>
    </cfRule>
    <cfRule type="expression" dxfId="51" priority="52" stopIfTrue="1">
      <formula>$L4=TODAY()</formula>
    </cfRule>
    <cfRule type="expression" dxfId="50" priority="53" stopIfTrue="1">
      <formula>#REF!=1</formula>
    </cfRule>
  </conditionalFormatting>
  <conditionalFormatting sqref="BA4:BA34">
    <cfRule type="expression" dxfId="49" priority="48" stopIfTrue="1">
      <formula>#REF!=2</formula>
    </cfRule>
    <cfRule type="expression" dxfId="48" priority="49" stopIfTrue="1">
      <formula>$L4=TODAY()</formula>
    </cfRule>
    <cfRule type="expression" dxfId="47" priority="50" stopIfTrue="1">
      <formula>#REF!=1</formula>
    </cfRule>
  </conditionalFormatting>
  <conditionalFormatting sqref="BA38:BA68">
    <cfRule type="expression" dxfId="46" priority="45" stopIfTrue="1">
      <formula>#REF!=2</formula>
    </cfRule>
    <cfRule type="expression" dxfId="45" priority="46" stopIfTrue="1">
      <formula>$L38=TODAY()</formula>
    </cfRule>
    <cfRule type="expression" dxfId="44" priority="47" stopIfTrue="1">
      <formula>#REF!=1</formula>
    </cfRule>
  </conditionalFormatting>
  <conditionalFormatting sqref="AR38:AR68">
    <cfRule type="expression" dxfId="43" priority="42" stopIfTrue="1">
      <formula>#REF!=2</formula>
    </cfRule>
    <cfRule type="expression" dxfId="42" priority="43" stopIfTrue="1">
      <formula>$L38=TODAY()</formula>
    </cfRule>
    <cfRule type="expression" dxfId="41" priority="44" stopIfTrue="1">
      <formula>#REF!=1</formula>
    </cfRule>
  </conditionalFormatting>
  <conditionalFormatting sqref="AI38:AI68">
    <cfRule type="expression" dxfId="40" priority="39" stopIfTrue="1">
      <formula>#REF!=2</formula>
    </cfRule>
    <cfRule type="expression" dxfId="39" priority="40" stopIfTrue="1">
      <formula>$L38=TODAY()</formula>
    </cfRule>
    <cfRule type="expression" dxfId="38" priority="41" stopIfTrue="1">
      <formula>#REF!=1</formula>
    </cfRule>
  </conditionalFormatting>
  <conditionalFormatting sqref="Z38:Z68">
    <cfRule type="expression" dxfId="37" priority="36" stopIfTrue="1">
      <formula>#REF!=2</formula>
    </cfRule>
    <cfRule type="expression" dxfId="36" priority="37" stopIfTrue="1">
      <formula>$L38=TODAY()</formula>
    </cfRule>
    <cfRule type="expression" dxfId="35" priority="38" stopIfTrue="1">
      <formula>#REF!=1</formula>
    </cfRule>
  </conditionalFormatting>
  <conditionalFormatting sqref="Q38:Q68">
    <cfRule type="expression" dxfId="34" priority="33" stopIfTrue="1">
      <formula>#REF!=2</formula>
    </cfRule>
    <cfRule type="expression" dxfId="33" priority="34" stopIfTrue="1">
      <formula>$L38=TODAY()</formula>
    </cfRule>
    <cfRule type="expression" dxfId="32" priority="35" stopIfTrue="1">
      <formula>#REF!=1</formula>
    </cfRule>
  </conditionalFormatting>
  <conditionalFormatting sqref="H38:H68">
    <cfRule type="expression" dxfId="31" priority="30" stopIfTrue="1">
      <formula>#REF!=2</formula>
    </cfRule>
    <cfRule type="expression" dxfId="30" priority="31" stopIfTrue="1">
      <formula>$L38=TODAY()</formula>
    </cfRule>
    <cfRule type="expression" dxfId="29" priority="32" stopIfTrue="1">
      <formula>#REF!=1</formula>
    </cfRule>
  </conditionalFormatting>
  <conditionalFormatting sqref="G4:G34">
    <cfRule type="expression" dxfId="28" priority="29">
      <formula>$C$4=VLOOKUP(C4,$BH$15:$BI$27,1,0)</formula>
    </cfRule>
  </conditionalFormatting>
  <conditionalFormatting sqref="P4:P34">
    <cfRule type="expression" dxfId="27" priority="28">
      <formula>L4=VLOOKUP(L4,$BH$15:$BI$27,1,0)</formula>
    </cfRule>
  </conditionalFormatting>
  <conditionalFormatting sqref="Y4:Y34">
    <cfRule type="expression" dxfId="26" priority="27">
      <formula>U4=VLOOKUP(U4,$BH$15:$BI$27,1,0)</formula>
    </cfRule>
  </conditionalFormatting>
  <conditionalFormatting sqref="AH4:AH34">
    <cfRule type="expression" dxfId="25" priority="26">
      <formula>AD4=VLOOKUP(AD4,$BH$15:$BI$27,1,0)</formula>
    </cfRule>
  </conditionalFormatting>
  <conditionalFormatting sqref="AQ4:AQ34">
    <cfRule type="expression" dxfId="24" priority="25">
      <formula>AM4=VLOOKUP(AM4,$BH$15:$BI$27,1,0)</formula>
    </cfRule>
  </conditionalFormatting>
  <conditionalFormatting sqref="AZ4:AZ34">
    <cfRule type="expression" dxfId="23" priority="24">
      <formula>AV4=VLOOKUP(AV4,$BH$15:$BI$27,1,0)</formula>
    </cfRule>
  </conditionalFormatting>
  <conditionalFormatting sqref="G38:G68">
    <cfRule type="expression" dxfId="22" priority="23">
      <formula>C38=VLOOKUP(C38,$BH$15:$BI$27,1,0)</formula>
    </cfRule>
  </conditionalFormatting>
  <conditionalFormatting sqref="P38:P68">
    <cfRule type="expression" dxfId="21" priority="22">
      <formula>L38=VLOOKUP(L38,$BH$15:$BI$27,1,0)</formula>
    </cfRule>
  </conditionalFormatting>
  <conditionalFormatting sqref="Y38:Y68">
    <cfRule type="expression" dxfId="20" priority="21">
      <formula>U38=VLOOKUP(U38,$BH$15:$BI$27,1,0)</formula>
    </cfRule>
  </conditionalFormatting>
  <conditionalFormatting sqref="AH38:AH68">
    <cfRule type="expression" dxfId="19" priority="20">
      <formula>AD38=VLOOKUP(AD38,$BH$15:$BI$27,1,0)</formula>
    </cfRule>
  </conditionalFormatting>
  <conditionalFormatting sqref="AQ38:AQ68">
    <cfRule type="expression" dxfId="18" priority="19">
      <formula>AM38=VLOOKUP(AM38,$BH$15:$BI$27,1,0)</formula>
    </cfRule>
  </conditionalFormatting>
  <conditionalFormatting sqref="AZ38:AZ68">
    <cfRule type="expression" dxfId="17" priority="18">
      <formula>AV38=VLOOKUP(AV38,$BH$15:$BI$27,1,0)</formula>
    </cfRule>
  </conditionalFormatting>
  <conditionalFormatting sqref="BK15:BK27">
    <cfRule type="expression" dxfId="16" priority="17">
      <formula>BG15=VLOOKUP(BG15,$BH$15:$BI$27,1,0)</formula>
    </cfRule>
  </conditionalFormatting>
  <conditionalFormatting sqref="AS4:AS34">
    <cfRule type="cellIs" dxfId="15" priority="16" stopIfTrue="1" operator="equal">
      <formula>1</formula>
    </cfRule>
  </conditionalFormatting>
  <conditionalFormatting sqref="BB4:BB34">
    <cfRule type="cellIs" dxfId="14" priority="15" stopIfTrue="1" operator="equal">
      <formula>1</formula>
    </cfRule>
  </conditionalFormatting>
  <conditionalFormatting sqref="AA4:AA34">
    <cfRule type="cellIs" dxfId="13" priority="14" stopIfTrue="1" operator="equal">
      <formula>1</formula>
    </cfRule>
  </conditionalFormatting>
  <conditionalFormatting sqref="R4:R34">
    <cfRule type="cellIs" dxfId="12" priority="13" stopIfTrue="1" operator="equal">
      <formula>1</formula>
    </cfRule>
  </conditionalFormatting>
  <conditionalFormatting sqref="I4:I34">
    <cfRule type="cellIs" dxfId="11" priority="12" stopIfTrue="1" operator="equal">
      <formula>1</formula>
    </cfRule>
  </conditionalFormatting>
  <conditionalFormatting sqref="I38:I68">
    <cfRule type="cellIs" dxfId="10" priority="11" stopIfTrue="1" operator="equal">
      <formula>1</formula>
    </cfRule>
  </conditionalFormatting>
  <conditionalFormatting sqref="R38:R68">
    <cfRule type="cellIs" dxfId="9" priority="10" stopIfTrue="1" operator="equal">
      <formula>1</formula>
    </cfRule>
  </conditionalFormatting>
  <conditionalFormatting sqref="AA38:AA68">
    <cfRule type="cellIs" dxfId="8" priority="9" stopIfTrue="1" operator="equal">
      <formula>1</formula>
    </cfRule>
  </conditionalFormatting>
  <conditionalFormatting sqref="AJ38:AJ68">
    <cfRule type="cellIs" dxfId="7" priority="8" stopIfTrue="1" operator="equal">
      <formula>1</formula>
    </cfRule>
  </conditionalFormatting>
  <conditionalFormatting sqref="AS38:AS68">
    <cfRule type="cellIs" dxfId="6" priority="7" stopIfTrue="1" operator="equal">
      <formula>1</formula>
    </cfRule>
  </conditionalFormatting>
  <conditionalFormatting sqref="BB38:BB68">
    <cfRule type="cellIs" dxfId="5" priority="6" stopIfTrue="1" operator="equal">
      <formula>1</formula>
    </cfRule>
  </conditionalFormatting>
  <conditionalFormatting sqref="K93">
    <cfRule type="expression" dxfId="4" priority="5">
      <formula>$C$4=VLOOKUP(G93,$BH$15:$BI$27,1,0)</formula>
    </cfRule>
  </conditionalFormatting>
  <conditionalFormatting sqref="K96">
    <cfRule type="cellIs" dxfId="3" priority="4" stopIfTrue="1" operator="equal">
      <formula>1</formula>
    </cfRule>
  </conditionalFormatting>
  <conditionalFormatting sqref="AI93">
    <cfRule type="expression" dxfId="2" priority="3">
      <formula>$C$4=VLOOKUP(AE93,$BH$15:$BI$27,1,0)</formula>
    </cfRule>
  </conditionalFormatting>
  <conditionalFormatting sqref="K97">
    <cfRule type="cellIs" dxfId="1" priority="2" stopIfTrue="1" operator="equal">
      <formula>1</formula>
    </cfRule>
  </conditionalFormatting>
  <conditionalFormatting sqref="K98:K99">
    <cfRule type="cellIs" dxfId="0" priority="1" stopIfTrue="1" operator="equal">
      <formula>1</formula>
    </cfRule>
  </conditionalFormatting>
  <dataValidations count="2">
    <dataValidation type="textLength" operator="equal" showInputMessage="1" showErrorMessage="1" errorTitle="Attention" error="Vous ne pouvez pas entrer d'information. Vous devez dialoguer uniquement par &quot;double-clic&quot; !" promptTitle="Double-clic" prompt="Pour rendre &quot;ouvré&quot; ou &quot;non ouvré&quot; un jour de repos " sqref="B4:B34 AU38:AU68 AC38:AC68 AL38:AL68 AL4:AL34 AU4:AU34 B38:B68 AC4:AC34 T4:T34 K4:K34 K38:K68 T38:T68" xr:uid="{60E4C711-C3DE-443B-B553-7F3472362696}">
      <formula1>0</formula1>
    </dataValidation>
    <dataValidation type="list" allowBlank="1" showInputMessage="1" showErrorMessage="1" promptTitle="Jour travaillé ?" prompt="Si travaillé (ex. : lundi de pantecôte), mettre le caractère &quot;O&quot;." sqref="BJ15:BJ40" xr:uid="{F263843C-DFC0-4C2B-A1AD-EFC223F7FDD4}">
      <formula1>"OUI"</formula1>
    </dataValidation>
  </dataValidations>
  <hyperlinks>
    <hyperlink ref="C81" r:id="rId1" display="http://www.excel-downloads.com/forum/125852-nos-cong-s_pg-vf.html" xr:uid="{03283930-87F8-4E4C-8D49-13BAA504669C}"/>
    <hyperlink ref="C82" r:id="rId2" xr:uid="{A0A0B9C9-711B-4974-80DB-F015168DC91A}"/>
  </hyperlinks>
  <printOptions horizontalCentered="1" verticalCentered="1"/>
  <pageMargins left="3.937007874015748E-2" right="3.937007874015748E-2" top="0.74803149606299213" bottom="0.74803149606299213" header="0.31496062992125984" footer="0.31496062992125984"/>
  <pageSetup paperSize="9" scale="65" pageOrder="overThenDown" orientation="landscape" r:id="rId3"/>
  <headerFooter alignWithMargins="0">
    <oddHeader>&amp;C&amp;"-,Gras italique"&amp;28&amp;A &amp;REdité le &amp;D à &amp;T</oddHeader>
    <oddFooter>&amp;L&amp;Z&amp;F&amp;RPage &amp;P / &amp;N</oddFooter>
  </headerFooter>
  <rowBreaks count="1" manualBreakCount="1">
    <brk id="34" max="16383" man="1"/>
  </rowBreaks>
  <colBreaks count="1" manualBreakCount="1">
    <brk id="27" min="1" max="67"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69</vt:i4>
      </vt:variant>
    </vt:vector>
  </HeadingPairs>
  <TitlesOfParts>
    <vt:vector size="97" baseType="lpstr">
      <vt:lpstr>Nota</vt:lpstr>
      <vt:lpstr>1 MENUS Plan</vt:lpstr>
      <vt:lpstr>2 MENUS Plan Exemple</vt:lpstr>
      <vt:lpstr>3 MENUS Plats</vt:lpstr>
      <vt:lpstr>4 Codes couleurs</vt:lpstr>
      <vt:lpstr>5 Fréquences</vt:lpstr>
      <vt:lpstr>6 Claire VITET Strasbourg</vt:lpstr>
      <vt:lpstr>7 Classement simplifié </vt:lpstr>
      <vt:lpstr>Echirolles</vt:lpstr>
      <vt:lpstr>Nutrition 2011</vt:lpstr>
      <vt:lpstr>MENUS 1 SCOLAIRE </vt:lpstr>
      <vt:lpstr>MENUS 2 SCOLAIRE </vt:lpstr>
      <vt:lpstr>MENUS 3 SCOLAIRE</vt:lpstr>
      <vt:lpstr>MENUS 4 SCOLAIRE</vt:lpstr>
      <vt:lpstr>MENUS 5 SCOLAIRE</vt:lpstr>
      <vt:lpstr>MENUS 6 SCOLAIRE</vt:lpstr>
      <vt:lpstr>MENUS 7 SCOLAIRE</vt:lpstr>
      <vt:lpstr>MENUS 1  SENIORS</vt:lpstr>
      <vt:lpstr>MENUS 2 SENIORS </vt:lpstr>
      <vt:lpstr>MENUS 3 SENIORS</vt:lpstr>
      <vt:lpstr>MENUS 4 SENIORS</vt:lpstr>
      <vt:lpstr>MENUS 5 SENIORS</vt:lpstr>
      <vt:lpstr>MENUS 6 SENIORS</vt:lpstr>
      <vt:lpstr>MENUS 7 SENIORS</vt:lpstr>
      <vt:lpstr>Contrôle Annexe 3</vt:lpstr>
      <vt:lpstr>Contrôle Annexe 4</vt:lpstr>
      <vt:lpstr>Contrôle Annexe 5</vt:lpstr>
      <vt:lpstr>Calendrier.Pascal.Grandet</vt:lpstr>
      <vt:lpstr>Calendrier.Pascal.Grandet!ABSENCES</vt:lpstr>
      <vt:lpstr>Calendrier.Pascal.Grandet!ANBASE</vt:lpstr>
      <vt:lpstr>Calendrier.Pascal.Grandet!CALSCOL</vt:lpstr>
      <vt:lpstr>DESSERT__moins__15__MG__et___de_20g_glucides</vt:lpstr>
      <vt:lpstr>DESSERT_contenant_plus_de_15___de_lipides</vt:lpstr>
      <vt:lpstr>DESSERT_fruits_crus</vt:lpstr>
      <vt:lpstr>DESSERT_fruits_cuits</vt:lpstr>
      <vt:lpstr>Calendrier.Pascal.Grandet!FERIES</vt:lpstr>
      <vt:lpstr>FROMAGE____150mg_de_calcium</vt:lpstr>
      <vt:lpstr>FROMAGE_calcium_entre_100mg_et_moins_de_150mg</vt:lpstr>
      <vt:lpstr>H.O_COMPOSÉS</vt:lpstr>
      <vt:lpstr>H.O_Féculents</vt:lpstr>
      <vt:lpstr>HO__15___MG</vt:lpstr>
      <vt:lpstr>HO__crudités</vt:lpstr>
      <vt:lpstr>HO_cuidités</vt:lpstr>
      <vt:lpstr>HO_Pré_Frit</vt:lpstr>
      <vt:lpstr>'4 Codes couleurs'!Impression_des_titres</vt:lpstr>
      <vt:lpstr>'5 Fréquences'!Impression_des_titres</vt:lpstr>
      <vt:lpstr>'6 Claire VITET Strasbourg'!Impression_des_titres</vt:lpstr>
      <vt:lpstr>'Nutrition 2011'!Impression_des_titres</vt:lpstr>
      <vt:lpstr>LAITAGES_desserts_lactés___de_100mg_calcium_moins_5g_lipides</vt:lpstr>
      <vt:lpstr>LÉGUMES__GRAS</vt:lpstr>
      <vt:lpstr>LÉGUMES_COMPOSÉS</vt:lpstr>
      <vt:lpstr>Légumes_CUITS__autres_que_secs</vt:lpstr>
      <vt:lpstr>LÉGUMES_FÉCULENTS</vt:lpstr>
      <vt:lpstr>Calendrier.Pascal.Grandet!MDPasse</vt:lpstr>
      <vt:lpstr>Calendrier.Pascal.Grandet!MNEMO</vt:lpstr>
      <vt:lpstr>Calendrier.Pascal.Grandet!MOISBASE</vt:lpstr>
      <vt:lpstr>Calendrier.Pascal.Grandet!NBJ_ANBASE</vt:lpstr>
      <vt:lpstr>Calendrier.Pascal.Grandet!NBJ_ANBASE1</vt:lpstr>
      <vt:lpstr>Calendrier.Pascal.Grandet!PAQUES</vt:lpstr>
      <vt:lpstr>Calendrier.Pascal.Grandet!PAQUES2</vt:lpstr>
      <vt:lpstr>PLAT__70___de_poisson__et_ayant_un_P_L__ou___2</vt:lpstr>
      <vt:lpstr>PLAT__NI_LIMITE_NI_ENCOURAGE</vt:lpstr>
      <vt:lpstr>PLAT__P_L__ou___à_1</vt:lpstr>
      <vt:lpstr>PLAT_COMPLET</vt:lpstr>
      <vt:lpstr>PLAT_Filet_de_Poisson_100</vt:lpstr>
      <vt:lpstr>PLAT_Frits_ou_pré_frits___15___MG</vt:lpstr>
      <vt:lpstr>PLAT_moins_de_70___protidique</vt:lpstr>
      <vt:lpstr>PLAT_POISSON__B</vt:lpstr>
      <vt:lpstr>PLAT_Viandes_non_hachées</vt:lpstr>
      <vt:lpstr>Calendrier.Pascal.Grandet!REPOS</vt:lpstr>
      <vt:lpstr>Calendrier.Pascal.Grandet!SAINTS</vt:lpstr>
      <vt:lpstr>'1 MENUS Plan'!Zone_d_impression</vt:lpstr>
      <vt:lpstr>'2 MENUS Plan Exemple'!Zone_d_impression</vt:lpstr>
      <vt:lpstr>'3 MENUS Plats'!Zone_d_impression</vt:lpstr>
      <vt:lpstr>'4 Codes couleurs'!Zone_d_impression</vt:lpstr>
      <vt:lpstr>'5 Fréquences'!Zone_d_impression</vt:lpstr>
      <vt:lpstr>'6 Claire VITET Strasbourg'!Zone_d_impression</vt:lpstr>
      <vt:lpstr>Calendrier.Pascal.Grandet!Zone_d_impression</vt:lpstr>
      <vt:lpstr>'Contrôle Annexe 3'!Zone_d_impression</vt:lpstr>
      <vt:lpstr>'Contrôle Annexe 4'!Zone_d_impression</vt:lpstr>
      <vt:lpstr>'Contrôle Annexe 5'!Zone_d_impression</vt:lpstr>
      <vt:lpstr>Echirolles!Zone_d_impression</vt:lpstr>
      <vt:lpstr>'MENUS 1  SENIORS'!Zone_d_impression</vt:lpstr>
      <vt:lpstr>'MENUS 1 SCOLAIRE '!Zone_d_impression</vt:lpstr>
      <vt:lpstr>'MENUS 2 SCOLAIRE '!Zone_d_impression</vt:lpstr>
      <vt:lpstr>'MENUS 2 SENIORS '!Zone_d_impression</vt:lpstr>
      <vt:lpstr>'MENUS 3 SCOLAIRE'!Zone_d_impression</vt:lpstr>
      <vt:lpstr>'MENUS 3 SENIORS'!Zone_d_impression</vt:lpstr>
      <vt:lpstr>'MENUS 4 SCOLAIRE'!Zone_d_impression</vt:lpstr>
      <vt:lpstr>'MENUS 4 SENIORS'!Zone_d_impression</vt:lpstr>
      <vt:lpstr>'MENUS 5 SCOLAIRE'!Zone_d_impression</vt:lpstr>
      <vt:lpstr>'MENUS 5 SENIORS'!Zone_d_impression</vt:lpstr>
      <vt:lpstr>'MENUS 6 SCOLAIRE'!Zone_d_impression</vt:lpstr>
      <vt:lpstr>'MENUS 6 SENIORS'!Zone_d_impression</vt:lpstr>
      <vt:lpstr>'MENUS 7 SCOLAIRE'!Zone_d_impression</vt:lpstr>
      <vt:lpstr>'MENUS 7 SENIORS'!Zone_d_impression</vt:lpstr>
      <vt:lpstr>'Nutrition 2011'!Zone_d_impression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Festival des Menus GEMRCN 2011</dc:title>
  <dc:subject>Documents d'aide à la conception des menus</dc:subject>
  <dc:creator>Joël Leboucher-Cuisine Centrale de Rochefort sur Mer</dc:creator>
  <cp:keywords>gemrcn</cp:keywords>
  <dc:description>Je remercie les professionnels qui ont publié divers documents sur le net, Monsieur Redon et Madame Genet de la cuisine centrale d'Echirolles,  Madame Vitet qui a travaillé sur le projet CAAPS au Rectorat de Strasbourg.Je remercie également tous les anonymes "bénévoles" du net, les associations, Serge Raynaud et  la presse professionnelle qui fait un travail formidable</dc:description>
  <cp:lastModifiedBy>Joël Leboucher</cp:lastModifiedBy>
  <cp:lastPrinted>2013-02-28T12:36:21Z</cp:lastPrinted>
  <dcterms:created xsi:type="dcterms:W3CDTF">2008-03-11T13:33:05Z</dcterms:created>
  <dcterms:modified xsi:type="dcterms:W3CDTF">2021-08-14T14:35:17Z</dcterms:modified>
  <cp:category>restauration collective</cp:category>
</cp:coreProperties>
</file>