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E:\0-UPRT\1-UPRT.FR-SITE-WEB\me-menus\menus-festivals\"/>
    </mc:Choice>
  </mc:AlternateContent>
  <xr:revisionPtr revIDLastSave="0" documentId="13_ncr:1_{2503F444-710C-4E66-86C1-82FEB0005285}" xr6:coauthVersionLast="47" xr6:coauthVersionMax="47" xr10:uidLastSave="{00000000-0000-0000-0000-000000000000}"/>
  <bookViews>
    <workbookView xWindow="-120" yWindow="-120" windowWidth="29040" windowHeight="15840" tabRatio="954" xr2:uid="{00000000-000D-0000-FFFF-FFFF00000000}"/>
  </bookViews>
  <sheets>
    <sheet name="Mode d'emploi" sheetId="1" r:id="rId1"/>
    <sheet name="Présentation" sheetId="41607" r:id="rId2"/>
    <sheet name="Nutrition 2011" sheetId="41614" r:id="rId3"/>
    <sheet name="GEMRCN 2007-Source" sheetId="16" r:id="rId4"/>
    <sheet name="GEMRCN vos Grammages" sheetId="41606" r:id="rId5"/>
    <sheet name="GEMRCN Grammages imposés" sheetId="41608" r:id="rId6"/>
    <sheet name="GEMRCN Fréquences" sheetId="9" r:id="rId7"/>
    <sheet name="GEMRCN Repères" sheetId="5" r:id="rId8"/>
    <sheet name="PNNS perso" sheetId="41609" r:id="rId9"/>
    <sheet name="Fréquence Pomona" sheetId="41610" r:id="rId10"/>
    <sheet name="Fréquence Pers âgées" sheetId="41611" r:id="rId11"/>
    <sheet name="Fréquence Enfant ados adultes" sheetId="41612" r:id="rId12"/>
    <sheet name="Fréquence Nourrissons" sheetId="41613" r:id="rId13"/>
  </sheets>
  <definedNames>
    <definedName name="Z_43E0C8B6_21F8_4576_BE4B_B56C1ECE1D0B_.wvu.PrintArea" localSheetId="11" hidden="1">'Fréquence Enfant ados adultes'!$A$1:$G$39</definedName>
    <definedName name="Z_8EDE3BD5_96B4_4240_9D28_90D95B35453A_.wvu.PrintArea" localSheetId="11" hidden="1">'Fréquence Enfant ados adultes'!$A$1:$G$41</definedName>
    <definedName name="Z_A26A1CB1_EA22_468C_BF89_4412347CF103_.wvu.PrintArea" localSheetId="11" hidden="1">'Fréquence Enfant ados adultes'!$A$1:$G$39</definedName>
    <definedName name="Z_E12D1476_3AF3_4BE5_8C6C_082F628DCC85_.wvu.PrintArea" localSheetId="11" hidden="1">'Fréquence Enfant ados adultes'!$A$1:$G$39</definedName>
    <definedName name="_xlnm.Print_Area" localSheetId="11">'Fréquence Enfant ados adultes'!$A$1:$I$39</definedName>
    <definedName name="_xlnm.Print_Area" localSheetId="12">'Fréquence Nourrissons'!$A$1:$L$41</definedName>
    <definedName name="_xlnm.Print_Area" localSheetId="10">'Fréquence Pers âgées'!$A$1:$L$42</definedName>
    <definedName name="_xlnm.Print_Area" localSheetId="9">'Fréquence Pomona'!$A$1:$J$19</definedName>
    <definedName name="_xlnm.Print_Area" localSheetId="3">'GEMRCN 2007-Source'!$P$1:$X$220</definedName>
    <definedName name="_xlnm.Print_Area" localSheetId="6">'GEMRCN Fréquences'!$A$1:$O$76</definedName>
    <definedName name="_xlnm.Print_Area" localSheetId="5">'GEMRCN Grammages imposés'!$Q$1:$BL$170</definedName>
    <definedName name="_xlnm.Print_Area" localSheetId="7">'GEMRCN Repères'!$A$1:$I$26</definedName>
    <definedName name="_xlnm.Print_Area" localSheetId="4">'GEMRCN vos Grammages'!$AT$1:$CO$170</definedName>
    <definedName name="_xlnm.Print_Area" localSheetId="0">'Mode d''emploi'!$A$1:$T$50</definedName>
    <definedName name="_xlnm.Print_Area" localSheetId="2">'Nutrition 2011'!$A$1:$J$925</definedName>
    <definedName name="_xlnm.Print_Area" localSheetId="8">'PNNS perso'!$A$1:$L$55</definedName>
    <definedName name="_xlnm.Print_Area" localSheetId="1">Présentation!$A$1:$M$134</definedName>
  </definedNames>
  <calcPr calcId="191029"/>
</workbook>
</file>

<file path=xl/calcChain.xml><?xml version="1.0" encoding="utf-8"?>
<calcChain xmlns="http://schemas.openxmlformats.org/spreadsheetml/2006/main">
  <c r="Q3" i="16" l="1"/>
  <c r="L494" i="41614"/>
  <c r="M494" i="41614" s="1"/>
  <c r="L491" i="41614"/>
  <c r="M491" i="41614"/>
  <c r="L490" i="41614"/>
  <c r="M490" i="41614" s="1"/>
  <c r="L488" i="41614"/>
  <c r="M488" i="41614"/>
  <c r="L485" i="41614"/>
  <c r="M485" i="41614" s="1"/>
  <c r="L484" i="41614"/>
  <c r="M484" i="41614" s="1"/>
  <c r="L483" i="41614"/>
  <c r="M483" i="41614" s="1"/>
  <c r="L482" i="41614"/>
  <c r="M482" i="41614"/>
  <c r="L481" i="41614"/>
  <c r="M481" i="41614" s="1"/>
  <c r="L479" i="41614"/>
  <c r="M479" i="41614"/>
  <c r="L472" i="41614"/>
  <c r="M472" i="41614" s="1"/>
  <c r="L464" i="41614"/>
  <c r="M464" i="41614"/>
  <c r="L457" i="41614"/>
  <c r="M457" i="41614" s="1"/>
  <c r="L456" i="41614"/>
  <c r="M456" i="41614" s="1"/>
  <c r="L455" i="41614"/>
  <c r="M455" i="41614" s="1"/>
  <c r="L454" i="41614"/>
  <c r="M454" i="41614"/>
  <c r="L452" i="41614"/>
  <c r="M452" i="41614" s="1"/>
  <c r="L448" i="41614"/>
  <c r="M448" i="41614"/>
  <c r="L445" i="41614"/>
  <c r="M445" i="41614" s="1"/>
  <c r="L444" i="41614"/>
  <c r="M444" i="41614"/>
  <c r="L442" i="41614"/>
  <c r="M442" i="41614" s="1"/>
  <c r="L440" i="41614"/>
  <c r="M440" i="41614" s="1"/>
  <c r="L435" i="41614"/>
  <c r="M435" i="41614" s="1"/>
  <c r="L434" i="41614"/>
  <c r="M434" i="41614" s="1"/>
  <c r="L429" i="41614"/>
  <c r="M429" i="41614" s="1"/>
  <c r="L424" i="41614"/>
  <c r="M424" i="41614"/>
  <c r="L423" i="41614"/>
  <c r="M423" i="41614" s="1"/>
  <c r="L422" i="41614"/>
  <c r="M422" i="41614"/>
  <c r="L419" i="41614"/>
  <c r="M419" i="41614" s="1"/>
  <c r="L413" i="41614"/>
  <c r="M413" i="41614" s="1"/>
  <c r="L411" i="41614"/>
  <c r="M411" i="41614" s="1"/>
  <c r="L409" i="41614"/>
  <c r="M409" i="41614"/>
  <c r="L401" i="41614"/>
  <c r="M401" i="41614" s="1"/>
  <c r="L399" i="41614"/>
  <c r="M399" i="41614"/>
  <c r="L398" i="41614"/>
  <c r="M398" i="41614" s="1"/>
  <c r="L386" i="41614"/>
  <c r="M386" i="41614"/>
  <c r="L385" i="41614"/>
  <c r="M385" i="41614" s="1"/>
  <c r="L383" i="41614"/>
  <c r="M383" i="41614" s="1"/>
  <c r="L381" i="41614"/>
  <c r="M381" i="41614" s="1"/>
  <c r="L378" i="41614"/>
  <c r="M378" i="41614"/>
  <c r="L377" i="41614"/>
  <c r="M377" i="41614" s="1"/>
  <c r="L376" i="41614"/>
  <c r="M376" i="41614"/>
  <c r="L375" i="41614"/>
  <c r="M375" i="41614" s="1"/>
  <c r="L373" i="41614"/>
  <c r="M373" i="41614"/>
  <c r="L370" i="41614"/>
  <c r="M370" i="41614" s="1"/>
  <c r="L365" i="41614"/>
  <c r="M365" i="41614" s="1"/>
  <c r="L362" i="41614"/>
  <c r="M362" i="41614" s="1"/>
  <c r="L361" i="41614"/>
  <c r="M361" i="41614"/>
  <c r="L360" i="41614"/>
  <c r="M360" i="41614" s="1"/>
  <c r="L353" i="41614"/>
  <c r="M353" i="41614"/>
  <c r="L352" i="41614"/>
  <c r="M352" i="41614" s="1"/>
  <c r="L350" i="41614"/>
  <c r="M350" i="41614"/>
  <c r="L348" i="41614"/>
  <c r="M348" i="41614" s="1"/>
  <c r="L341" i="41614"/>
  <c r="M341" i="41614" s="1"/>
  <c r="L339" i="41614"/>
  <c r="M339" i="41614" s="1"/>
  <c r="L336" i="41614"/>
  <c r="M336" i="41614" s="1"/>
  <c r="L332" i="41614"/>
  <c r="M332" i="41614" s="1"/>
  <c r="L329" i="41614"/>
  <c r="M329" i="41614"/>
  <c r="L324" i="41614"/>
  <c r="M324" i="41614" s="1"/>
  <c r="L323" i="41614"/>
  <c r="M323" i="41614"/>
  <c r="L321" i="41614"/>
  <c r="M321" i="41614" s="1"/>
  <c r="L317" i="41614"/>
  <c r="M317" i="41614" s="1"/>
  <c r="L316" i="41614"/>
  <c r="M316" i="41614" s="1"/>
  <c r="L314" i="41614"/>
  <c r="M314" i="41614"/>
  <c r="L313" i="41614"/>
  <c r="M313" i="41614" s="1"/>
  <c r="L308" i="41614"/>
  <c r="M308" i="41614"/>
  <c r="L307" i="41614"/>
  <c r="M307" i="41614" s="1"/>
  <c r="L306" i="41614"/>
  <c r="M306" i="41614"/>
  <c r="L304" i="41614"/>
  <c r="M304" i="41614" s="1"/>
  <c r="L300" i="41614"/>
  <c r="M300" i="41614" s="1"/>
  <c r="L299" i="41614"/>
  <c r="M299" i="41614" s="1"/>
  <c r="L298" i="41614"/>
  <c r="M298" i="41614"/>
  <c r="L289" i="41614"/>
  <c r="M289" i="41614" s="1"/>
  <c r="L288" i="41614"/>
  <c r="M288" i="41614"/>
  <c r="L286" i="41614"/>
  <c r="M286" i="41614" s="1"/>
  <c r="L285" i="41614"/>
  <c r="M285" i="41614"/>
  <c r="L283" i="41614"/>
  <c r="M283" i="41614" s="1"/>
  <c r="L282" i="41614"/>
  <c r="M282" i="41614" s="1"/>
  <c r="L276" i="41614"/>
  <c r="M276" i="41614" s="1"/>
  <c r="L273" i="41614"/>
  <c r="M273" i="41614"/>
  <c r="L271" i="41614"/>
  <c r="M271" i="41614" s="1"/>
  <c r="L266" i="41614"/>
  <c r="M266" i="41614"/>
  <c r="L261" i="41614"/>
  <c r="M261" i="41614" s="1"/>
  <c r="L260" i="41614"/>
  <c r="M260" i="41614"/>
  <c r="L257" i="41614"/>
  <c r="M257" i="41614" s="1"/>
  <c r="L251" i="41614"/>
  <c r="M251" i="41614" s="1"/>
  <c r="L244" i="41614"/>
  <c r="M244" i="41614" s="1"/>
  <c r="L243" i="41614"/>
  <c r="M243" i="41614" s="1"/>
  <c r="L236" i="41614"/>
  <c r="M236" i="41614" s="1"/>
  <c r="L235" i="41614"/>
  <c r="M235" i="41614"/>
  <c r="L233" i="41614"/>
  <c r="M233" i="41614" s="1"/>
  <c r="L231" i="41614"/>
  <c r="M231" i="41614"/>
  <c r="L230" i="41614"/>
  <c r="M230" i="41614" s="1"/>
  <c r="L229" i="41614"/>
  <c r="M229" i="41614" s="1"/>
  <c r="L228" i="41614"/>
  <c r="M228" i="41614" s="1"/>
  <c r="L218" i="41614"/>
  <c r="M218" i="41614" s="1"/>
  <c r="L214" i="41614"/>
  <c r="M214" i="41614" s="1"/>
  <c r="L209" i="41614"/>
  <c r="M209" i="41614"/>
  <c r="L208" i="41614"/>
  <c r="M208" i="41614" s="1"/>
  <c r="L196" i="41614"/>
  <c r="M196" i="41614"/>
  <c r="L195" i="41614"/>
  <c r="M195" i="41614" s="1"/>
  <c r="L193" i="41614"/>
  <c r="M193" i="41614" s="1"/>
  <c r="L192" i="41614"/>
  <c r="M192" i="41614" s="1"/>
  <c r="L191" i="41614"/>
  <c r="M191" i="41614"/>
  <c r="L190" i="41614"/>
  <c r="M190" i="41614" s="1"/>
  <c r="L189" i="41614"/>
  <c r="M189" i="41614"/>
  <c r="L188" i="41614"/>
  <c r="M188" i="41614" s="1"/>
  <c r="L184" i="41614"/>
  <c r="M184" i="41614"/>
  <c r="L182" i="41614"/>
  <c r="M182" i="41614" s="1"/>
  <c r="L175" i="41614"/>
  <c r="M175" i="41614" s="1"/>
  <c r="L164" i="41614"/>
  <c r="M164" i="41614" s="1"/>
  <c r="L153" i="41614"/>
  <c r="M153" i="41614"/>
  <c r="L146" i="41614"/>
  <c r="M146" i="41614" s="1"/>
  <c r="L144" i="41614"/>
  <c r="M144" i="41614"/>
  <c r="L137" i="41614"/>
  <c r="M137" i="41614" s="1"/>
  <c r="L124" i="41614"/>
  <c r="M124" i="41614"/>
  <c r="L117" i="41614"/>
  <c r="M117" i="41614" s="1"/>
  <c r="L115" i="41614"/>
  <c r="M115" i="41614" s="1"/>
  <c r="L114" i="41614"/>
  <c r="M114" i="41614" s="1"/>
  <c r="L113" i="41614"/>
  <c r="M113" i="41614" s="1"/>
  <c r="L112" i="41614"/>
  <c r="M112" i="41614" s="1"/>
  <c r="L111" i="41614"/>
  <c r="M111" i="41614"/>
  <c r="L108" i="41614"/>
  <c r="M108" i="41614" s="1"/>
  <c r="L105" i="41614"/>
  <c r="M105" i="41614"/>
  <c r="L102" i="41614"/>
  <c r="M102" i="41614" s="1"/>
  <c r="L84" i="41614"/>
  <c r="M84" i="41614" s="1"/>
  <c r="L83" i="41614"/>
  <c r="M83" i="41614" s="1"/>
  <c r="L82" i="41614"/>
  <c r="M82" i="41614"/>
  <c r="L77" i="41614"/>
  <c r="M77" i="41614" s="1"/>
  <c r="L76" i="41614"/>
  <c r="M76" i="41614"/>
  <c r="L75" i="41614"/>
  <c r="M75" i="41614" s="1"/>
  <c r="L74" i="41614"/>
  <c r="M74" i="41614"/>
  <c r="L63" i="41614"/>
  <c r="M63" i="41614" s="1"/>
  <c r="L61" i="41614"/>
  <c r="M61" i="41614" s="1"/>
  <c r="L53" i="41614"/>
  <c r="M53" i="41614" s="1"/>
  <c r="L39" i="41614"/>
  <c r="M39" i="41614"/>
  <c r="L36" i="41614"/>
  <c r="M36" i="41614" s="1"/>
  <c r="L29" i="41614"/>
  <c r="M29" i="41614"/>
  <c r="L25" i="41614"/>
  <c r="M25" i="41614" s="1"/>
  <c r="L24" i="41614"/>
  <c r="M24" i="41614"/>
  <c r="L22" i="41614"/>
  <c r="M22" i="41614" s="1"/>
  <c r="L18" i="41614"/>
  <c r="M18" i="41614" s="1"/>
  <c r="L17" i="41614"/>
  <c r="M17" i="41614" s="1"/>
  <c r="L16" i="41614"/>
  <c r="M16" i="41614"/>
  <c r="AD9" i="41608"/>
  <c r="AB9" i="41608"/>
  <c r="Z9" i="41608"/>
  <c r="AQ9" i="41608"/>
  <c r="X9" i="41608"/>
  <c r="V9" i="41608"/>
  <c r="T9" i="41608"/>
  <c r="R9" i="41608"/>
  <c r="AD111" i="41608"/>
  <c r="AB111" i="41608"/>
  <c r="Z111" i="41608"/>
  <c r="X111" i="41608"/>
  <c r="V111" i="41608"/>
  <c r="T111" i="41608"/>
  <c r="R111" i="41608"/>
  <c r="AD105" i="41608"/>
  <c r="AB105" i="41608"/>
  <c r="Z105" i="41608"/>
  <c r="X105" i="41608"/>
  <c r="V105" i="41608"/>
  <c r="T105" i="41608"/>
  <c r="R105" i="41608"/>
  <c r="AD100" i="41608"/>
  <c r="AB100" i="41608"/>
  <c r="Z100" i="41608"/>
  <c r="X100" i="41608"/>
  <c r="V100" i="41608"/>
  <c r="T100" i="41608"/>
  <c r="R100" i="41608"/>
  <c r="AD90" i="41608"/>
  <c r="AB90" i="41608"/>
  <c r="Z90" i="41608"/>
  <c r="X90" i="41608"/>
  <c r="V90" i="41608"/>
  <c r="T90" i="41608"/>
  <c r="R90" i="41608"/>
  <c r="AD89" i="41608"/>
  <c r="AB89" i="41608"/>
  <c r="Z89" i="41608"/>
  <c r="X89" i="41608"/>
  <c r="V89" i="41608"/>
  <c r="T89" i="41608"/>
  <c r="R89" i="41608"/>
  <c r="AD81" i="41608"/>
  <c r="AB81" i="41608"/>
  <c r="Z81" i="41608"/>
  <c r="X81" i="41608"/>
  <c r="V81" i="41608"/>
  <c r="T81" i="41608"/>
  <c r="R81" i="41608"/>
  <c r="AD69" i="41608"/>
  <c r="AB69" i="41608"/>
  <c r="Z69" i="41608"/>
  <c r="X69" i="41608"/>
  <c r="V69" i="41608"/>
  <c r="T69" i="41608"/>
  <c r="R69" i="41608"/>
  <c r="AD48" i="41608"/>
  <c r="AB48" i="41608"/>
  <c r="Z48" i="41608"/>
  <c r="AQ48" i="41608" s="1"/>
  <c r="X48" i="41608"/>
  <c r="V48" i="41608"/>
  <c r="T48" i="41608"/>
  <c r="R48" i="41608"/>
  <c r="AD44" i="41608"/>
  <c r="AB44" i="41608"/>
  <c r="Z44" i="41608"/>
  <c r="AQ44" i="41608" s="1"/>
  <c r="X44" i="41608"/>
  <c r="V44" i="41608"/>
  <c r="T44" i="41608"/>
  <c r="R44" i="41608"/>
  <c r="AI44" i="41608" s="1"/>
  <c r="AD27" i="41608"/>
  <c r="AU27" i="41608" s="1"/>
  <c r="AB27" i="41608"/>
  <c r="Z27" i="41608"/>
  <c r="X27" i="41608"/>
  <c r="V27" i="41608"/>
  <c r="AM27" i="41608"/>
  <c r="T27" i="41608"/>
  <c r="R27" i="41608"/>
  <c r="AD25" i="41608"/>
  <c r="AB25" i="41608"/>
  <c r="AS25" i="41608"/>
  <c r="Z25" i="41608"/>
  <c r="X25" i="41608"/>
  <c r="V25" i="41608"/>
  <c r="T25" i="41608"/>
  <c r="AK25" i="41608" s="1"/>
  <c r="R25" i="41608"/>
  <c r="AD16" i="41608"/>
  <c r="AB16" i="41608"/>
  <c r="Z16" i="41608"/>
  <c r="X16" i="41608"/>
  <c r="V16" i="41608"/>
  <c r="T16" i="41608"/>
  <c r="R16" i="41608"/>
  <c r="T144" i="41608"/>
  <c r="R144" i="41608"/>
  <c r="AD170" i="41608"/>
  <c r="T170" i="41608"/>
  <c r="R170" i="41608"/>
  <c r="AD169" i="41608"/>
  <c r="AB169" i="41608"/>
  <c r="Z169" i="41608"/>
  <c r="X169" i="41608"/>
  <c r="V169" i="41608"/>
  <c r="T169" i="41608"/>
  <c r="R169" i="41608"/>
  <c r="AD168" i="41608"/>
  <c r="AB168" i="41608"/>
  <c r="Z168" i="41608"/>
  <c r="X168" i="41608"/>
  <c r="V168" i="41608"/>
  <c r="T168" i="41608"/>
  <c r="R168" i="41608"/>
  <c r="AD167" i="41608"/>
  <c r="AB167" i="41608"/>
  <c r="Z167" i="41608"/>
  <c r="X167" i="41608"/>
  <c r="V167" i="41608"/>
  <c r="T167" i="41608"/>
  <c r="R167" i="41608"/>
  <c r="AD166" i="41608"/>
  <c r="AB166" i="41608"/>
  <c r="Z166" i="41608"/>
  <c r="X166" i="41608"/>
  <c r="V166" i="41608"/>
  <c r="T166" i="41608"/>
  <c r="R166" i="41608"/>
  <c r="AD165" i="41608"/>
  <c r="AB165" i="41608"/>
  <c r="Z165" i="41608"/>
  <c r="X165" i="41608"/>
  <c r="V165" i="41608"/>
  <c r="T165" i="41608"/>
  <c r="R165" i="41608"/>
  <c r="AD164" i="41608"/>
  <c r="AB164" i="41608"/>
  <c r="Z164" i="41608"/>
  <c r="X164" i="41608"/>
  <c r="V164" i="41608"/>
  <c r="T164" i="41608"/>
  <c r="R164" i="41608"/>
  <c r="AD163" i="41608"/>
  <c r="AB163" i="41608"/>
  <c r="Z163" i="41608"/>
  <c r="X163" i="41608"/>
  <c r="V163" i="41608"/>
  <c r="T163" i="41608"/>
  <c r="R163" i="41608"/>
  <c r="AD162" i="41608"/>
  <c r="AB162" i="41608"/>
  <c r="Z162" i="41608"/>
  <c r="X162" i="41608"/>
  <c r="V162" i="41608"/>
  <c r="T162" i="41608"/>
  <c r="R162" i="41608"/>
  <c r="AD161" i="41608"/>
  <c r="AB161" i="41608"/>
  <c r="Z161" i="41608"/>
  <c r="X161" i="41608"/>
  <c r="V161" i="41608"/>
  <c r="T161" i="41608"/>
  <c r="R161" i="41608"/>
  <c r="AD159" i="41608"/>
  <c r="AB159" i="41608"/>
  <c r="Z159" i="41608"/>
  <c r="X159" i="41608"/>
  <c r="V159" i="41608"/>
  <c r="T159" i="41608"/>
  <c r="R159" i="41608"/>
  <c r="AD158" i="41608"/>
  <c r="AB158" i="41608"/>
  <c r="Z158" i="41608"/>
  <c r="X158" i="41608"/>
  <c r="V158" i="41608"/>
  <c r="T158" i="41608"/>
  <c r="R158" i="41608"/>
  <c r="AD157" i="41608"/>
  <c r="AB157" i="41608"/>
  <c r="Z157" i="41608"/>
  <c r="X157" i="41608"/>
  <c r="V157" i="41608"/>
  <c r="T157" i="41608"/>
  <c r="R157" i="41608"/>
  <c r="AD156" i="41608"/>
  <c r="AB156" i="41608"/>
  <c r="Z156" i="41608"/>
  <c r="X156" i="41608"/>
  <c r="V156" i="41608"/>
  <c r="T156" i="41608"/>
  <c r="R156" i="41608"/>
  <c r="AD154" i="41608"/>
  <c r="AB154" i="41608"/>
  <c r="Z154" i="41608"/>
  <c r="X154" i="41608"/>
  <c r="V154" i="41608"/>
  <c r="T154" i="41608"/>
  <c r="R154" i="41608"/>
  <c r="AD153" i="41608"/>
  <c r="AB153" i="41608"/>
  <c r="Z153" i="41608"/>
  <c r="X153" i="41608"/>
  <c r="V153" i="41608"/>
  <c r="T153" i="41608"/>
  <c r="R153" i="41608"/>
  <c r="AD152" i="41608"/>
  <c r="AB152" i="41608"/>
  <c r="Z152" i="41608"/>
  <c r="X152" i="41608"/>
  <c r="V152" i="41608"/>
  <c r="T152" i="41608"/>
  <c r="R152" i="41608"/>
  <c r="AD151" i="41608"/>
  <c r="AB151" i="41608"/>
  <c r="Z151" i="41608"/>
  <c r="X151" i="41608"/>
  <c r="V151" i="41608"/>
  <c r="T151" i="41608"/>
  <c r="R151" i="41608"/>
  <c r="AD150" i="41608"/>
  <c r="AB150" i="41608"/>
  <c r="Z150" i="41608"/>
  <c r="X150" i="41608"/>
  <c r="V150" i="41608"/>
  <c r="T150" i="41608"/>
  <c r="R150" i="41608"/>
  <c r="AD149" i="41608"/>
  <c r="AB149" i="41608"/>
  <c r="Z149" i="41608"/>
  <c r="X149" i="41608"/>
  <c r="V149" i="41608"/>
  <c r="T149" i="41608"/>
  <c r="R149" i="41608"/>
  <c r="AD148" i="41608"/>
  <c r="AB148" i="41608"/>
  <c r="Z148" i="41608"/>
  <c r="X148" i="41608"/>
  <c r="V148" i="41608"/>
  <c r="T148" i="41608"/>
  <c r="R148" i="41608"/>
  <c r="AD147" i="41608"/>
  <c r="AB147" i="41608"/>
  <c r="Z147" i="41608"/>
  <c r="X147" i="41608"/>
  <c r="V147" i="41608"/>
  <c r="T147" i="41608"/>
  <c r="R147" i="41608"/>
  <c r="AD146" i="41608"/>
  <c r="AB146" i="41608"/>
  <c r="Z146" i="41608"/>
  <c r="X146" i="41608"/>
  <c r="V146" i="41608"/>
  <c r="T146" i="41608"/>
  <c r="R146" i="41608"/>
  <c r="AD143" i="41608"/>
  <c r="AB143" i="41608"/>
  <c r="Z143" i="41608"/>
  <c r="X143" i="41608"/>
  <c r="V143" i="41608"/>
  <c r="T143" i="41608"/>
  <c r="R143" i="41608"/>
  <c r="AD142" i="41608"/>
  <c r="AB142" i="41608"/>
  <c r="Z142" i="41608"/>
  <c r="X142" i="41608"/>
  <c r="V142" i="41608"/>
  <c r="T142" i="41608"/>
  <c r="R142" i="41608"/>
  <c r="AD141" i="41608"/>
  <c r="AB141" i="41608"/>
  <c r="Z141" i="41608"/>
  <c r="X141" i="41608"/>
  <c r="V141" i="41608"/>
  <c r="T141" i="41608"/>
  <c r="R141" i="41608"/>
  <c r="AD140" i="41608"/>
  <c r="AB140" i="41608"/>
  <c r="Z140" i="41608"/>
  <c r="X140" i="41608"/>
  <c r="V140" i="41608"/>
  <c r="T140" i="41608"/>
  <c r="R140" i="41608"/>
  <c r="AD138" i="41608"/>
  <c r="AB138" i="41608"/>
  <c r="Z138" i="41608"/>
  <c r="X138" i="41608"/>
  <c r="V138" i="41608"/>
  <c r="T138" i="41608"/>
  <c r="R138" i="41608"/>
  <c r="AD137" i="41608"/>
  <c r="AB137" i="41608"/>
  <c r="Z137" i="41608"/>
  <c r="X137" i="41608"/>
  <c r="V137" i="41608"/>
  <c r="T137" i="41608"/>
  <c r="R137" i="41608"/>
  <c r="AD136" i="41608"/>
  <c r="AB136" i="41608"/>
  <c r="Z136" i="41608"/>
  <c r="X136" i="41608"/>
  <c r="V136" i="41608"/>
  <c r="T136" i="41608"/>
  <c r="R136" i="41608"/>
  <c r="AD135" i="41608"/>
  <c r="AB135" i="41608"/>
  <c r="Z135" i="41608"/>
  <c r="X135" i="41608"/>
  <c r="V135" i="41608"/>
  <c r="T135" i="41608"/>
  <c r="R135" i="41608"/>
  <c r="AD134" i="41608"/>
  <c r="AB134" i="41608"/>
  <c r="Z134" i="41608"/>
  <c r="X134" i="41608"/>
  <c r="V134" i="41608"/>
  <c r="T134" i="41608"/>
  <c r="R134" i="41608"/>
  <c r="AD133" i="41608"/>
  <c r="AB133" i="41608"/>
  <c r="Z133" i="41608"/>
  <c r="X133" i="41608"/>
  <c r="V133" i="41608"/>
  <c r="T133" i="41608"/>
  <c r="R133" i="41608"/>
  <c r="AD132" i="41608"/>
  <c r="AB132" i="41608"/>
  <c r="Z132" i="41608"/>
  <c r="X132" i="41608"/>
  <c r="V132" i="41608"/>
  <c r="T132" i="41608"/>
  <c r="R132" i="41608"/>
  <c r="AD130" i="41608"/>
  <c r="AB130" i="41608"/>
  <c r="Z130" i="41608"/>
  <c r="X130" i="41608"/>
  <c r="V130" i="41608"/>
  <c r="T130" i="41608"/>
  <c r="R130" i="41608"/>
  <c r="AD129" i="41608"/>
  <c r="AB129" i="41608"/>
  <c r="Z129" i="41608"/>
  <c r="X129" i="41608"/>
  <c r="V129" i="41608"/>
  <c r="T129" i="41608"/>
  <c r="R129" i="41608"/>
  <c r="AD127" i="41608"/>
  <c r="AB127" i="41608"/>
  <c r="Z127" i="41608"/>
  <c r="X127" i="41608"/>
  <c r="V127" i="41608"/>
  <c r="T127" i="41608"/>
  <c r="R127" i="41608"/>
  <c r="AD125" i="41608"/>
  <c r="AB125" i="41608"/>
  <c r="Z125" i="41608"/>
  <c r="X125" i="41608"/>
  <c r="V125" i="41608"/>
  <c r="T125" i="41608"/>
  <c r="R125" i="41608"/>
  <c r="AD119" i="41608"/>
  <c r="AB119" i="41608"/>
  <c r="Z119" i="41608"/>
  <c r="X119" i="41608"/>
  <c r="V119" i="41608"/>
  <c r="T119" i="41608"/>
  <c r="R119" i="41608"/>
  <c r="AD121" i="41608"/>
  <c r="AB121" i="41608"/>
  <c r="Z121" i="41608"/>
  <c r="X121" i="41608"/>
  <c r="V121" i="41608"/>
  <c r="R121" i="41608"/>
  <c r="AD123" i="41608"/>
  <c r="AB123" i="41608"/>
  <c r="Z123" i="41608"/>
  <c r="X123" i="41608"/>
  <c r="V123" i="41608"/>
  <c r="T123" i="41608"/>
  <c r="R123" i="41608"/>
  <c r="AD117" i="41608"/>
  <c r="AB117" i="41608"/>
  <c r="Z117" i="41608"/>
  <c r="X117" i="41608"/>
  <c r="V117" i="41608"/>
  <c r="T117" i="41608"/>
  <c r="R117" i="41608"/>
  <c r="AD116" i="41608"/>
  <c r="AB116" i="41608"/>
  <c r="Z116" i="41608"/>
  <c r="X116" i="41608"/>
  <c r="V116" i="41608"/>
  <c r="T116" i="41608"/>
  <c r="R116" i="41608"/>
  <c r="AD115" i="41608"/>
  <c r="AB115" i="41608"/>
  <c r="Z115" i="41608"/>
  <c r="X115" i="41608"/>
  <c r="V115" i="41608"/>
  <c r="T115" i="41608"/>
  <c r="R115" i="41608"/>
  <c r="AD114" i="41608"/>
  <c r="AB114" i="41608"/>
  <c r="Z114" i="41608"/>
  <c r="X114" i="41608"/>
  <c r="V114" i="41608"/>
  <c r="T114" i="41608"/>
  <c r="R114" i="41608"/>
  <c r="AD112" i="41608"/>
  <c r="AB112" i="41608"/>
  <c r="Z112" i="41608"/>
  <c r="X112" i="41608"/>
  <c r="V112" i="41608"/>
  <c r="T112" i="41608"/>
  <c r="R112" i="41608"/>
  <c r="AD108" i="41608"/>
  <c r="AB108" i="41608"/>
  <c r="Z108" i="41608"/>
  <c r="X108" i="41608"/>
  <c r="V108" i="41608"/>
  <c r="T108" i="41608"/>
  <c r="R108" i="41608"/>
  <c r="AD107" i="41608"/>
  <c r="AB107" i="41608"/>
  <c r="Z107" i="41608"/>
  <c r="X107" i="41608"/>
  <c r="V107" i="41608"/>
  <c r="T107" i="41608"/>
  <c r="R107" i="41608"/>
  <c r="AD104" i="41608"/>
  <c r="AB104" i="41608"/>
  <c r="Z104" i="41608"/>
  <c r="X104" i="41608"/>
  <c r="V104" i="41608"/>
  <c r="T104" i="41608"/>
  <c r="R104" i="41608"/>
  <c r="AD103" i="41608"/>
  <c r="AB103" i="41608"/>
  <c r="Z103" i="41608"/>
  <c r="X103" i="41608"/>
  <c r="V103" i="41608"/>
  <c r="T103" i="41608"/>
  <c r="R103" i="41608"/>
  <c r="AD102" i="41608"/>
  <c r="AB102" i="41608"/>
  <c r="Z102" i="41608"/>
  <c r="X102" i="41608"/>
  <c r="V102" i="41608"/>
  <c r="T102" i="41608"/>
  <c r="R102" i="41608"/>
  <c r="AD101" i="41608"/>
  <c r="AB101" i="41608"/>
  <c r="Z101" i="41608"/>
  <c r="X101" i="41608"/>
  <c r="V101" i="41608"/>
  <c r="T101" i="41608"/>
  <c r="R101" i="41608"/>
  <c r="AD99" i="41608"/>
  <c r="AB99" i="41608"/>
  <c r="Z99" i="41608"/>
  <c r="X99" i="41608"/>
  <c r="V99" i="41608"/>
  <c r="T99" i="41608"/>
  <c r="R99" i="41608"/>
  <c r="AD98" i="41608"/>
  <c r="AB98" i="41608"/>
  <c r="Z98" i="41608"/>
  <c r="X98" i="41608"/>
  <c r="V98" i="41608"/>
  <c r="T98" i="41608"/>
  <c r="R98" i="41608"/>
  <c r="AD97" i="41608"/>
  <c r="AB97" i="41608"/>
  <c r="Z97" i="41608"/>
  <c r="X97" i="41608"/>
  <c r="V97" i="41608"/>
  <c r="T97" i="41608"/>
  <c r="R97" i="41608"/>
  <c r="AD96" i="41608"/>
  <c r="AB96" i="41608"/>
  <c r="Z96" i="41608"/>
  <c r="X96" i="41608"/>
  <c r="V96" i="41608"/>
  <c r="T96" i="41608"/>
  <c r="R96" i="41608"/>
  <c r="AD95" i="41608"/>
  <c r="AB95" i="41608"/>
  <c r="Z95" i="41608"/>
  <c r="X95" i="41608"/>
  <c r="V95" i="41608"/>
  <c r="T95" i="41608"/>
  <c r="R95" i="41608"/>
  <c r="AD94" i="41608"/>
  <c r="AB94" i="41608"/>
  <c r="Z94" i="41608"/>
  <c r="X94" i="41608"/>
  <c r="V94" i="41608"/>
  <c r="T94" i="41608"/>
  <c r="R94" i="41608"/>
  <c r="AD93" i="41608"/>
  <c r="AB93" i="41608"/>
  <c r="Z93" i="41608"/>
  <c r="X93" i="41608"/>
  <c r="V93" i="41608"/>
  <c r="T93" i="41608"/>
  <c r="R93" i="41608"/>
  <c r="AD91" i="41608"/>
  <c r="AB91" i="41608"/>
  <c r="Z91" i="41608"/>
  <c r="X91" i="41608"/>
  <c r="V91" i="41608"/>
  <c r="T91" i="41608"/>
  <c r="R91" i="41608"/>
  <c r="AD88" i="41608"/>
  <c r="AB88" i="41608"/>
  <c r="Z88" i="41608"/>
  <c r="X88" i="41608"/>
  <c r="V88" i="41608"/>
  <c r="T88" i="41608"/>
  <c r="R88" i="41608"/>
  <c r="AD87" i="41608"/>
  <c r="AB87" i="41608"/>
  <c r="Z87" i="41608"/>
  <c r="X87" i="41608"/>
  <c r="V87" i="41608"/>
  <c r="T87" i="41608"/>
  <c r="R87" i="41608"/>
  <c r="AD86" i="41608"/>
  <c r="AB86" i="41608"/>
  <c r="Z86" i="41608"/>
  <c r="X86" i="41608"/>
  <c r="V86" i="41608"/>
  <c r="T86" i="41608"/>
  <c r="R86" i="41608"/>
  <c r="AD85" i="41608"/>
  <c r="AB85" i="41608"/>
  <c r="Z85" i="41608"/>
  <c r="X85" i="41608"/>
  <c r="V85" i="41608"/>
  <c r="T85" i="41608"/>
  <c r="R85" i="41608"/>
  <c r="AD84" i="41608"/>
  <c r="AB84" i="41608"/>
  <c r="Z84" i="41608"/>
  <c r="X84" i="41608"/>
  <c r="V84" i="41608"/>
  <c r="T84" i="41608"/>
  <c r="R84" i="41608"/>
  <c r="AD82" i="41608"/>
  <c r="AB82" i="41608"/>
  <c r="Z82" i="41608"/>
  <c r="X82" i="41608"/>
  <c r="V82" i="41608"/>
  <c r="T82" i="41608"/>
  <c r="R82" i="41608"/>
  <c r="AD80" i="41608"/>
  <c r="AB80" i="41608"/>
  <c r="Z80" i="41608"/>
  <c r="X80" i="41608"/>
  <c r="V80" i="41608"/>
  <c r="T80" i="41608"/>
  <c r="R80" i="41608"/>
  <c r="AD79" i="41608"/>
  <c r="AB79" i="41608"/>
  <c r="Z79" i="41608"/>
  <c r="X79" i="41608"/>
  <c r="V79" i="41608"/>
  <c r="T79" i="41608"/>
  <c r="R79" i="41608"/>
  <c r="AD78" i="41608"/>
  <c r="AB78" i="41608"/>
  <c r="Z78" i="41608"/>
  <c r="X78" i="41608"/>
  <c r="V78" i="41608"/>
  <c r="T78" i="41608"/>
  <c r="R78" i="41608"/>
  <c r="AD76" i="41608"/>
  <c r="AB76" i="41608"/>
  <c r="Z76" i="41608"/>
  <c r="X76" i="41608"/>
  <c r="V76" i="41608"/>
  <c r="T76" i="41608"/>
  <c r="R76" i="41608"/>
  <c r="AD75" i="41608"/>
  <c r="AB75" i="41608"/>
  <c r="Z75" i="41608"/>
  <c r="X75" i="41608"/>
  <c r="V75" i="41608"/>
  <c r="T75" i="41608"/>
  <c r="R75" i="41608"/>
  <c r="AD74" i="41608"/>
  <c r="AB74" i="41608"/>
  <c r="Z74" i="41608"/>
  <c r="X74" i="41608"/>
  <c r="V74" i="41608"/>
  <c r="T74" i="41608"/>
  <c r="R74" i="41608"/>
  <c r="AD73" i="41608"/>
  <c r="AB73" i="41608"/>
  <c r="Z73" i="41608"/>
  <c r="X73" i="41608"/>
  <c r="V73" i="41608"/>
  <c r="T73" i="41608"/>
  <c r="R73" i="41608"/>
  <c r="AD72" i="41608"/>
  <c r="AB72" i="41608"/>
  <c r="Z72" i="41608"/>
  <c r="X72" i="41608"/>
  <c r="V72" i="41608"/>
  <c r="T72" i="41608"/>
  <c r="R72" i="41608"/>
  <c r="AD70" i="41608"/>
  <c r="AB70" i="41608"/>
  <c r="Z70" i="41608"/>
  <c r="X70" i="41608"/>
  <c r="V70" i="41608"/>
  <c r="T70" i="41608"/>
  <c r="R70" i="41608"/>
  <c r="AD68" i="41608"/>
  <c r="AB68" i="41608"/>
  <c r="Z68" i="41608"/>
  <c r="X68" i="41608"/>
  <c r="V68" i="41608"/>
  <c r="T68" i="41608"/>
  <c r="R68" i="41608"/>
  <c r="AD67" i="41608"/>
  <c r="AB67" i="41608"/>
  <c r="Z67" i="41608"/>
  <c r="X67" i="41608"/>
  <c r="V67" i="41608"/>
  <c r="T67" i="41608"/>
  <c r="R67" i="41608"/>
  <c r="AD66" i="41608"/>
  <c r="AB66" i="41608"/>
  <c r="Z66" i="41608"/>
  <c r="X66" i="41608"/>
  <c r="V66" i="41608"/>
  <c r="T66" i="41608"/>
  <c r="R66" i="41608"/>
  <c r="AD65" i="41608"/>
  <c r="AB65" i="41608"/>
  <c r="Z65" i="41608"/>
  <c r="X65" i="41608"/>
  <c r="V65" i="41608"/>
  <c r="T65" i="41608"/>
  <c r="R65" i="41608"/>
  <c r="AD62" i="41608"/>
  <c r="AB62" i="41608"/>
  <c r="Z62" i="41608"/>
  <c r="X62" i="41608"/>
  <c r="V62" i="41608"/>
  <c r="T62" i="41608"/>
  <c r="R62" i="41608"/>
  <c r="AD61" i="41608"/>
  <c r="AB61" i="41608"/>
  <c r="Z61" i="41608"/>
  <c r="AQ61" i="41608" s="1"/>
  <c r="X61" i="41608"/>
  <c r="V61" i="41608"/>
  <c r="T61" i="41608"/>
  <c r="R61" i="41608"/>
  <c r="AD60" i="41608"/>
  <c r="AB60" i="41608"/>
  <c r="Z60" i="41608"/>
  <c r="X60" i="41608"/>
  <c r="AE60" i="41608" s="1"/>
  <c r="AZ60" i="41608" s="1"/>
  <c r="V60" i="41608"/>
  <c r="T60" i="41608"/>
  <c r="AK60" i="41608" s="1"/>
  <c r="R60" i="41608"/>
  <c r="AD59" i="41608"/>
  <c r="AU59" i="41608" s="1"/>
  <c r="AB59" i="41608"/>
  <c r="Z59" i="41608"/>
  <c r="X59" i="41608"/>
  <c r="V59" i="41608"/>
  <c r="AM59" i="41608" s="1"/>
  <c r="T59" i="41608"/>
  <c r="R59" i="41608"/>
  <c r="AD58" i="41608"/>
  <c r="AB58" i="41608"/>
  <c r="AS58" i="41608" s="1"/>
  <c r="Z58" i="41608"/>
  <c r="X58" i="41608"/>
  <c r="V58" i="41608"/>
  <c r="T58" i="41608"/>
  <c r="R58" i="41608"/>
  <c r="AD57" i="41608"/>
  <c r="AB57" i="41608"/>
  <c r="Z57" i="41608"/>
  <c r="AQ57" i="41608" s="1"/>
  <c r="X57" i="41608"/>
  <c r="V57" i="41608"/>
  <c r="T57" i="41608"/>
  <c r="R57" i="41608"/>
  <c r="AD55" i="41608"/>
  <c r="AB55" i="41608"/>
  <c r="Z55" i="41608"/>
  <c r="X55" i="41608"/>
  <c r="AO55" i="41608" s="1"/>
  <c r="V55" i="41608"/>
  <c r="T55" i="41608"/>
  <c r="R55" i="41608"/>
  <c r="AD54" i="41608"/>
  <c r="AU54" i="41608" s="1"/>
  <c r="AB54" i="41608"/>
  <c r="Z54" i="41608"/>
  <c r="AQ54" i="41608" s="1"/>
  <c r="X54" i="41608"/>
  <c r="V54" i="41608"/>
  <c r="AM54" i="41608" s="1"/>
  <c r="AV54" i="41608" s="1"/>
  <c r="T54" i="41608"/>
  <c r="R54" i="41608"/>
  <c r="AI54" i="41608" s="1"/>
  <c r="AD53" i="41608"/>
  <c r="AB53" i="41608"/>
  <c r="AS53" i="41608" s="1"/>
  <c r="Z53" i="41608"/>
  <c r="X53" i="41608"/>
  <c r="AO53" i="41608" s="1"/>
  <c r="V53" i="41608"/>
  <c r="T53" i="41608"/>
  <c r="R53" i="41608"/>
  <c r="AD52" i="41608"/>
  <c r="AB52" i="41608"/>
  <c r="Z52" i="41608"/>
  <c r="AQ52" i="41608" s="1"/>
  <c r="X52" i="41608"/>
  <c r="V52" i="41608"/>
  <c r="T52" i="41608"/>
  <c r="R52" i="41608"/>
  <c r="AD51" i="41608"/>
  <c r="AB51" i="41608"/>
  <c r="Z51" i="41608"/>
  <c r="X51" i="41608"/>
  <c r="V51" i="41608"/>
  <c r="T51" i="41608"/>
  <c r="AK51" i="41608" s="1"/>
  <c r="R51" i="41608"/>
  <c r="AD50" i="41608"/>
  <c r="AU50" i="41608" s="1"/>
  <c r="AB50" i="41608"/>
  <c r="Z50" i="41608"/>
  <c r="AQ50" i="41608" s="1"/>
  <c r="X50" i="41608"/>
  <c r="V50" i="41608"/>
  <c r="T50" i="41608"/>
  <c r="R50" i="41608"/>
  <c r="AD49" i="41608"/>
  <c r="AB49" i="41608"/>
  <c r="AS49" i="41608"/>
  <c r="Z49" i="41608"/>
  <c r="AQ49" i="41608" s="1"/>
  <c r="X49" i="41608"/>
  <c r="V49" i="41608"/>
  <c r="T49" i="41608"/>
  <c r="AK49" i="41608"/>
  <c r="R49" i="41608"/>
  <c r="AD46" i="41608"/>
  <c r="AB46" i="41608"/>
  <c r="Z46" i="41608"/>
  <c r="AQ46" i="41608" s="1"/>
  <c r="X46" i="41608"/>
  <c r="V46" i="41608"/>
  <c r="AM46" i="41608" s="1"/>
  <c r="T46" i="41608"/>
  <c r="R46" i="41608"/>
  <c r="AD45" i="41608"/>
  <c r="AB45" i="41608"/>
  <c r="AS45" i="41608" s="1"/>
  <c r="Z45" i="41608"/>
  <c r="X45" i="41608"/>
  <c r="V45" i="41608"/>
  <c r="T45" i="41608"/>
  <c r="R45" i="41608"/>
  <c r="AI45" i="41608" s="1"/>
  <c r="AD41" i="41608"/>
  <c r="AB41" i="41608"/>
  <c r="Z41" i="41608"/>
  <c r="AQ41" i="41608" s="1"/>
  <c r="AV41" i="41608" s="1"/>
  <c r="X41" i="41608"/>
  <c r="AO41" i="41608" s="1"/>
  <c r="V41" i="41608"/>
  <c r="T41" i="41608"/>
  <c r="AK41" i="41608" s="1"/>
  <c r="R41" i="41608"/>
  <c r="AD40" i="41608"/>
  <c r="AB40" i="41608"/>
  <c r="AS40" i="41608" s="1"/>
  <c r="Z40" i="41608"/>
  <c r="AQ40" i="41608" s="1"/>
  <c r="X40" i="41608"/>
  <c r="V40" i="41608"/>
  <c r="T40" i="41608"/>
  <c r="AK40" i="41608" s="1"/>
  <c r="AE40" i="41608"/>
  <c r="AZ40" i="41608" s="1"/>
  <c r="R40" i="41608"/>
  <c r="AI40" i="41608" s="1"/>
  <c r="AD39" i="41608"/>
  <c r="AB39" i="41608"/>
  <c r="AS39" i="41608" s="1"/>
  <c r="Z39" i="41608"/>
  <c r="AQ39" i="41608" s="1"/>
  <c r="X39" i="41608"/>
  <c r="V39" i="41608"/>
  <c r="T39" i="41608"/>
  <c r="AK39" i="41608" s="1"/>
  <c r="R39" i="41608"/>
  <c r="AD38" i="41608"/>
  <c r="AB38" i="41608"/>
  <c r="AS38" i="41608" s="1"/>
  <c r="Z38" i="41608"/>
  <c r="AQ38" i="41608" s="1"/>
  <c r="X38" i="41608"/>
  <c r="V38" i="41608"/>
  <c r="T38" i="41608"/>
  <c r="AK38" i="41608" s="1"/>
  <c r="R38" i="41608"/>
  <c r="AI38" i="41608" s="1"/>
  <c r="AD37" i="41608"/>
  <c r="AB37" i="41608"/>
  <c r="Z37" i="41608"/>
  <c r="X37" i="41608"/>
  <c r="AO37" i="41608" s="1"/>
  <c r="V37" i="41608"/>
  <c r="T37" i="41608"/>
  <c r="R37" i="41608"/>
  <c r="AI37" i="41608" s="1"/>
  <c r="AD36" i="41608"/>
  <c r="AU36" i="41608" s="1"/>
  <c r="AB36" i="41608"/>
  <c r="AS36" i="41608" s="1"/>
  <c r="Z36" i="41608"/>
  <c r="X36" i="41608"/>
  <c r="V36" i="41608"/>
  <c r="T36" i="41608"/>
  <c r="R36" i="41608"/>
  <c r="AD35" i="41608"/>
  <c r="AU35" i="41608" s="1"/>
  <c r="AB35" i="41608"/>
  <c r="Z35" i="41608"/>
  <c r="AQ35" i="41608"/>
  <c r="X35" i="41608"/>
  <c r="AO35" i="41608" s="1"/>
  <c r="V35" i="41608"/>
  <c r="T35" i="41608"/>
  <c r="R35" i="41608"/>
  <c r="AE35" i="41608"/>
  <c r="AZ35" i="41608" s="1"/>
  <c r="AD34" i="41608"/>
  <c r="AU34" i="41608" s="1"/>
  <c r="AB34" i="41608"/>
  <c r="Z34" i="41608"/>
  <c r="X34" i="41608"/>
  <c r="AE34" i="41608"/>
  <c r="AZ34" i="41608" s="1"/>
  <c r="V34" i="41608"/>
  <c r="T34" i="41608"/>
  <c r="R34" i="41608"/>
  <c r="AI34" i="41608" s="1"/>
  <c r="AD33" i="41608"/>
  <c r="AB33" i="41608"/>
  <c r="AS33" i="41608" s="1"/>
  <c r="Z33" i="41608"/>
  <c r="X33" i="41608"/>
  <c r="AO33" i="41608" s="1"/>
  <c r="V33" i="41608"/>
  <c r="T33" i="41608"/>
  <c r="AK33" i="41608" s="1"/>
  <c r="R33" i="41608"/>
  <c r="AD32" i="41608"/>
  <c r="AB32" i="41608"/>
  <c r="Z32" i="41608"/>
  <c r="AQ32" i="41608" s="1"/>
  <c r="X32" i="41608"/>
  <c r="V32" i="41608"/>
  <c r="T32" i="41608"/>
  <c r="R32" i="41608"/>
  <c r="AD31" i="41608"/>
  <c r="AB31" i="41608"/>
  <c r="Z31" i="41608"/>
  <c r="X31" i="41608"/>
  <c r="AO31" i="41608" s="1"/>
  <c r="V31" i="41608"/>
  <c r="T31" i="41608"/>
  <c r="R31" i="41608"/>
  <c r="AI31" i="41608" s="1"/>
  <c r="AE31" i="41608"/>
  <c r="AZ31" i="41608" s="1"/>
  <c r="AD30" i="41608"/>
  <c r="AB30" i="41608"/>
  <c r="Z30" i="41608"/>
  <c r="AQ30" i="41608" s="1"/>
  <c r="X30" i="41608"/>
  <c r="AO30" i="41608" s="1"/>
  <c r="V30" i="41608"/>
  <c r="T30" i="41608"/>
  <c r="R30" i="41608"/>
  <c r="AD29" i="41608"/>
  <c r="AB29" i="41608"/>
  <c r="Z29" i="41608"/>
  <c r="X29" i="41608"/>
  <c r="V29" i="41608"/>
  <c r="T29" i="41608"/>
  <c r="R29" i="41608"/>
  <c r="AD28" i="41608"/>
  <c r="AU28" i="41608" s="1"/>
  <c r="AB28" i="41608"/>
  <c r="AS28" i="41608" s="1"/>
  <c r="Z28" i="41608"/>
  <c r="X28" i="41608"/>
  <c r="AO28" i="41608" s="1"/>
  <c r="V28" i="41608"/>
  <c r="T28" i="41608"/>
  <c r="R28" i="41608"/>
  <c r="AD22" i="41608"/>
  <c r="AU22" i="41608" s="1"/>
  <c r="AB22" i="41608"/>
  <c r="Z22" i="41608"/>
  <c r="AQ22" i="41608"/>
  <c r="X22" i="41608"/>
  <c r="V22" i="41608"/>
  <c r="T22" i="41608"/>
  <c r="R22" i="41608"/>
  <c r="AI22" i="41608" s="1"/>
  <c r="AD21" i="41608"/>
  <c r="AB21" i="41608"/>
  <c r="Z21" i="41608"/>
  <c r="AQ21" i="41608" s="1"/>
  <c r="X21" i="41608"/>
  <c r="V21" i="41608"/>
  <c r="AM21" i="41608" s="1"/>
  <c r="T21" i="41608"/>
  <c r="R21" i="41608"/>
  <c r="AI21" i="41608" s="1"/>
  <c r="AD20" i="41608"/>
  <c r="AU20" i="41608"/>
  <c r="AB20" i="41608"/>
  <c r="Z20" i="41608"/>
  <c r="AQ20" i="41608" s="1"/>
  <c r="X20" i="41608"/>
  <c r="V20" i="41608"/>
  <c r="T20" i="41608"/>
  <c r="R20" i="41608"/>
  <c r="AI20" i="41608" s="1"/>
  <c r="AD19" i="41608"/>
  <c r="AB19" i="41608"/>
  <c r="AS19" i="41608" s="1"/>
  <c r="Z19" i="41608"/>
  <c r="X19" i="41608"/>
  <c r="AO19" i="41608" s="1"/>
  <c r="V19" i="41608"/>
  <c r="AM19" i="41608" s="1"/>
  <c r="T19" i="41608"/>
  <c r="AK19" i="41608"/>
  <c r="R19" i="41608"/>
  <c r="AE19" i="41608" s="1"/>
  <c r="AZ19" i="41608" s="1"/>
  <c r="AD18" i="41608"/>
  <c r="AB18" i="41608"/>
  <c r="Z18" i="41608"/>
  <c r="AQ18" i="41608"/>
  <c r="X18" i="41608"/>
  <c r="V18" i="41608"/>
  <c r="T18" i="41608"/>
  <c r="R18" i="41608"/>
  <c r="AD17" i="41608"/>
  <c r="AB17" i="41608"/>
  <c r="Z17" i="41608"/>
  <c r="AQ17" i="41608" s="1"/>
  <c r="X17" i="41608"/>
  <c r="V17" i="41608"/>
  <c r="T17" i="41608"/>
  <c r="R17" i="41608"/>
  <c r="AI17" i="41608" s="1"/>
  <c r="AD14" i="41608"/>
  <c r="AU14" i="41608" s="1"/>
  <c r="AB14" i="41608"/>
  <c r="Z14" i="41608"/>
  <c r="X14" i="41608"/>
  <c r="AO14" i="41608" s="1"/>
  <c r="V14" i="41608"/>
  <c r="AM14" i="41608"/>
  <c r="T14" i="41608"/>
  <c r="R14" i="41608"/>
  <c r="AD13" i="41608"/>
  <c r="AB13" i="41608"/>
  <c r="AS13" i="41608" s="1"/>
  <c r="Z13" i="41608"/>
  <c r="X13" i="41608"/>
  <c r="V13" i="41608"/>
  <c r="T13" i="41608"/>
  <c r="AK13" i="41608"/>
  <c r="R13" i="41608"/>
  <c r="AD12" i="41608"/>
  <c r="AB12" i="41608"/>
  <c r="Z12" i="41608"/>
  <c r="AQ12" i="41608" s="1"/>
  <c r="X12" i="41608"/>
  <c r="AO12" i="41608" s="1"/>
  <c r="V12" i="41608"/>
  <c r="T12" i="41608"/>
  <c r="R12" i="41608"/>
  <c r="AD11" i="41608"/>
  <c r="AU11" i="41608" s="1"/>
  <c r="AB11" i="41608"/>
  <c r="Z11" i="41608"/>
  <c r="X11" i="41608"/>
  <c r="V11" i="41608"/>
  <c r="AM11" i="41608" s="1"/>
  <c r="T11" i="41608"/>
  <c r="R11" i="41608"/>
  <c r="AD10" i="41608"/>
  <c r="AU10" i="41608"/>
  <c r="AB10" i="41608"/>
  <c r="Z10" i="41608"/>
  <c r="X10" i="41608"/>
  <c r="V10" i="41608"/>
  <c r="T10" i="41608"/>
  <c r="R10" i="41608"/>
  <c r="AD6" i="41608"/>
  <c r="AU6" i="41608" s="1"/>
  <c r="AB6" i="41608"/>
  <c r="Z6" i="41608"/>
  <c r="X6" i="41608"/>
  <c r="V6" i="41608"/>
  <c r="AM6" i="41608" s="1"/>
  <c r="T6" i="41608"/>
  <c r="R6" i="41608"/>
  <c r="B4" i="41608"/>
  <c r="AE4" i="41608"/>
  <c r="AI4" i="41608"/>
  <c r="AK4" i="41608"/>
  <c r="AM4" i="41608"/>
  <c r="BD4" i="41608" s="1"/>
  <c r="AO4" i="41608"/>
  <c r="BF4" i="41608" s="1"/>
  <c r="AQ4" i="41608"/>
  <c r="AS4" i="41608"/>
  <c r="AU4" i="41608"/>
  <c r="BL4" i="41608" s="1"/>
  <c r="AZ4" i="41608"/>
  <c r="BB4" i="41608"/>
  <c r="BH4" i="41608"/>
  <c r="BJ4" i="41608"/>
  <c r="R5" i="41608"/>
  <c r="AI5" i="41608"/>
  <c r="AI6" i="41608"/>
  <c r="AO6" i="41608"/>
  <c r="AQ6" i="41608"/>
  <c r="AS6" i="41608"/>
  <c r="AY6" i="41608"/>
  <c r="AY8" i="41608"/>
  <c r="AK9" i="41608"/>
  <c r="AM9" i="41608"/>
  <c r="AO9" i="41608"/>
  <c r="AS9" i="41608"/>
  <c r="AU9" i="41608"/>
  <c r="AI10" i="41608"/>
  <c r="AK10" i="41608"/>
  <c r="AO10" i="41608"/>
  <c r="AQ10" i="41608"/>
  <c r="AS10" i="41608"/>
  <c r="AY10" i="41608"/>
  <c r="AI11" i="41608"/>
  <c r="AK11" i="41608"/>
  <c r="AQ11" i="41608"/>
  <c r="AS11" i="41608"/>
  <c r="AY11" i="41608"/>
  <c r="AK12" i="41608"/>
  <c r="AM12" i="41608"/>
  <c r="AS12" i="41608"/>
  <c r="AU12" i="41608"/>
  <c r="AY12" i="41608"/>
  <c r="AI13" i="41608"/>
  <c r="AM13" i="41608"/>
  <c r="AO13" i="41608"/>
  <c r="AU13" i="41608"/>
  <c r="AY13" i="41608"/>
  <c r="AI14" i="41608"/>
  <c r="AK14" i="41608"/>
  <c r="AQ14" i="41608"/>
  <c r="AS14" i="41608"/>
  <c r="AY14" i="41608"/>
  <c r="AY15" i="41608"/>
  <c r="AE16" i="41608"/>
  <c r="AZ16" i="41608"/>
  <c r="AI16" i="41608"/>
  <c r="AK16" i="41608"/>
  <c r="AM16" i="41608"/>
  <c r="AO16" i="41608"/>
  <c r="AQ16" i="41608"/>
  <c r="AS16" i="41608"/>
  <c r="AU16" i="41608"/>
  <c r="AV16" i="41608"/>
  <c r="BB16" i="41608" s="1"/>
  <c r="BH16" i="41608" s="1"/>
  <c r="BJ16" i="41608" s="1"/>
  <c r="BF16" i="41608"/>
  <c r="AK17" i="41608"/>
  <c r="AM17" i="41608"/>
  <c r="AS17" i="41608"/>
  <c r="AU17" i="41608"/>
  <c r="AY17" i="41608"/>
  <c r="AK18" i="41608"/>
  <c r="AM18" i="41608"/>
  <c r="AO18" i="41608"/>
  <c r="AS18" i="41608"/>
  <c r="AU18" i="41608"/>
  <c r="AY18" i="41608"/>
  <c r="AI19" i="41608"/>
  <c r="AV19" i="41608" s="1"/>
  <c r="BB19" i="41608" s="1"/>
  <c r="AQ19" i="41608"/>
  <c r="AU19" i="41608"/>
  <c r="AY19" i="41608"/>
  <c r="AK20" i="41608"/>
  <c r="AO20" i="41608"/>
  <c r="AS20" i="41608"/>
  <c r="AY20" i="41608"/>
  <c r="AK21" i="41608"/>
  <c r="AS21" i="41608"/>
  <c r="AU21" i="41608"/>
  <c r="AY21" i="41608"/>
  <c r="AK22" i="41608"/>
  <c r="AM22" i="41608"/>
  <c r="AO22" i="41608"/>
  <c r="AS22" i="41608"/>
  <c r="AY22" i="41608"/>
  <c r="AY24" i="41608"/>
  <c r="AE25" i="41608"/>
  <c r="AZ25" i="41608" s="1"/>
  <c r="AI25" i="41608"/>
  <c r="AM25" i="41608"/>
  <c r="AO25" i="41608"/>
  <c r="AQ25" i="41608"/>
  <c r="AU25" i="41608"/>
  <c r="AY26" i="41608"/>
  <c r="AE27" i="41608"/>
  <c r="AZ27" i="41608" s="1"/>
  <c r="AI27" i="41608"/>
  <c r="AK27" i="41608"/>
  <c r="AO27" i="41608"/>
  <c r="AQ27" i="41608"/>
  <c r="AS27" i="41608"/>
  <c r="AM28" i="41608"/>
  <c r="AQ28" i="41608"/>
  <c r="AY28" i="41608"/>
  <c r="AE29" i="41608"/>
  <c r="AZ29" i="41608" s="1"/>
  <c r="AI29" i="41608"/>
  <c r="AK29" i="41608"/>
  <c r="AM29" i="41608"/>
  <c r="AV29" i="41608" s="1"/>
  <c r="BB29" i="41608" s="1"/>
  <c r="AO29" i="41608"/>
  <c r="AQ29" i="41608"/>
  <c r="AS29" i="41608"/>
  <c r="AU29" i="41608"/>
  <c r="AY29" i="41608"/>
  <c r="AI30" i="41608"/>
  <c r="AK30" i="41608"/>
  <c r="AM30" i="41608"/>
  <c r="AS30" i="41608"/>
  <c r="AU30" i="41608"/>
  <c r="AY30" i="41608"/>
  <c r="AK31" i="41608"/>
  <c r="AM31" i="41608"/>
  <c r="AQ31" i="41608"/>
  <c r="AS31" i="41608"/>
  <c r="AU31" i="41608"/>
  <c r="AY31" i="41608"/>
  <c r="AK32" i="41608"/>
  <c r="AM32" i="41608"/>
  <c r="AO32" i="41608"/>
  <c r="AS32" i="41608"/>
  <c r="AU32" i="41608"/>
  <c r="AY32" i="41608"/>
  <c r="AM33" i="41608"/>
  <c r="AQ33" i="41608"/>
  <c r="AU33" i="41608"/>
  <c r="AY33" i="41608"/>
  <c r="AK34" i="41608"/>
  <c r="AM34" i="41608"/>
  <c r="AQ34" i="41608"/>
  <c r="AS34" i="41608"/>
  <c r="AY34" i="41608"/>
  <c r="AK35" i="41608"/>
  <c r="AM35" i="41608"/>
  <c r="AS35" i="41608"/>
  <c r="AY35" i="41608"/>
  <c r="AM36" i="41608"/>
  <c r="AO36" i="41608"/>
  <c r="AQ36" i="41608"/>
  <c r="AY36" i="41608"/>
  <c r="AE37" i="41608"/>
  <c r="AZ37" i="41608" s="1"/>
  <c r="AK37" i="41608"/>
  <c r="AM37" i="41608"/>
  <c r="AQ37" i="41608"/>
  <c r="AS37" i="41608"/>
  <c r="AU37" i="41608"/>
  <c r="AY37" i="41608"/>
  <c r="AE38" i="41608"/>
  <c r="AZ38" i="41608" s="1"/>
  <c r="AM38" i="41608"/>
  <c r="AO38" i="41608"/>
  <c r="AU38" i="41608"/>
  <c r="AY38" i="41608"/>
  <c r="AM39" i="41608"/>
  <c r="AO39" i="41608"/>
  <c r="AU39" i="41608"/>
  <c r="AY39" i="41608"/>
  <c r="AM40" i="41608"/>
  <c r="AV40" i="41608" s="1"/>
  <c r="BB40" i="41608" s="1"/>
  <c r="AO40" i="41608"/>
  <c r="AU40" i="41608"/>
  <c r="AY40" i="41608"/>
  <c r="AI41" i="41608"/>
  <c r="AM41" i="41608"/>
  <c r="AS41" i="41608"/>
  <c r="AU41" i="41608"/>
  <c r="AY41" i="41608"/>
  <c r="AY43" i="41608"/>
  <c r="AE44" i="41608"/>
  <c r="AZ44" i="41608"/>
  <c r="AK44" i="41608"/>
  <c r="AM44" i="41608"/>
  <c r="AO44" i="41608"/>
  <c r="AS44" i="41608"/>
  <c r="AU44" i="41608"/>
  <c r="AM45" i="41608"/>
  <c r="AQ45" i="41608"/>
  <c r="AU45" i="41608"/>
  <c r="AY45" i="41608"/>
  <c r="AK46" i="41608"/>
  <c r="AO46" i="41608"/>
  <c r="AS46" i="41608"/>
  <c r="AU46" i="41608"/>
  <c r="AY46" i="41608"/>
  <c r="AY47" i="41608"/>
  <c r="AK48" i="41608"/>
  <c r="AM48" i="41608"/>
  <c r="AO48" i="41608"/>
  <c r="AS48" i="41608"/>
  <c r="AU48" i="41608"/>
  <c r="AE49" i="41608"/>
  <c r="AZ49" i="41608" s="1"/>
  <c r="AI49" i="41608"/>
  <c r="AM49" i="41608"/>
  <c r="AO49" i="41608"/>
  <c r="AV49" i="41608"/>
  <c r="BB49" i="41608" s="1"/>
  <c r="AU49" i="41608"/>
  <c r="AY49" i="41608"/>
  <c r="AI50" i="41608"/>
  <c r="AK50" i="41608"/>
  <c r="AO50" i="41608"/>
  <c r="AS50" i="41608"/>
  <c r="AY50" i="41608"/>
  <c r="AI51" i="41608"/>
  <c r="AM51" i="41608"/>
  <c r="AQ51" i="41608"/>
  <c r="AS51" i="41608"/>
  <c r="AU51" i="41608"/>
  <c r="AY51" i="41608"/>
  <c r="AK52" i="41608"/>
  <c r="AM52" i="41608"/>
  <c r="AO52" i="41608"/>
  <c r="AS52" i="41608"/>
  <c r="AU52" i="41608"/>
  <c r="AY52" i="41608"/>
  <c r="AI53" i="41608"/>
  <c r="AM53" i="41608"/>
  <c r="AQ53" i="41608"/>
  <c r="AU53" i="41608"/>
  <c r="AY53" i="41608"/>
  <c r="AK54" i="41608"/>
  <c r="AO54" i="41608"/>
  <c r="AS54" i="41608"/>
  <c r="AY54" i="41608"/>
  <c r="AI55" i="41608"/>
  <c r="AK55" i="41608"/>
  <c r="AM55" i="41608"/>
  <c r="AQ55" i="41608"/>
  <c r="AS55" i="41608"/>
  <c r="AU55" i="41608"/>
  <c r="AY55" i="41608"/>
  <c r="AK57" i="41608"/>
  <c r="AM57" i="41608"/>
  <c r="AO57" i="41608"/>
  <c r="AS57" i="41608"/>
  <c r="AU57" i="41608"/>
  <c r="AY57" i="41608"/>
  <c r="AI58" i="41608"/>
  <c r="AM58" i="41608"/>
  <c r="AO58" i="41608"/>
  <c r="AQ58" i="41608"/>
  <c r="AU58" i="41608"/>
  <c r="AY58" i="41608"/>
  <c r="AI59" i="41608"/>
  <c r="AK59" i="41608"/>
  <c r="AO59" i="41608"/>
  <c r="AQ59" i="41608"/>
  <c r="AS59" i="41608"/>
  <c r="AY59" i="41608"/>
  <c r="AI60" i="41608"/>
  <c r="AM60" i="41608"/>
  <c r="AO60" i="41608"/>
  <c r="AQ60" i="41608"/>
  <c r="AS60" i="41608"/>
  <c r="AU60" i="41608"/>
  <c r="AY60" i="41608"/>
  <c r="AK61" i="41608"/>
  <c r="AM61" i="41608"/>
  <c r="AO61" i="41608"/>
  <c r="AS61" i="41608"/>
  <c r="AU61" i="41608"/>
  <c r="AY61" i="41608"/>
  <c r="AE62" i="41608"/>
  <c r="AZ62" i="41608" s="1"/>
  <c r="AI62" i="41608"/>
  <c r="AK62" i="41608"/>
  <c r="AM62" i="41608"/>
  <c r="AO62" i="41608"/>
  <c r="AQ62" i="41608"/>
  <c r="AS62" i="41608"/>
  <c r="AU62" i="41608"/>
  <c r="AY62" i="41608"/>
  <c r="AE65" i="41608"/>
  <c r="AZ65" i="41608" s="1"/>
  <c r="AI65" i="41608"/>
  <c r="AK65" i="41608"/>
  <c r="AM65" i="41608"/>
  <c r="AO65" i="41608"/>
  <c r="AQ65" i="41608"/>
  <c r="AS65" i="41608"/>
  <c r="AU65" i="41608"/>
  <c r="AY65" i="41608"/>
  <c r="AE66" i="41608"/>
  <c r="AZ66" i="41608"/>
  <c r="AI66" i="41608"/>
  <c r="AK66" i="41608"/>
  <c r="AM66" i="41608"/>
  <c r="AO66" i="41608"/>
  <c r="AQ66" i="41608"/>
  <c r="AS66" i="41608"/>
  <c r="AU66" i="41608"/>
  <c r="AV66" i="41608"/>
  <c r="BB66" i="41608" s="1"/>
  <c r="AY66" i="41608"/>
  <c r="AE67" i="41608"/>
  <c r="AI67" i="41608"/>
  <c r="AK67" i="41608"/>
  <c r="AM67" i="41608"/>
  <c r="AO67" i="41608"/>
  <c r="AQ67" i="41608"/>
  <c r="AS67" i="41608"/>
  <c r="AU67" i="41608"/>
  <c r="AY67" i="41608"/>
  <c r="AZ67" i="41608"/>
  <c r="AE68" i="41608"/>
  <c r="AZ68" i="41608" s="1"/>
  <c r="AI68" i="41608"/>
  <c r="AK68" i="41608"/>
  <c r="AM68" i="41608"/>
  <c r="AO68" i="41608"/>
  <c r="AQ68" i="41608"/>
  <c r="AS68" i="41608"/>
  <c r="AU68" i="41608"/>
  <c r="AY68" i="41608"/>
  <c r="AE69" i="41608"/>
  <c r="AZ69" i="41608"/>
  <c r="AI69" i="41608"/>
  <c r="AK69" i="41608"/>
  <c r="AM69" i="41608"/>
  <c r="AO69" i="41608"/>
  <c r="AQ69" i="41608"/>
  <c r="AS69" i="41608"/>
  <c r="AU69" i="41608"/>
  <c r="AY69" i="41608"/>
  <c r="AE70" i="41608"/>
  <c r="AZ70" i="41608"/>
  <c r="AI70" i="41608"/>
  <c r="AK70" i="41608"/>
  <c r="AM70" i="41608"/>
  <c r="AO70" i="41608"/>
  <c r="AQ70" i="41608"/>
  <c r="AS70" i="41608"/>
  <c r="AU70" i="41608"/>
  <c r="AV70" i="41608"/>
  <c r="BB70" i="41608" s="1"/>
  <c r="AY70" i="41608"/>
  <c r="BF70" i="41608"/>
  <c r="AE72" i="41608"/>
  <c r="AZ72" i="41608" s="1"/>
  <c r="AI72" i="41608"/>
  <c r="AK72" i="41608"/>
  <c r="AM72" i="41608"/>
  <c r="AV72" i="41608" s="1"/>
  <c r="BB72" i="41608" s="1"/>
  <c r="BH72" i="41608" s="1"/>
  <c r="BJ72" i="41608" s="1"/>
  <c r="AO72" i="41608"/>
  <c r="AQ72" i="41608"/>
  <c r="AS72" i="41608"/>
  <c r="AU72" i="41608"/>
  <c r="AY72" i="41608"/>
  <c r="AE73" i="41608"/>
  <c r="AI73" i="41608"/>
  <c r="AK73" i="41608"/>
  <c r="AV73" i="41608" s="1"/>
  <c r="BB73" i="41608" s="1"/>
  <c r="AM73" i="41608"/>
  <c r="AO73" i="41608"/>
  <c r="AQ73" i="41608"/>
  <c r="AS73" i="41608"/>
  <c r="AU73" i="41608"/>
  <c r="AY73" i="41608"/>
  <c r="AZ73" i="41608"/>
  <c r="AE74" i="41608"/>
  <c r="AZ74" i="41608" s="1"/>
  <c r="AI74" i="41608"/>
  <c r="AK74" i="41608"/>
  <c r="AM74" i="41608"/>
  <c r="AO74" i="41608"/>
  <c r="AQ74" i="41608"/>
  <c r="AS74" i="41608"/>
  <c r="AU74" i="41608"/>
  <c r="AY74" i="41608"/>
  <c r="AE75" i="41608"/>
  <c r="AI75" i="41608"/>
  <c r="AK75" i="41608"/>
  <c r="AM75" i="41608"/>
  <c r="AO75" i="41608"/>
  <c r="AQ75" i="41608"/>
  <c r="AS75" i="41608"/>
  <c r="AU75" i="41608"/>
  <c r="AY75" i="41608"/>
  <c r="AZ75" i="41608"/>
  <c r="AE76" i="41608"/>
  <c r="AZ76" i="41608" s="1"/>
  <c r="AI76" i="41608"/>
  <c r="AK76" i="41608"/>
  <c r="AM76" i="41608"/>
  <c r="AO76" i="41608"/>
  <c r="AQ76" i="41608"/>
  <c r="AS76" i="41608"/>
  <c r="AU76" i="41608"/>
  <c r="AY76" i="41608"/>
  <c r="AE78" i="41608"/>
  <c r="AZ78" i="41608" s="1"/>
  <c r="AI78" i="41608"/>
  <c r="AK78" i="41608"/>
  <c r="AM78" i="41608"/>
  <c r="AO78" i="41608"/>
  <c r="AQ78" i="41608"/>
  <c r="AS78" i="41608"/>
  <c r="AU78" i="41608"/>
  <c r="AY78" i="41608"/>
  <c r="AE79" i="41608"/>
  <c r="AZ79" i="41608"/>
  <c r="AI79" i="41608"/>
  <c r="AK79" i="41608"/>
  <c r="AM79" i="41608"/>
  <c r="AO79" i="41608"/>
  <c r="AQ79" i="41608"/>
  <c r="AS79" i="41608"/>
  <c r="AU79" i="41608"/>
  <c r="AY79" i="41608"/>
  <c r="AE80" i="41608"/>
  <c r="AZ80" i="41608" s="1"/>
  <c r="AI80" i="41608"/>
  <c r="AK80" i="41608"/>
  <c r="AM80" i="41608"/>
  <c r="AO80" i="41608"/>
  <c r="AQ80" i="41608"/>
  <c r="AV80" i="41608" s="1"/>
  <c r="BB80" i="41608" s="1"/>
  <c r="BF80" i="41608" s="1"/>
  <c r="AS80" i="41608"/>
  <c r="AU80" i="41608"/>
  <c r="AY80" i="41608"/>
  <c r="AE81" i="41608"/>
  <c r="AZ81" i="41608" s="1"/>
  <c r="AI81" i="41608"/>
  <c r="AK81" i="41608"/>
  <c r="AM81" i="41608"/>
  <c r="AO81" i="41608"/>
  <c r="AV81" i="41608" s="1"/>
  <c r="BB81" i="41608" s="1"/>
  <c r="AQ81" i="41608"/>
  <c r="AS81" i="41608"/>
  <c r="AU81" i="41608"/>
  <c r="AY81" i="41608"/>
  <c r="AE82" i="41608"/>
  <c r="AZ82" i="41608"/>
  <c r="AI82" i="41608"/>
  <c r="AV82" i="41608" s="1"/>
  <c r="BB82" i="41608" s="1"/>
  <c r="BH82" i="41608" s="1"/>
  <c r="BJ82" i="41608" s="1"/>
  <c r="AK82" i="41608"/>
  <c r="AM82" i="41608"/>
  <c r="AO82" i="41608"/>
  <c r="AQ82" i="41608"/>
  <c r="AS82" i="41608"/>
  <c r="AU82" i="41608"/>
  <c r="AY82" i="41608"/>
  <c r="AE84" i="41608"/>
  <c r="AZ84" i="41608"/>
  <c r="AI84" i="41608"/>
  <c r="AK84" i="41608"/>
  <c r="AM84" i="41608"/>
  <c r="AO84" i="41608"/>
  <c r="AQ84" i="41608"/>
  <c r="AS84" i="41608"/>
  <c r="AU84" i="41608"/>
  <c r="AY84" i="41608"/>
  <c r="AE85" i="41608"/>
  <c r="AZ85" i="41608" s="1"/>
  <c r="AI85" i="41608"/>
  <c r="AK85" i="41608"/>
  <c r="AM85" i="41608"/>
  <c r="AO85" i="41608"/>
  <c r="AQ85" i="41608"/>
  <c r="AS85" i="41608"/>
  <c r="AU85" i="41608"/>
  <c r="AY85" i="41608"/>
  <c r="AE86" i="41608"/>
  <c r="AZ86" i="41608" s="1"/>
  <c r="AI86" i="41608"/>
  <c r="AK86" i="41608"/>
  <c r="AM86" i="41608"/>
  <c r="AO86" i="41608"/>
  <c r="AQ86" i="41608"/>
  <c r="AS86" i="41608"/>
  <c r="AU86" i="41608"/>
  <c r="AY86" i="41608"/>
  <c r="AE87" i="41608"/>
  <c r="AZ87" i="41608"/>
  <c r="AI87" i="41608"/>
  <c r="AV87" i="41608" s="1"/>
  <c r="BB87" i="41608" s="1"/>
  <c r="BF87" i="41608" s="1"/>
  <c r="AK87" i="41608"/>
  <c r="AM87" i="41608"/>
  <c r="AO87" i="41608"/>
  <c r="AQ87" i="41608"/>
  <c r="AS87" i="41608"/>
  <c r="AU87" i="41608"/>
  <c r="AY87" i="41608"/>
  <c r="AE88" i="41608"/>
  <c r="AZ88" i="41608" s="1"/>
  <c r="AI88" i="41608"/>
  <c r="AK88" i="41608"/>
  <c r="AM88" i="41608"/>
  <c r="AO88" i="41608"/>
  <c r="AQ88" i="41608"/>
  <c r="AS88" i="41608"/>
  <c r="AU88" i="41608"/>
  <c r="AY88" i="41608"/>
  <c r="AE89" i="41608"/>
  <c r="AZ89" i="41608"/>
  <c r="AI89" i="41608"/>
  <c r="AK89" i="41608"/>
  <c r="AM89" i="41608"/>
  <c r="AO89" i="41608"/>
  <c r="AQ89" i="41608"/>
  <c r="AS89" i="41608"/>
  <c r="AU89" i="41608"/>
  <c r="AY89" i="41608"/>
  <c r="AE90" i="41608"/>
  <c r="AI90" i="41608"/>
  <c r="AK90" i="41608"/>
  <c r="AM90" i="41608"/>
  <c r="AO90" i="41608"/>
  <c r="AQ90" i="41608"/>
  <c r="AS90" i="41608"/>
  <c r="AU90" i="41608"/>
  <c r="AY90" i="41608"/>
  <c r="AZ90" i="41608"/>
  <c r="AE91" i="41608"/>
  <c r="AZ91" i="41608" s="1"/>
  <c r="AI91" i="41608"/>
  <c r="AK91" i="41608"/>
  <c r="AM91" i="41608"/>
  <c r="AO91" i="41608"/>
  <c r="AV91" i="41608" s="1"/>
  <c r="AQ91" i="41608"/>
  <c r="AS91" i="41608"/>
  <c r="AU91" i="41608"/>
  <c r="AY91" i="41608"/>
  <c r="AE93" i="41608"/>
  <c r="AZ93" i="41608"/>
  <c r="AI93" i="41608"/>
  <c r="AK93" i="41608"/>
  <c r="AM93" i="41608"/>
  <c r="AO93" i="41608"/>
  <c r="AQ93" i="41608"/>
  <c r="AS93" i="41608"/>
  <c r="AU93" i="41608"/>
  <c r="AY93" i="41608"/>
  <c r="AE94" i="41608"/>
  <c r="AZ94" i="41608" s="1"/>
  <c r="AI94" i="41608"/>
  <c r="AK94" i="41608"/>
  <c r="AM94" i="41608"/>
  <c r="AO94" i="41608"/>
  <c r="AQ94" i="41608"/>
  <c r="AS94" i="41608"/>
  <c r="AU94" i="41608"/>
  <c r="AY94" i="41608"/>
  <c r="AE95" i="41608"/>
  <c r="AI95" i="41608"/>
  <c r="AK95" i="41608"/>
  <c r="AM95" i="41608"/>
  <c r="AO95" i="41608"/>
  <c r="AQ95" i="41608"/>
  <c r="AS95" i="41608"/>
  <c r="AU95" i="41608"/>
  <c r="AY95" i="41608"/>
  <c r="AZ95" i="41608"/>
  <c r="AE96" i="41608"/>
  <c r="AI96" i="41608"/>
  <c r="AK96" i="41608"/>
  <c r="AV96" i="41608"/>
  <c r="BB96" i="41608" s="1"/>
  <c r="BF96" i="41608" s="1"/>
  <c r="AM96" i="41608"/>
  <c r="AO96" i="41608"/>
  <c r="AQ96" i="41608"/>
  <c r="AS96" i="41608"/>
  <c r="AU96" i="41608"/>
  <c r="AY96" i="41608"/>
  <c r="AZ96" i="41608"/>
  <c r="AE97" i="41608"/>
  <c r="AZ97" i="41608" s="1"/>
  <c r="AI97" i="41608"/>
  <c r="AK97" i="41608"/>
  <c r="AM97" i="41608"/>
  <c r="AO97" i="41608"/>
  <c r="AQ97" i="41608"/>
  <c r="AS97" i="41608"/>
  <c r="AU97" i="41608"/>
  <c r="AY97" i="41608"/>
  <c r="AE98" i="41608"/>
  <c r="AZ98" i="41608" s="1"/>
  <c r="AI98" i="41608"/>
  <c r="AK98" i="41608"/>
  <c r="AM98" i="41608"/>
  <c r="AO98" i="41608"/>
  <c r="AQ98" i="41608"/>
  <c r="AS98" i="41608"/>
  <c r="AU98" i="41608"/>
  <c r="AY98" i="41608"/>
  <c r="AE99" i="41608"/>
  <c r="AI99" i="41608"/>
  <c r="AK99" i="41608"/>
  <c r="AM99" i="41608"/>
  <c r="AO99" i="41608"/>
  <c r="AQ99" i="41608"/>
  <c r="AS99" i="41608"/>
  <c r="AU99" i="41608"/>
  <c r="AY99" i="41608"/>
  <c r="AZ99" i="41608"/>
  <c r="AE100" i="41608"/>
  <c r="AZ100" i="41608" s="1"/>
  <c r="AI100" i="41608"/>
  <c r="AK100" i="41608"/>
  <c r="AM100" i="41608"/>
  <c r="AO100" i="41608"/>
  <c r="AQ100" i="41608"/>
  <c r="AS100" i="41608"/>
  <c r="AU100" i="41608"/>
  <c r="AY100" i="41608"/>
  <c r="AE101" i="41608"/>
  <c r="AZ101" i="41608" s="1"/>
  <c r="AI101" i="41608"/>
  <c r="AK101" i="41608"/>
  <c r="AM101" i="41608"/>
  <c r="AO101" i="41608"/>
  <c r="AQ101" i="41608"/>
  <c r="AS101" i="41608"/>
  <c r="AU101" i="41608"/>
  <c r="AY101" i="41608"/>
  <c r="AE102" i="41608"/>
  <c r="AZ102" i="41608" s="1"/>
  <c r="AI102" i="41608"/>
  <c r="AK102" i="41608"/>
  <c r="AM102" i="41608"/>
  <c r="AO102" i="41608"/>
  <c r="AQ102" i="41608"/>
  <c r="AS102" i="41608"/>
  <c r="AU102" i="41608"/>
  <c r="AY102" i="41608"/>
  <c r="AE103" i="41608"/>
  <c r="AI103" i="41608"/>
  <c r="AK103" i="41608"/>
  <c r="AM103" i="41608"/>
  <c r="AO103" i="41608"/>
  <c r="AQ103" i="41608"/>
  <c r="AS103" i="41608"/>
  <c r="AU103" i="41608"/>
  <c r="AY103" i="41608"/>
  <c r="AZ103" i="41608"/>
  <c r="AE104" i="41608"/>
  <c r="AZ104" i="41608" s="1"/>
  <c r="AI104" i="41608"/>
  <c r="AK104" i="41608"/>
  <c r="AM104" i="41608"/>
  <c r="AO104" i="41608"/>
  <c r="AQ104" i="41608"/>
  <c r="AS104" i="41608"/>
  <c r="AU104" i="41608"/>
  <c r="AY104" i="41608"/>
  <c r="AE105" i="41608"/>
  <c r="AZ105" i="41608"/>
  <c r="AI105" i="41608"/>
  <c r="AV105" i="41608" s="1"/>
  <c r="BB105" i="41608" s="1"/>
  <c r="BF105" i="41608" s="1"/>
  <c r="AK105" i="41608"/>
  <c r="AM105" i="41608"/>
  <c r="AO105" i="41608"/>
  <c r="AQ105" i="41608"/>
  <c r="AS105" i="41608"/>
  <c r="AU105" i="41608"/>
  <c r="AY105" i="41608"/>
  <c r="BH105" i="41608"/>
  <c r="BJ105" i="41608" s="1"/>
  <c r="AE107" i="41608"/>
  <c r="AZ107" i="41608"/>
  <c r="AI107" i="41608"/>
  <c r="AV107" i="41608" s="1"/>
  <c r="BB107" i="41608" s="1"/>
  <c r="BF107" i="41608" s="1"/>
  <c r="AK107" i="41608"/>
  <c r="AM107" i="41608"/>
  <c r="AO107" i="41608"/>
  <c r="AQ107" i="41608"/>
  <c r="AS107" i="41608"/>
  <c r="AU107" i="41608"/>
  <c r="AY107" i="41608"/>
  <c r="AE108" i="41608"/>
  <c r="AI108" i="41608"/>
  <c r="AK108" i="41608"/>
  <c r="AM108" i="41608"/>
  <c r="AO108" i="41608"/>
  <c r="AQ108" i="41608"/>
  <c r="AS108" i="41608"/>
  <c r="AU108" i="41608"/>
  <c r="AY108" i="41608"/>
  <c r="AZ108" i="41608"/>
  <c r="AY110" i="41608"/>
  <c r="AE111" i="41608"/>
  <c r="AI111" i="41608"/>
  <c r="AK111" i="41608"/>
  <c r="AM111" i="41608"/>
  <c r="AO111" i="41608"/>
  <c r="AQ111" i="41608"/>
  <c r="AS111" i="41608"/>
  <c r="AU111" i="41608"/>
  <c r="AZ111" i="41608"/>
  <c r="AE112" i="41608"/>
  <c r="AZ112" i="41608"/>
  <c r="AI112" i="41608"/>
  <c r="AK112" i="41608"/>
  <c r="AM112" i="41608"/>
  <c r="AO112" i="41608"/>
  <c r="AQ112" i="41608"/>
  <c r="AS112" i="41608"/>
  <c r="AU112" i="41608"/>
  <c r="AY112" i="41608"/>
  <c r="AE114" i="41608"/>
  <c r="AZ114" i="41608" s="1"/>
  <c r="AI114" i="41608"/>
  <c r="AK114" i="41608"/>
  <c r="AM114" i="41608"/>
  <c r="AO114" i="41608"/>
  <c r="AQ114" i="41608"/>
  <c r="AS114" i="41608"/>
  <c r="AU114" i="41608"/>
  <c r="AY114" i="41608"/>
  <c r="AE115" i="41608"/>
  <c r="AI115" i="41608"/>
  <c r="AK115" i="41608"/>
  <c r="AM115" i="41608"/>
  <c r="AO115" i="41608"/>
  <c r="AQ115" i="41608"/>
  <c r="AS115" i="41608"/>
  <c r="AU115" i="41608"/>
  <c r="AY115" i="41608"/>
  <c r="AZ115" i="41608"/>
  <c r="AE116" i="41608"/>
  <c r="AZ116" i="41608" s="1"/>
  <c r="AI116" i="41608"/>
  <c r="AK116" i="41608"/>
  <c r="AM116" i="41608"/>
  <c r="AO116" i="41608"/>
  <c r="AQ116" i="41608"/>
  <c r="AS116" i="41608"/>
  <c r="AU116" i="41608"/>
  <c r="AY116" i="41608"/>
  <c r="AE117" i="41608"/>
  <c r="AZ117" i="41608"/>
  <c r="AI117" i="41608"/>
  <c r="AK117" i="41608"/>
  <c r="AM117" i="41608"/>
  <c r="AO117" i="41608"/>
  <c r="AQ117" i="41608"/>
  <c r="AS117" i="41608"/>
  <c r="AU117" i="41608"/>
  <c r="AY117" i="41608"/>
  <c r="AY118" i="41608"/>
  <c r="AE119" i="41608"/>
  <c r="AI119" i="41608"/>
  <c r="AV119" i="41608"/>
  <c r="BB119" i="41608" s="1"/>
  <c r="AK119" i="41608"/>
  <c r="AM119" i="41608"/>
  <c r="AO119" i="41608"/>
  <c r="AQ119" i="41608"/>
  <c r="AS119" i="41608"/>
  <c r="AU119" i="41608"/>
  <c r="AZ119" i="41608"/>
  <c r="AE121" i="41608"/>
  <c r="AI121" i="41608"/>
  <c r="AK121" i="41608"/>
  <c r="AM121" i="41608"/>
  <c r="AO121" i="41608"/>
  <c r="AQ121" i="41608"/>
  <c r="AS121" i="41608"/>
  <c r="AU121" i="41608"/>
  <c r="AY121" i="41608"/>
  <c r="AZ121" i="41608"/>
  <c r="AY122" i="41608"/>
  <c r="AE123" i="41608"/>
  <c r="AI123" i="41608"/>
  <c r="AK123" i="41608"/>
  <c r="AM123" i="41608"/>
  <c r="AO123" i="41608"/>
  <c r="AQ123" i="41608"/>
  <c r="AS123" i="41608"/>
  <c r="AU123" i="41608"/>
  <c r="AZ123" i="41608"/>
  <c r="AY124" i="41608"/>
  <c r="AE125" i="41608"/>
  <c r="AZ125" i="41608" s="1"/>
  <c r="AI125" i="41608"/>
  <c r="AK125" i="41608"/>
  <c r="AM125" i="41608"/>
  <c r="AO125" i="41608"/>
  <c r="AQ125" i="41608"/>
  <c r="AS125" i="41608"/>
  <c r="AU125" i="41608"/>
  <c r="AY126" i="41608"/>
  <c r="AE127" i="41608"/>
  <c r="AZ127" i="41608"/>
  <c r="AI127" i="41608"/>
  <c r="AK127" i="41608"/>
  <c r="AM127" i="41608"/>
  <c r="AO127" i="41608"/>
  <c r="AQ127" i="41608"/>
  <c r="AS127" i="41608"/>
  <c r="AU127" i="41608"/>
  <c r="AV127" i="41608"/>
  <c r="BB127" i="41608" s="1"/>
  <c r="AY128" i="41608"/>
  <c r="AE129" i="41608"/>
  <c r="AZ129" i="41608"/>
  <c r="AI129" i="41608"/>
  <c r="AK129" i="41608"/>
  <c r="AM129" i="41608"/>
  <c r="AO129" i="41608"/>
  <c r="AQ129" i="41608"/>
  <c r="AS129" i="41608"/>
  <c r="AU129" i="41608"/>
  <c r="AE130" i="41608"/>
  <c r="AZ130" i="41608" s="1"/>
  <c r="AI130" i="41608"/>
  <c r="AK130" i="41608"/>
  <c r="AM130" i="41608"/>
  <c r="AO130" i="41608"/>
  <c r="AQ130" i="41608"/>
  <c r="AS130" i="41608"/>
  <c r="AU130" i="41608"/>
  <c r="AY130" i="41608"/>
  <c r="AE132" i="41608"/>
  <c r="AZ132" i="41608"/>
  <c r="AI132" i="41608"/>
  <c r="AK132" i="41608"/>
  <c r="AM132" i="41608"/>
  <c r="AO132" i="41608"/>
  <c r="AQ132" i="41608"/>
  <c r="AS132" i="41608"/>
  <c r="AU132" i="41608"/>
  <c r="AY132" i="41608"/>
  <c r="AE133" i="41608"/>
  <c r="AZ133" i="41608" s="1"/>
  <c r="AI133" i="41608"/>
  <c r="AK133" i="41608"/>
  <c r="AM133" i="41608"/>
  <c r="AO133" i="41608"/>
  <c r="AQ133" i="41608"/>
  <c r="AS133" i="41608"/>
  <c r="AU133" i="41608"/>
  <c r="AY133" i="41608"/>
  <c r="AE134" i="41608"/>
  <c r="AI134" i="41608"/>
  <c r="AK134" i="41608"/>
  <c r="AM134" i="41608"/>
  <c r="AO134" i="41608"/>
  <c r="AQ134" i="41608"/>
  <c r="AS134" i="41608"/>
  <c r="AU134" i="41608"/>
  <c r="AY134" i="41608"/>
  <c r="AZ134" i="41608"/>
  <c r="AE135" i="41608"/>
  <c r="AI135" i="41608"/>
  <c r="AK135" i="41608"/>
  <c r="AV135" i="41608"/>
  <c r="BB135" i="41608" s="1"/>
  <c r="AM135" i="41608"/>
  <c r="AO135" i="41608"/>
  <c r="AQ135" i="41608"/>
  <c r="AS135" i="41608"/>
  <c r="AU135" i="41608"/>
  <c r="AY135" i="41608"/>
  <c r="AZ135" i="41608"/>
  <c r="AE136" i="41608"/>
  <c r="AZ136" i="41608"/>
  <c r="AI136" i="41608"/>
  <c r="AK136" i="41608"/>
  <c r="AM136" i="41608"/>
  <c r="AO136" i="41608"/>
  <c r="AQ136" i="41608"/>
  <c r="AV136" i="41608" s="1"/>
  <c r="BB136" i="41608" s="1"/>
  <c r="AS136" i="41608"/>
  <c r="AU136" i="41608"/>
  <c r="AY136" i="41608"/>
  <c r="AE137" i="41608"/>
  <c r="AZ137" i="41608" s="1"/>
  <c r="AI137" i="41608"/>
  <c r="AK137" i="41608"/>
  <c r="AM137" i="41608"/>
  <c r="AO137" i="41608"/>
  <c r="AQ137" i="41608"/>
  <c r="AS137" i="41608"/>
  <c r="AU137" i="41608"/>
  <c r="AY137" i="41608"/>
  <c r="AE138" i="41608"/>
  <c r="AI138" i="41608"/>
  <c r="AK138" i="41608"/>
  <c r="AM138" i="41608"/>
  <c r="AO138" i="41608"/>
  <c r="AQ138" i="41608"/>
  <c r="AS138" i="41608"/>
  <c r="AU138" i="41608"/>
  <c r="AY138" i="41608"/>
  <c r="AZ138" i="41608"/>
  <c r="AE140" i="41608"/>
  <c r="AZ140" i="41608" s="1"/>
  <c r="AI140" i="41608"/>
  <c r="AK140" i="41608"/>
  <c r="AM140" i="41608"/>
  <c r="AO140" i="41608"/>
  <c r="AQ140" i="41608"/>
  <c r="AS140" i="41608"/>
  <c r="AU140" i="41608"/>
  <c r="AE141" i="41608"/>
  <c r="AI141" i="41608"/>
  <c r="AK141" i="41608"/>
  <c r="AM141" i="41608"/>
  <c r="AO141" i="41608"/>
  <c r="AQ141" i="41608"/>
  <c r="AS141" i="41608"/>
  <c r="AU141" i="41608"/>
  <c r="AZ141" i="41608"/>
  <c r="AE142" i="41608"/>
  <c r="AZ142" i="41608"/>
  <c r="AI142" i="41608"/>
  <c r="AK142" i="41608"/>
  <c r="AM142" i="41608"/>
  <c r="AO142" i="41608"/>
  <c r="AQ142" i="41608"/>
  <c r="AS142" i="41608"/>
  <c r="AU142" i="41608"/>
  <c r="AI143" i="41608"/>
  <c r="AK143" i="41608"/>
  <c r="AM143" i="41608"/>
  <c r="AO143" i="41608"/>
  <c r="AQ143" i="41608"/>
  <c r="AS143" i="41608"/>
  <c r="AU143" i="41608"/>
  <c r="AZ143" i="41608"/>
  <c r="AI144" i="41608"/>
  <c r="AK144" i="41608"/>
  <c r="AM144" i="41608"/>
  <c r="AO144" i="41608"/>
  <c r="AQ144" i="41608"/>
  <c r="AS144" i="41608"/>
  <c r="AU144" i="41608"/>
  <c r="AV144" i="41608"/>
  <c r="BB144" i="41608" s="1"/>
  <c r="BH144" i="41608" s="1"/>
  <c r="BJ144" i="41608" s="1"/>
  <c r="AZ144" i="41608"/>
  <c r="AE146" i="41608"/>
  <c r="AZ146" i="41608"/>
  <c r="AI146" i="41608"/>
  <c r="AK146" i="41608"/>
  <c r="AM146" i="41608"/>
  <c r="AO146" i="41608"/>
  <c r="AQ146" i="41608"/>
  <c r="AS146" i="41608"/>
  <c r="AU146" i="41608"/>
  <c r="AY146" i="41608"/>
  <c r="AE147" i="41608"/>
  <c r="AZ147" i="41608"/>
  <c r="AI147" i="41608"/>
  <c r="AK147" i="41608"/>
  <c r="AM147" i="41608"/>
  <c r="AO147" i="41608"/>
  <c r="AQ147" i="41608"/>
  <c r="AS147" i="41608"/>
  <c r="AU147" i="41608"/>
  <c r="AY147" i="41608"/>
  <c r="AE148" i="41608"/>
  <c r="AZ148" i="41608"/>
  <c r="AI148" i="41608"/>
  <c r="AK148" i="41608"/>
  <c r="AM148" i="41608"/>
  <c r="AO148" i="41608"/>
  <c r="AQ148" i="41608"/>
  <c r="AS148" i="41608"/>
  <c r="AU148" i="41608"/>
  <c r="AV148" i="41608"/>
  <c r="BB148" i="41608" s="1"/>
  <c r="BF148" i="41608" s="1"/>
  <c r="AY148" i="41608"/>
  <c r="BH148" i="41608"/>
  <c r="BJ148" i="41608" s="1"/>
  <c r="AE149" i="41608"/>
  <c r="AI149" i="41608"/>
  <c r="AK149" i="41608"/>
  <c r="AM149" i="41608"/>
  <c r="AO149" i="41608"/>
  <c r="AQ149" i="41608"/>
  <c r="AS149" i="41608"/>
  <c r="AU149" i="41608"/>
  <c r="AY149" i="41608"/>
  <c r="AZ149" i="41608"/>
  <c r="AE150" i="41608"/>
  <c r="AZ150" i="41608" s="1"/>
  <c r="AI150" i="41608"/>
  <c r="AV150" i="41608" s="1"/>
  <c r="BB150" i="41608" s="1"/>
  <c r="AK150" i="41608"/>
  <c r="AM150" i="41608"/>
  <c r="AO150" i="41608"/>
  <c r="AQ150" i="41608"/>
  <c r="AS150" i="41608"/>
  <c r="AU150" i="41608"/>
  <c r="BH150" i="41608"/>
  <c r="BJ150" i="41608" s="1"/>
  <c r="AY150" i="41608"/>
  <c r="AE151" i="41608"/>
  <c r="AI151" i="41608"/>
  <c r="AV151" i="41608" s="1"/>
  <c r="BB151" i="41608" s="1"/>
  <c r="AK151" i="41608"/>
  <c r="AM151" i="41608"/>
  <c r="AO151" i="41608"/>
  <c r="AQ151" i="41608"/>
  <c r="AS151" i="41608"/>
  <c r="AU151" i="41608"/>
  <c r="AY151" i="41608"/>
  <c r="AZ151" i="41608"/>
  <c r="AE152" i="41608"/>
  <c r="AZ152" i="41608" s="1"/>
  <c r="AI152" i="41608"/>
  <c r="AK152" i="41608"/>
  <c r="AM152" i="41608"/>
  <c r="AO152" i="41608"/>
  <c r="AQ152" i="41608"/>
  <c r="AS152" i="41608"/>
  <c r="AU152" i="41608"/>
  <c r="AY152" i="41608"/>
  <c r="AE153" i="41608"/>
  <c r="AZ153" i="41608"/>
  <c r="AI153" i="41608"/>
  <c r="AK153" i="41608"/>
  <c r="AM153" i="41608"/>
  <c r="AO153" i="41608"/>
  <c r="AQ153" i="41608"/>
  <c r="AS153" i="41608"/>
  <c r="AU153" i="41608"/>
  <c r="AY153" i="41608"/>
  <c r="AI154" i="41608"/>
  <c r="AV154" i="41608" s="1"/>
  <c r="BB154" i="41608" s="1"/>
  <c r="AK154" i="41608"/>
  <c r="AM154" i="41608"/>
  <c r="AO154" i="41608"/>
  <c r="AQ154" i="41608"/>
  <c r="AS154" i="41608"/>
  <c r="AU154" i="41608"/>
  <c r="AY154" i="41608"/>
  <c r="AZ154" i="41608"/>
  <c r="AE156" i="41608"/>
  <c r="AZ156" i="41608"/>
  <c r="AI156" i="41608"/>
  <c r="AK156" i="41608"/>
  <c r="AM156" i="41608"/>
  <c r="AO156" i="41608"/>
  <c r="AQ156" i="41608"/>
  <c r="AS156" i="41608"/>
  <c r="AU156" i="41608"/>
  <c r="AY156" i="41608"/>
  <c r="AE157" i="41608"/>
  <c r="AZ157" i="41608" s="1"/>
  <c r="AI157" i="41608"/>
  <c r="AK157" i="41608"/>
  <c r="AM157" i="41608"/>
  <c r="AO157" i="41608"/>
  <c r="AQ157" i="41608"/>
  <c r="AS157" i="41608"/>
  <c r="AU157" i="41608"/>
  <c r="AY157" i="41608"/>
  <c r="AE158" i="41608"/>
  <c r="AZ158" i="41608"/>
  <c r="AI158" i="41608"/>
  <c r="AK158" i="41608"/>
  <c r="AM158" i="41608"/>
  <c r="AO158" i="41608"/>
  <c r="AQ158" i="41608"/>
  <c r="AS158" i="41608"/>
  <c r="AU158" i="41608"/>
  <c r="AY158" i="41608"/>
  <c r="AE159" i="41608"/>
  <c r="AZ159" i="41608" s="1"/>
  <c r="AI159" i="41608"/>
  <c r="AK159" i="41608"/>
  <c r="AM159" i="41608"/>
  <c r="AO159" i="41608"/>
  <c r="AQ159" i="41608"/>
  <c r="AS159" i="41608"/>
  <c r="AU159" i="41608"/>
  <c r="AY159" i="41608"/>
  <c r="AY160" i="41608"/>
  <c r="AE161" i="41608"/>
  <c r="AI161" i="41608"/>
  <c r="AK161" i="41608"/>
  <c r="AM161" i="41608"/>
  <c r="AO161" i="41608"/>
  <c r="AQ161" i="41608"/>
  <c r="AS161" i="41608"/>
  <c r="AU161" i="41608"/>
  <c r="AZ161" i="41608"/>
  <c r="AE162" i="41608"/>
  <c r="AZ162" i="41608" s="1"/>
  <c r="AI162" i="41608"/>
  <c r="AK162" i="41608"/>
  <c r="AM162" i="41608"/>
  <c r="AO162" i="41608"/>
  <c r="AQ162" i="41608"/>
  <c r="AS162" i="41608"/>
  <c r="AU162" i="41608"/>
  <c r="AY162" i="41608"/>
  <c r="AE163" i="41608"/>
  <c r="AI163" i="41608"/>
  <c r="AK163" i="41608"/>
  <c r="AM163" i="41608"/>
  <c r="AO163" i="41608"/>
  <c r="AQ163" i="41608"/>
  <c r="AS163" i="41608"/>
  <c r="AU163" i="41608"/>
  <c r="AY163" i="41608"/>
  <c r="AZ163" i="41608"/>
  <c r="AE164" i="41608"/>
  <c r="AZ164" i="41608" s="1"/>
  <c r="AI164" i="41608"/>
  <c r="AK164" i="41608"/>
  <c r="AM164" i="41608"/>
  <c r="AO164" i="41608"/>
  <c r="AQ164" i="41608"/>
  <c r="AS164" i="41608"/>
  <c r="AU164" i="41608"/>
  <c r="AY164" i="41608"/>
  <c r="AE165" i="41608"/>
  <c r="AI165" i="41608"/>
  <c r="AK165" i="41608"/>
  <c r="AM165" i="41608"/>
  <c r="AO165" i="41608"/>
  <c r="AQ165" i="41608"/>
  <c r="AS165" i="41608"/>
  <c r="AU165" i="41608"/>
  <c r="AY165" i="41608"/>
  <c r="AZ165" i="41608"/>
  <c r="AE166" i="41608"/>
  <c r="AZ166" i="41608" s="1"/>
  <c r="AI166" i="41608"/>
  <c r="AK166" i="41608"/>
  <c r="AM166" i="41608"/>
  <c r="AO166" i="41608"/>
  <c r="AQ166" i="41608"/>
  <c r="AS166" i="41608"/>
  <c r="AU166" i="41608"/>
  <c r="AY166" i="41608"/>
  <c r="AE167" i="41608"/>
  <c r="AZ167" i="41608"/>
  <c r="AI167" i="41608"/>
  <c r="AK167" i="41608"/>
  <c r="AM167" i="41608"/>
  <c r="AO167" i="41608"/>
  <c r="AQ167" i="41608"/>
  <c r="AS167" i="41608"/>
  <c r="AU167" i="41608"/>
  <c r="AY167" i="41608"/>
  <c r="AE168" i="41608"/>
  <c r="AI168" i="41608"/>
  <c r="AK168" i="41608"/>
  <c r="AM168" i="41608"/>
  <c r="AO168" i="41608"/>
  <c r="AQ168" i="41608"/>
  <c r="AS168" i="41608"/>
  <c r="AU168" i="41608"/>
  <c r="AY168" i="41608"/>
  <c r="AZ168" i="41608"/>
  <c r="AE169" i="41608"/>
  <c r="AZ169" i="41608" s="1"/>
  <c r="AI169" i="41608"/>
  <c r="AV169" i="41608" s="1"/>
  <c r="BB169" i="41608" s="1"/>
  <c r="BF169" i="41608" s="1"/>
  <c r="AK169" i="41608"/>
  <c r="AM169" i="41608"/>
  <c r="AO169" i="41608"/>
  <c r="AQ169" i="41608"/>
  <c r="AS169" i="41608"/>
  <c r="AU169" i="41608"/>
  <c r="BH169" i="41608"/>
  <c r="BJ169" i="41608" s="1"/>
  <c r="AY169" i="41608"/>
  <c r="AE170" i="41608"/>
  <c r="AI170" i="41608"/>
  <c r="AK170" i="41608"/>
  <c r="AM170" i="41608"/>
  <c r="AO170" i="41608"/>
  <c r="AQ170" i="41608"/>
  <c r="AS170" i="41608"/>
  <c r="AU170" i="41608"/>
  <c r="AY170" i="41608"/>
  <c r="AZ170" i="41608"/>
  <c r="B3" i="16"/>
  <c r="F75" i="9"/>
  <c r="D49" i="9"/>
  <c r="D24" i="9"/>
  <c r="N55" i="9"/>
  <c r="N56" i="9"/>
  <c r="N57" i="9"/>
  <c r="N58" i="9"/>
  <c r="N59" i="9"/>
  <c r="N60" i="9"/>
  <c r="N61" i="9"/>
  <c r="N62" i="9"/>
  <c r="N63" i="9"/>
  <c r="N64" i="9"/>
  <c r="N65" i="9"/>
  <c r="N66" i="9"/>
  <c r="N67" i="9"/>
  <c r="N54" i="9"/>
  <c r="K55" i="9"/>
  <c r="K56" i="9"/>
  <c r="K57" i="9"/>
  <c r="K58" i="9"/>
  <c r="K59" i="9"/>
  <c r="K60" i="9"/>
  <c r="K61" i="9"/>
  <c r="K62" i="9"/>
  <c r="K63" i="9"/>
  <c r="K64" i="9"/>
  <c r="K65" i="9"/>
  <c r="K66" i="9"/>
  <c r="K67" i="9"/>
  <c r="K54" i="9"/>
  <c r="N7" i="9"/>
  <c r="N8" i="9"/>
  <c r="N9" i="9"/>
  <c r="N10" i="9"/>
  <c r="N11" i="9"/>
  <c r="N12" i="9"/>
  <c r="N13" i="9"/>
  <c r="N14" i="9"/>
  <c r="N15" i="9"/>
  <c r="N16" i="9"/>
  <c r="N17" i="9"/>
  <c r="N18" i="9"/>
  <c r="N19" i="9"/>
  <c r="N20" i="9"/>
  <c r="K7" i="9"/>
  <c r="K8" i="9"/>
  <c r="K9" i="9"/>
  <c r="K10" i="9"/>
  <c r="K11" i="9"/>
  <c r="K12" i="9"/>
  <c r="K13" i="9"/>
  <c r="K14" i="9"/>
  <c r="K15" i="9"/>
  <c r="K16" i="9"/>
  <c r="K17" i="9"/>
  <c r="K18" i="9"/>
  <c r="K19" i="9"/>
  <c r="K20" i="9"/>
  <c r="N6" i="9"/>
  <c r="K6" i="9"/>
  <c r="N32" i="9"/>
  <c r="N33" i="9"/>
  <c r="N34" i="9"/>
  <c r="N35" i="9"/>
  <c r="N36" i="9"/>
  <c r="N37" i="9"/>
  <c r="N38" i="9"/>
  <c r="N39" i="9"/>
  <c r="N40" i="9"/>
  <c r="N41" i="9"/>
  <c r="N42" i="9"/>
  <c r="N43" i="9"/>
  <c r="N44" i="9"/>
  <c r="N30" i="9"/>
  <c r="N31" i="9"/>
  <c r="K31" i="9"/>
  <c r="K32" i="9"/>
  <c r="K33" i="9"/>
  <c r="K34" i="9"/>
  <c r="K35" i="9"/>
  <c r="K36" i="9"/>
  <c r="K37" i="9"/>
  <c r="K38" i="9"/>
  <c r="K39" i="9"/>
  <c r="K40" i="9"/>
  <c r="K41" i="9"/>
  <c r="K42" i="9"/>
  <c r="K43" i="9"/>
  <c r="K44" i="9"/>
  <c r="K30" i="9"/>
  <c r="AF136" i="41606"/>
  <c r="AU136" i="41606"/>
  <c r="BH136" i="41606"/>
  <c r="BL5" i="41606"/>
  <c r="AU5" i="41606"/>
  <c r="AF4" i="41606"/>
  <c r="Q4" i="41606"/>
  <c r="B4" i="41606"/>
  <c r="BL4" i="41606"/>
  <c r="CC4" i="41606"/>
  <c r="BN4" i="41606"/>
  <c r="CE4" i="41606"/>
  <c r="BP4" i="41606"/>
  <c r="CG4" i="41606"/>
  <c r="CB4" i="41606" s="1"/>
  <c r="BR4" i="41606"/>
  <c r="CI4" i="41606"/>
  <c r="BT4" i="41606"/>
  <c r="CK4" i="41606"/>
  <c r="BV4" i="41606"/>
  <c r="CM4" i="41606"/>
  <c r="BX4" i="41606"/>
  <c r="CO4" i="41606"/>
  <c r="CB160" i="41606"/>
  <c r="CB128" i="41606"/>
  <c r="CB126" i="41606"/>
  <c r="CB124" i="41606"/>
  <c r="CB122" i="41606"/>
  <c r="CB118" i="41606"/>
  <c r="CB110" i="41606"/>
  <c r="CB47" i="41606"/>
  <c r="CB43" i="41606"/>
  <c r="CB26" i="41606"/>
  <c r="CB24" i="41606"/>
  <c r="CB15" i="41606"/>
  <c r="CB8" i="41606"/>
  <c r="CB170" i="41606"/>
  <c r="CB169" i="41606"/>
  <c r="CB168" i="41606"/>
  <c r="CB167" i="41606"/>
  <c r="CB166" i="41606"/>
  <c r="CB165" i="41606"/>
  <c r="CB164" i="41606"/>
  <c r="CB163" i="41606"/>
  <c r="CB162" i="41606"/>
  <c r="CB159" i="41606"/>
  <c r="CB158" i="41606"/>
  <c r="CB157" i="41606"/>
  <c r="CB156" i="41606"/>
  <c r="CB154" i="41606"/>
  <c r="CB153" i="41606"/>
  <c r="CB152" i="41606"/>
  <c r="CB151" i="41606"/>
  <c r="CB150" i="41606"/>
  <c r="CB149" i="41606"/>
  <c r="CB148" i="41606"/>
  <c r="CB147" i="41606"/>
  <c r="CB146" i="41606"/>
  <c r="CB138" i="41606"/>
  <c r="CB137" i="41606"/>
  <c r="CB136" i="41606"/>
  <c r="CB135" i="41606"/>
  <c r="CB134" i="41606"/>
  <c r="CB133" i="41606"/>
  <c r="CB132" i="41606"/>
  <c r="CB130" i="41606"/>
  <c r="CB121" i="41606"/>
  <c r="CB117" i="41606"/>
  <c r="CB116" i="41606"/>
  <c r="CB115" i="41606"/>
  <c r="CB114" i="41606"/>
  <c r="CB112" i="41606"/>
  <c r="CB108" i="41606"/>
  <c r="CB107" i="41606"/>
  <c r="CB105" i="41606"/>
  <c r="CB104" i="41606"/>
  <c r="CB103" i="41606"/>
  <c r="CB102" i="41606"/>
  <c r="CB101" i="41606"/>
  <c r="CB100" i="41606"/>
  <c r="CB99" i="41606"/>
  <c r="CB98" i="41606"/>
  <c r="CB97" i="41606"/>
  <c r="CB96" i="41606"/>
  <c r="CB95" i="41606"/>
  <c r="CB94" i="41606"/>
  <c r="CB93" i="41606"/>
  <c r="CB91" i="41606"/>
  <c r="CB90" i="41606"/>
  <c r="CB89" i="41606"/>
  <c r="CB88" i="41606"/>
  <c r="CB87" i="41606"/>
  <c r="CB86" i="41606"/>
  <c r="CB85" i="41606"/>
  <c r="CB84" i="41606"/>
  <c r="CB82" i="41606"/>
  <c r="CB81" i="41606"/>
  <c r="CB80" i="41606"/>
  <c r="CB79" i="41606"/>
  <c r="CB78" i="41606"/>
  <c r="CB76" i="41606"/>
  <c r="CB75" i="41606"/>
  <c r="CB74" i="41606"/>
  <c r="CB73" i="41606"/>
  <c r="CB72" i="41606"/>
  <c r="CB70" i="41606"/>
  <c r="CB69" i="41606"/>
  <c r="CB68" i="41606"/>
  <c r="CB67" i="41606"/>
  <c r="CB66" i="41606"/>
  <c r="CB65" i="41606"/>
  <c r="CB62" i="41606"/>
  <c r="CB61" i="41606"/>
  <c r="CB60" i="41606"/>
  <c r="CB59" i="41606"/>
  <c r="CB58" i="41606"/>
  <c r="CB57" i="41606"/>
  <c r="CB55" i="41606"/>
  <c r="CB54" i="41606"/>
  <c r="CB53" i="41606"/>
  <c r="CB52" i="41606"/>
  <c r="CB51" i="41606"/>
  <c r="CB50" i="41606"/>
  <c r="CB49" i="41606"/>
  <c r="CB46" i="41606"/>
  <c r="CB45" i="41606"/>
  <c r="CB41" i="41606"/>
  <c r="CB40" i="41606"/>
  <c r="CB39" i="41606"/>
  <c r="CB38" i="41606"/>
  <c r="CB37" i="41606"/>
  <c r="CB36" i="41606"/>
  <c r="CB35" i="41606"/>
  <c r="CB34" i="41606"/>
  <c r="CB33" i="41606"/>
  <c r="CB32" i="41606"/>
  <c r="CB31" i="41606"/>
  <c r="CB30" i="41606"/>
  <c r="CB29" i="41606"/>
  <c r="CB28" i="41606"/>
  <c r="CB22" i="41606"/>
  <c r="CB21" i="41606"/>
  <c r="CB20" i="41606"/>
  <c r="CB19" i="41606"/>
  <c r="CB18" i="41606"/>
  <c r="CB17" i="41606"/>
  <c r="CB14" i="41606"/>
  <c r="CB13" i="41606"/>
  <c r="CB12" i="41606"/>
  <c r="CB11" i="41606"/>
  <c r="CB10" i="41606"/>
  <c r="AF161" i="41606"/>
  <c r="AU161" i="41606"/>
  <c r="BL161" i="41606"/>
  <c r="AP161" i="41606"/>
  <c r="BE161" i="41606" s="1"/>
  <c r="BV161" i="41606" s="1"/>
  <c r="AR161" i="41606"/>
  <c r="BG161" i="41606"/>
  <c r="BX161" i="41606" s="1"/>
  <c r="AL161" i="41606"/>
  <c r="BA161" i="41606"/>
  <c r="AJ161" i="41606"/>
  <c r="AY161" i="41606" s="1"/>
  <c r="BP161" i="41606" s="1"/>
  <c r="AH161" i="41606"/>
  <c r="AW161" i="41606" s="1"/>
  <c r="BN161" i="41606" s="1"/>
  <c r="BY161" i="41606" s="1"/>
  <c r="CE161" i="41606" s="1"/>
  <c r="CI161" i="41606" s="1"/>
  <c r="AN161" i="41606"/>
  <c r="BC161" i="41606"/>
  <c r="BT161" i="41606"/>
  <c r="AF129" i="41606"/>
  <c r="AU129" i="41606"/>
  <c r="BL129" i="41606"/>
  <c r="AP129" i="41606"/>
  <c r="BE129" i="41606" s="1"/>
  <c r="BV129" i="41606" s="1"/>
  <c r="AR129" i="41606"/>
  <c r="BG129" i="41606"/>
  <c r="BX129" i="41606" s="1"/>
  <c r="AL129" i="41606"/>
  <c r="BA129" i="41606"/>
  <c r="BR129" i="41606" s="1"/>
  <c r="AJ129" i="41606"/>
  <c r="AY129" i="41606"/>
  <c r="BP129" i="41606"/>
  <c r="AH129" i="41606"/>
  <c r="AW129" i="41606" s="1"/>
  <c r="AN129" i="41606"/>
  <c r="BC129" i="41606"/>
  <c r="BT129" i="41606" s="1"/>
  <c r="AF127" i="41606"/>
  <c r="AU127" i="41606"/>
  <c r="AP127" i="41606"/>
  <c r="BE127" i="41606" s="1"/>
  <c r="BV127" i="41606" s="1"/>
  <c r="AR127" i="41606"/>
  <c r="BG127" i="41606"/>
  <c r="BX127" i="41606"/>
  <c r="AL127" i="41606"/>
  <c r="BA127" i="41606"/>
  <c r="BR127" i="41606"/>
  <c r="AJ127" i="41606"/>
  <c r="AY127" i="41606" s="1"/>
  <c r="AH127" i="41606"/>
  <c r="AW127" i="41606" s="1"/>
  <c r="BN127" i="41606" s="1"/>
  <c r="AN127" i="41606"/>
  <c r="BC127" i="41606"/>
  <c r="BT127" i="41606"/>
  <c r="AF125" i="41606"/>
  <c r="AU125" i="41606"/>
  <c r="AP125" i="41606"/>
  <c r="BE125" i="41606"/>
  <c r="BV125" i="41606" s="1"/>
  <c r="AR125" i="41606"/>
  <c r="BG125" i="41606"/>
  <c r="BX125" i="41606"/>
  <c r="AL125" i="41606"/>
  <c r="BA125" i="41606"/>
  <c r="BR125" i="41606"/>
  <c r="AJ125" i="41606"/>
  <c r="AY125" i="41606" s="1"/>
  <c r="BP125" i="41606" s="1"/>
  <c r="AH125" i="41606"/>
  <c r="AW125" i="41606" s="1"/>
  <c r="BN125" i="41606" s="1"/>
  <c r="BY125" i="41606" s="1"/>
  <c r="CE125" i="41606" s="1"/>
  <c r="AN125" i="41606"/>
  <c r="BC125" i="41606"/>
  <c r="BT125" i="41606"/>
  <c r="AF123" i="41606"/>
  <c r="AU123" i="41606"/>
  <c r="AP123" i="41606"/>
  <c r="BE123" i="41606"/>
  <c r="BV123" i="41606" s="1"/>
  <c r="AR123" i="41606"/>
  <c r="BG123" i="41606"/>
  <c r="BX123" i="41606"/>
  <c r="AL123" i="41606"/>
  <c r="BA123" i="41606"/>
  <c r="BR123" i="41606"/>
  <c r="AJ123" i="41606"/>
  <c r="AY123" i="41606" s="1"/>
  <c r="BP123" i="41606" s="1"/>
  <c r="AH123" i="41606"/>
  <c r="AW123" i="41606" s="1"/>
  <c r="BN123" i="41606" s="1"/>
  <c r="AN123" i="41606"/>
  <c r="BC123" i="41606"/>
  <c r="BT123" i="41606"/>
  <c r="AF119" i="41606"/>
  <c r="AU119" i="41606"/>
  <c r="BL119" i="41606"/>
  <c r="AP119" i="41606"/>
  <c r="BE119" i="41606" s="1"/>
  <c r="BV119" i="41606" s="1"/>
  <c r="AR119" i="41606"/>
  <c r="BG119" i="41606"/>
  <c r="BX119" i="41606" s="1"/>
  <c r="AL119" i="41606"/>
  <c r="BA119" i="41606"/>
  <c r="BR119" i="41606" s="1"/>
  <c r="AJ119" i="41606"/>
  <c r="AY119" i="41606"/>
  <c r="BP119" i="41606"/>
  <c r="AH119" i="41606"/>
  <c r="AW119" i="41606" s="1"/>
  <c r="BN119" i="41606" s="1"/>
  <c r="AN119" i="41606"/>
  <c r="BC119" i="41606"/>
  <c r="BT119" i="41606" s="1"/>
  <c r="BY119" i="41606" s="1"/>
  <c r="AF111" i="41606"/>
  <c r="AU111" i="41606"/>
  <c r="BL111" i="41606"/>
  <c r="AP111" i="41606"/>
  <c r="BE111" i="41606"/>
  <c r="BV111" i="41606"/>
  <c r="AR111" i="41606"/>
  <c r="BG111" i="41606" s="1"/>
  <c r="BX111" i="41606" s="1"/>
  <c r="AL111" i="41606"/>
  <c r="BA111" i="41606" s="1"/>
  <c r="AJ111" i="41606"/>
  <c r="AY111" i="41606"/>
  <c r="BP111" i="41606"/>
  <c r="AH111" i="41606"/>
  <c r="AW111" i="41606"/>
  <c r="BN111" i="41606"/>
  <c r="AN111" i="41606"/>
  <c r="BC111" i="41606" s="1"/>
  <c r="BT111" i="41606" s="1"/>
  <c r="AF48" i="41606"/>
  <c r="AU48" i="41606"/>
  <c r="BL48" i="41606"/>
  <c r="AP48" i="41606"/>
  <c r="BE48" i="41606" s="1"/>
  <c r="BV48" i="41606" s="1"/>
  <c r="AR48" i="41606"/>
  <c r="BG48" i="41606"/>
  <c r="BX48" i="41606" s="1"/>
  <c r="AL48" i="41606"/>
  <c r="BA48" i="41606"/>
  <c r="AJ48" i="41606"/>
  <c r="AY48" i="41606" s="1"/>
  <c r="BP48" i="41606" s="1"/>
  <c r="AH48" i="41606"/>
  <c r="AW48" i="41606" s="1"/>
  <c r="BN48" i="41606" s="1"/>
  <c r="AN48" i="41606"/>
  <c r="BC48" i="41606"/>
  <c r="BT48" i="41606"/>
  <c r="AF44" i="41606"/>
  <c r="AU44" i="41606"/>
  <c r="AP44" i="41606"/>
  <c r="BE44" i="41606"/>
  <c r="BV44" i="41606" s="1"/>
  <c r="AR44" i="41606"/>
  <c r="BG44" i="41606"/>
  <c r="BX44" i="41606"/>
  <c r="AL44" i="41606"/>
  <c r="BA44" i="41606"/>
  <c r="BR44" i="41606"/>
  <c r="AJ44" i="41606"/>
  <c r="AY44" i="41606" s="1"/>
  <c r="BP44" i="41606" s="1"/>
  <c r="AH44" i="41606"/>
  <c r="AW44" i="41606" s="1"/>
  <c r="BN44" i="41606" s="1"/>
  <c r="AN44" i="41606"/>
  <c r="BC44" i="41606"/>
  <c r="BT44" i="41606"/>
  <c r="AF27" i="41606"/>
  <c r="AU27" i="41606"/>
  <c r="BL27" i="41606"/>
  <c r="AP27" i="41606"/>
  <c r="BE27" i="41606" s="1"/>
  <c r="BV27" i="41606" s="1"/>
  <c r="AR27" i="41606"/>
  <c r="BG27" i="41606" s="1"/>
  <c r="BX27" i="41606" s="1"/>
  <c r="AL27" i="41606"/>
  <c r="BA27" i="41606"/>
  <c r="BR27" i="41606"/>
  <c r="AJ27" i="41606"/>
  <c r="AY27" i="41606"/>
  <c r="BP27" i="41606"/>
  <c r="AH27" i="41606"/>
  <c r="AW27" i="41606" s="1"/>
  <c r="AN27" i="41606"/>
  <c r="BC27" i="41606"/>
  <c r="BT27" i="41606" s="1"/>
  <c r="AF25" i="41606"/>
  <c r="AU25" i="41606"/>
  <c r="BL25" i="41606" s="1"/>
  <c r="AP25" i="41606"/>
  <c r="BE25" i="41606"/>
  <c r="BV25" i="41606"/>
  <c r="AR25" i="41606"/>
  <c r="BG25" i="41606" s="1"/>
  <c r="BX25" i="41606" s="1"/>
  <c r="AL25" i="41606"/>
  <c r="BA25" i="41606"/>
  <c r="BR25" i="41606" s="1"/>
  <c r="AJ25" i="41606"/>
  <c r="AY25" i="41606"/>
  <c r="BP25" i="41606"/>
  <c r="AH25" i="41606"/>
  <c r="AW25" i="41606"/>
  <c r="BN25" i="41606"/>
  <c r="AN25" i="41606"/>
  <c r="BC25" i="41606" s="1"/>
  <c r="AF16" i="41606"/>
  <c r="AU16" i="41606"/>
  <c r="BL16" i="41606" s="1"/>
  <c r="AP16" i="41606"/>
  <c r="BE16" i="41606"/>
  <c r="BV16" i="41606"/>
  <c r="AR16" i="41606"/>
  <c r="BG16" i="41606" s="1"/>
  <c r="BX16" i="41606" s="1"/>
  <c r="AL16" i="41606"/>
  <c r="BA16" i="41606"/>
  <c r="AJ16" i="41606"/>
  <c r="AY16" i="41606"/>
  <c r="BP16" i="41606"/>
  <c r="AH16" i="41606"/>
  <c r="AW16" i="41606" s="1"/>
  <c r="BN16" i="41606" s="1"/>
  <c r="AN16" i="41606"/>
  <c r="BC16" i="41606" s="1"/>
  <c r="BT16" i="41606" s="1"/>
  <c r="AF9" i="41606"/>
  <c r="AU9" i="41606"/>
  <c r="AH9" i="41606"/>
  <c r="AW9" i="41606" s="1"/>
  <c r="BN9" i="41606" s="1"/>
  <c r="AJ9" i="41606"/>
  <c r="AY9" i="41606"/>
  <c r="BP9" i="41606" s="1"/>
  <c r="AL9" i="41606"/>
  <c r="BA9" i="41606"/>
  <c r="BR9" i="41606" s="1"/>
  <c r="AN9" i="41606"/>
  <c r="BC9" i="41606"/>
  <c r="BT9" i="41606"/>
  <c r="AP9" i="41606"/>
  <c r="BE9" i="41606" s="1"/>
  <c r="BV9" i="41606" s="1"/>
  <c r="AR9" i="41606"/>
  <c r="BG9" i="41606"/>
  <c r="BX9" i="41606" s="1"/>
  <c r="AF170" i="41606"/>
  <c r="AU170" i="41606"/>
  <c r="BL170" i="41606"/>
  <c r="AR170" i="41606"/>
  <c r="BG170" i="41606"/>
  <c r="BX170" i="41606"/>
  <c r="AH170" i="41606"/>
  <c r="AW170" i="41606" s="1"/>
  <c r="BP170" i="41606"/>
  <c r="BR170" i="41606"/>
  <c r="BT170" i="41606"/>
  <c r="BV170" i="41606"/>
  <c r="AF169" i="41606"/>
  <c r="AU169" i="41606"/>
  <c r="AP169" i="41606"/>
  <c r="BE169" i="41606" s="1"/>
  <c r="BV169" i="41606"/>
  <c r="AR169" i="41606"/>
  <c r="BG169" i="41606"/>
  <c r="BX169" i="41606" s="1"/>
  <c r="AL169" i="41606"/>
  <c r="BA169" i="41606"/>
  <c r="BR169" i="41606"/>
  <c r="AJ169" i="41606"/>
  <c r="AY169" i="41606"/>
  <c r="BP169" i="41606"/>
  <c r="AH169" i="41606"/>
  <c r="AW169" i="41606" s="1"/>
  <c r="BN169" i="41606"/>
  <c r="AN169" i="41606"/>
  <c r="BC169" i="41606"/>
  <c r="BT169" i="41606" s="1"/>
  <c r="AF168" i="41606"/>
  <c r="AU168" i="41606"/>
  <c r="AP168" i="41606"/>
  <c r="BE168" i="41606" s="1"/>
  <c r="BV168" i="41606" s="1"/>
  <c r="AR168" i="41606"/>
  <c r="BG168" i="41606"/>
  <c r="BX168" i="41606"/>
  <c r="AL168" i="41606"/>
  <c r="BA168" i="41606"/>
  <c r="BR168" i="41606"/>
  <c r="AJ168" i="41606"/>
  <c r="AY168" i="41606" s="1"/>
  <c r="BP168" i="41606" s="1"/>
  <c r="AH168" i="41606"/>
  <c r="AW168" i="41606"/>
  <c r="BN168" i="41606" s="1"/>
  <c r="AN168" i="41606"/>
  <c r="BC168" i="41606" s="1"/>
  <c r="BT168" i="41606" s="1"/>
  <c r="AF167" i="41606"/>
  <c r="AU167" i="41606"/>
  <c r="BL167" i="41606"/>
  <c r="AP167" i="41606"/>
  <c r="BE167" i="41606" s="1"/>
  <c r="BV167" i="41606"/>
  <c r="AR167" i="41606"/>
  <c r="BG167" i="41606"/>
  <c r="BX167" i="41606" s="1"/>
  <c r="AL167" i="41606"/>
  <c r="BA167" i="41606"/>
  <c r="AJ167" i="41606"/>
  <c r="AY167" i="41606" s="1"/>
  <c r="BP167" i="41606"/>
  <c r="AH167" i="41606"/>
  <c r="AW167" i="41606"/>
  <c r="BN167" i="41606" s="1"/>
  <c r="AN167" i="41606"/>
  <c r="BC167" i="41606"/>
  <c r="BT167" i="41606" s="1"/>
  <c r="AF166" i="41606"/>
  <c r="AU166" i="41606"/>
  <c r="BL166" i="41606"/>
  <c r="AP166" i="41606"/>
  <c r="BE166" i="41606" s="1"/>
  <c r="BV166" i="41606"/>
  <c r="AR166" i="41606"/>
  <c r="BG166" i="41606"/>
  <c r="BX166" i="41606" s="1"/>
  <c r="AL166" i="41606"/>
  <c r="BA166" i="41606"/>
  <c r="AJ166" i="41606"/>
  <c r="AY166" i="41606" s="1"/>
  <c r="BP166" i="41606"/>
  <c r="AH166" i="41606"/>
  <c r="AW166" i="41606"/>
  <c r="BN166" i="41606" s="1"/>
  <c r="AN166" i="41606"/>
  <c r="BC166" i="41606"/>
  <c r="AF165" i="41606"/>
  <c r="AU165" i="41606"/>
  <c r="AP165" i="41606"/>
  <c r="BE165" i="41606" s="1"/>
  <c r="BV165" i="41606" s="1"/>
  <c r="AR165" i="41606"/>
  <c r="BG165" i="41606"/>
  <c r="BX165" i="41606" s="1"/>
  <c r="AH165" i="41606"/>
  <c r="AW165" i="41606"/>
  <c r="BN165" i="41606"/>
  <c r="BP165" i="41606"/>
  <c r="BR165" i="41606"/>
  <c r="BT165" i="41606"/>
  <c r="AF164" i="41606"/>
  <c r="AU164" i="41606" s="1"/>
  <c r="BL164" i="41606" s="1"/>
  <c r="AP164" i="41606"/>
  <c r="BE164" i="41606"/>
  <c r="BV164" i="41606"/>
  <c r="AR164" i="41606"/>
  <c r="BG164" i="41606"/>
  <c r="BX164" i="41606"/>
  <c r="AL164" i="41606"/>
  <c r="BA164" i="41606" s="1"/>
  <c r="BR164" i="41606" s="1"/>
  <c r="AJ164" i="41606"/>
  <c r="AY164" i="41606"/>
  <c r="BP164" i="41606" s="1"/>
  <c r="AH164" i="41606"/>
  <c r="AW164" i="41606" s="1"/>
  <c r="BN164" i="41606" s="1"/>
  <c r="AN164" i="41606"/>
  <c r="BC164" i="41606"/>
  <c r="BT164" i="41606"/>
  <c r="AF163" i="41606"/>
  <c r="AU163" i="41606" s="1"/>
  <c r="AP163" i="41606"/>
  <c r="BE163" i="41606"/>
  <c r="BV163" i="41606" s="1"/>
  <c r="AR163" i="41606"/>
  <c r="BG163" i="41606"/>
  <c r="BX163" i="41606"/>
  <c r="AL163" i="41606"/>
  <c r="BA163" i="41606" s="1"/>
  <c r="BR163" i="41606" s="1"/>
  <c r="AJ163" i="41606"/>
  <c r="AY163" i="41606"/>
  <c r="BP163" i="41606" s="1"/>
  <c r="AH163" i="41606"/>
  <c r="AW163" i="41606" s="1"/>
  <c r="AN163" i="41606"/>
  <c r="BC163" i="41606"/>
  <c r="BT163" i="41606" s="1"/>
  <c r="AF162" i="41606"/>
  <c r="AU162" i="41606" s="1"/>
  <c r="AP162" i="41606"/>
  <c r="BE162" i="41606" s="1"/>
  <c r="BV162" i="41606" s="1"/>
  <c r="AR162" i="41606"/>
  <c r="BG162" i="41606"/>
  <c r="BX162" i="41606"/>
  <c r="AL162" i="41606"/>
  <c r="BA162" i="41606"/>
  <c r="BR162" i="41606"/>
  <c r="AJ162" i="41606"/>
  <c r="AY162" i="41606" s="1"/>
  <c r="BP162" i="41606" s="1"/>
  <c r="AH162" i="41606"/>
  <c r="AW162" i="41606" s="1"/>
  <c r="BN162" i="41606" s="1"/>
  <c r="AN162" i="41606"/>
  <c r="BC162" i="41606"/>
  <c r="BT162" i="41606" s="1"/>
  <c r="AF159" i="41606"/>
  <c r="AU159" i="41606"/>
  <c r="BL159" i="41606"/>
  <c r="AP159" i="41606"/>
  <c r="BE159" i="41606" s="1"/>
  <c r="BV159" i="41606" s="1"/>
  <c r="AR159" i="41606"/>
  <c r="BG159" i="41606"/>
  <c r="BX159" i="41606" s="1"/>
  <c r="AL159" i="41606"/>
  <c r="BA159" i="41606"/>
  <c r="BR159" i="41606" s="1"/>
  <c r="AJ159" i="41606"/>
  <c r="AY159" i="41606"/>
  <c r="BP159" i="41606"/>
  <c r="AH159" i="41606"/>
  <c r="AW159" i="41606" s="1"/>
  <c r="BN159" i="41606" s="1"/>
  <c r="AN159" i="41606"/>
  <c r="BC159" i="41606"/>
  <c r="BT159" i="41606" s="1"/>
  <c r="AF158" i="41606"/>
  <c r="AU158" i="41606"/>
  <c r="BL158" i="41606"/>
  <c r="AP158" i="41606"/>
  <c r="BE158" i="41606" s="1"/>
  <c r="BV158" i="41606" s="1"/>
  <c r="AR158" i="41606"/>
  <c r="BG158" i="41606"/>
  <c r="BX158" i="41606" s="1"/>
  <c r="AL158" i="41606"/>
  <c r="BA158" i="41606"/>
  <c r="BR158" i="41606"/>
  <c r="AJ158" i="41606"/>
  <c r="AY158" i="41606"/>
  <c r="BP158" i="41606"/>
  <c r="AH158" i="41606"/>
  <c r="AW158" i="41606"/>
  <c r="AN158" i="41606"/>
  <c r="BC158" i="41606"/>
  <c r="BT158" i="41606"/>
  <c r="AF157" i="41606"/>
  <c r="AU157" i="41606"/>
  <c r="AR157" i="41606"/>
  <c r="BG157" i="41606" s="1"/>
  <c r="BX157" i="41606" s="1"/>
  <c r="AH157" i="41606"/>
  <c r="AW157" i="41606"/>
  <c r="BN157" i="41606" s="1"/>
  <c r="BP157" i="41606"/>
  <c r="BR157" i="41606"/>
  <c r="BT157" i="41606"/>
  <c r="BV157" i="41606"/>
  <c r="AF156" i="41606"/>
  <c r="AU156" i="41606"/>
  <c r="BL156" i="41606" s="1"/>
  <c r="BY156" i="41606" s="1"/>
  <c r="CE156" i="41606" s="1"/>
  <c r="AP156" i="41606"/>
  <c r="BE156" i="41606"/>
  <c r="BV156" i="41606"/>
  <c r="AR156" i="41606"/>
  <c r="BG156" i="41606" s="1"/>
  <c r="BX156" i="41606" s="1"/>
  <c r="AL156" i="41606"/>
  <c r="BA156" i="41606"/>
  <c r="BR156" i="41606" s="1"/>
  <c r="AJ156" i="41606"/>
  <c r="AY156" i="41606"/>
  <c r="AH156" i="41606"/>
  <c r="AW156" i="41606" s="1"/>
  <c r="BN156" i="41606" s="1"/>
  <c r="AN156" i="41606"/>
  <c r="BC156" i="41606"/>
  <c r="BT156" i="41606" s="1"/>
  <c r="AP154" i="41606"/>
  <c r="BE154" i="41606"/>
  <c r="BV154" i="41606"/>
  <c r="BL154" i="41606"/>
  <c r="BN154" i="41606"/>
  <c r="BP154" i="41606"/>
  <c r="BR154" i="41606"/>
  <c r="BT154" i="41606"/>
  <c r="BX154" i="41606"/>
  <c r="CC154" i="41606"/>
  <c r="AF153" i="41606"/>
  <c r="AU153" i="41606"/>
  <c r="BL153" i="41606" s="1"/>
  <c r="AP153" i="41606"/>
  <c r="BE153" i="41606" s="1"/>
  <c r="BV153" i="41606" s="1"/>
  <c r="AR153" i="41606"/>
  <c r="BG153" i="41606"/>
  <c r="BX153" i="41606" s="1"/>
  <c r="AL153" i="41606"/>
  <c r="BA153" i="41606"/>
  <c r="BR153" i="41606"/>
  <c r="AJ153" i="41606"/>
  <c r="AY153" i="41606"/>
  <c r="BP153" i="41606"/>
  <c r="AH153" i="41606"/>
  <c r="AW153" i="41606" s="1"/>
  <c r="BN153" i="41606" s="1"/>
  <c r="AN153" i="41606"/>
  <c r="BC153" i="41606"/>
  <c r="BT153" i="41606" s="1"/>
  <c r="AF152" i="41606"/>
  <c r="AU152" i="41606"/>
  <c r="AP152" i="41606"/>
  <c r="BE152" i="41606" s="1"/>
  <c r="BV152" i="41606" s="1"/>
  <c r="AR152" i="41606"/>
  <c r="BG152" i="41606" s="1"/>
  <c r="BX152" i="41606" s="1"/>
  <c r="AL152" i="41606"/>
  <c r="BA152" i="41606"/>
  <c r="BR152" i="41606" s="1"/>
  <c r="AJ152" i="41606"/>
  <c r="AY152" i="41606"/>
  <c r="BP152" i="41606"/>
  <c r="AH152" i="41606"/>
  <c r="AW152" i="41606" s="1"/>
  <c r="BN152" i="41606" s="1"/>
  <c r="AN152" i="41606"/>
  <c r="BC152" i="41606"/>
  <c r="BT152" i="41606" s="1"/>
  <c r="AF151" i="41606"/>
  <c r="AU151" i="41606"/>
  <c r="AP151" i="41606"/>
  <c r="BE151" i="41606" s="1"/>
  <c r="BV151" i="41606" s="1"/>
  <c r="AR151" i="41606"/>
  <c r="BG151" i="41606"/>
  <c r="BX151" i="41606" s="1"/>
  <c r="AL151" i="41606"/>
  <c r="BA151" i="41606"/>
  <c r="BR151" i="41606"/>
  <c r="AJ151" i="41606"/>
  <c r="AY151" i="41606"/>
  <c r="BP151" i="41606"/>
  <c r="AH151" i="41606"/>
  <c r="AW151" i="41606" s="1"/>
  <c r="BN151" i="41606" s="1"/>
  <c r="AN151" i="41606"/>
  <c r="BC151" i="41606" s="1"/>
  <c r="BT151" i="41606" s="1"/>
  <c r="AF150" i="41606"/>
  <c r="AU150" i="41606"/>
  <c r="AP150" i="41606"/>
  <c r="BE150" i="41606" s="1"/>
  <c r="BV150" i="41606" s="1"/>
  <c r="AR150" i="41606"/>
  <c r="BG150" i="41606" s="1"/>
  <c r="BX150" i="41606" s="1"/>
  <c r="AL150" i="41606"/>
  <c r="BA150" i="41606"/>
  <c r="AJ150" i="41606"/>
  <c r="AY150" i="41606"/>
  <c r="BP150" i="41606"/>
  <c r="AH150" i="41606"/>
  <c r="AW150" i="41606" s="1"/>
  <c r="BN150" i="41606" s="1"/>
  <c r="AN150" i="41606"/>
  <c r="BC150" i="41606"/>
  <c r="BT150" i="41606" s="1"/>
  <c r="AF149" i="41606"/>
  <c r="AU149" i="41606"/>
  <c r="AP149" i="41606"/>
  <c r="BE149" i="41606" s="1"/>
  <c r="BV149" i="41606" s="1"/>
  <c r="AR149" i="41606"/>
  <c r="BG149" i="41606"/>
  <c r="BX149" i="41606" s="1"/>
  <c r="AL149" i="41606"/>
  <c r="BA149" i="41606"/>
  <c r="BR149" i="41606"/>
  <c r="AJ149" i="41606"/>
  <c r="AY149" i="41606"/>
  <c r="BP149" i="41606"/>
  <c r="AH149" i="41606"/>
  <c r="AW149" i="41606" s="1"/>
  <c r="BN149" i="41606" s="1"/>
  <c r="AN149" i="41606"/>
  <c r="BC149" i="41606" s="1"/>
  <c r="BT149" i="41606" s="1"/>
  <c r="BY149" i="41606" s="1"/>
  <c r="CE149" i="41606" s="1"/>
  <c r="CI149" i="41606" s="1"/>
  <c r="AF148" i="41606"/>
  <c r="AU148" i="41606"/>
  <c r="AP148" i="41606"/>
  <c r="BE148" i="41606" s="1"/>
  <c r="BV148" i="41606" s="1"/>
  <c r="AR148" i="41606"/>
  <c r="BG148" i="41606" s="1"/>
  <c r="BX148" i="41606" s="1"/>
  <c r="AL148" i="41606"/>
  <c r="BA148" i="41606"/>
  <c r="BR148" i="41606"/>
  <c r="AJ148" i="41606"/>
  <c r="AY148" i="41606"/>
  <c r="BP148" i="41606"/>
  <c r="AH148" i="41606"/>
  <c r="AW148" i="41606" s="1"/>
  <c r="AN148" i="41606"/>
  <c r="BC148" i="41606"/>
  <c r="BT148" i="41606" s="1"/>
  <c r="AF147" i="41606"/>
  <c r="AU147" i="41606"/>
  <c r="AP147" i="41606"/>
  <c r="BE147" i="41606" s="1"/>
  <c r="BV147" i="41606" s="1"/>
  <c r="AR147" i="41606"/>
  <c r="BG147" i="41606"/>
  <c r="BX147" i="41606" s="1"/>
  <c r="AL147" i="41606"/>
  <c r="BA147" i="41606"/>
  <c r="BR147" i="41606"/>
  <c r="AJ147" i="41606"/>
  <c r="AY147" i="41606"/>
  <c r="BP147" i="41606" s="1"/>
  <c r="AH147" i="41606"/>
  <c r="AW147" i="41606" s="1"/>
  <c r="BN147" i="41606"/>
  <c r="AN147" i="41606"/>
  <c r="BC147" i="41606" s="1"/>
  <c r="BT147" i="41606" s="1"/>
  <c r="AF146" i="41606"/>
  <c r="AU146" i="41606"/>
  <c r="AP146" i="41606"/>
  <c r="BE146" i="41606" s="1"/>
  <c r="BV146" i="41606" s="1"/>
  <c r="AR146" i="41606"/>
  <c r="BG146" i="41606"/>
  <c r="BX146" i="41606" s="1"/>
  <c r="AL146" i="41606"/>
  <c r="BA146" i="41606" s="1"/>
  <c r="BR146" i="41606" s="1"/>
  <c r="AJ146" i="41606"/>
  <c r="AY146" i="41606"/>
  <c r="BP146" i="41606" s="1"/>
  <c r="BY146" i="41606" s="1"/>
  <c r="CE146" i="41606" s="1"/>
  <c r="AH146" i="41606"/>
  <c r="AW146" i="41606" s="1"/>
  <c r="BN146" i="41606"/>
  <c r="AN146" i="41606"/>
  <c r="BC146" i="41606" s="1"/>
  <c r="BT146" i="41606" s="1"/>
  <c r="AF144" i="41606"/>
  <c r="AU144" i="41606"/>
  <c r="BL144" i="41606" s="1"/>
  <c r="AH144" i="41606"/>
  <c r="AW144" i="41606"/>
  <c r="BN144" i="41606"/>
  <c r="BP144" i="41606"/>
  <c r="BR144" i="41606"/>
  <c r="BT144" i="41606"/>
  <c r="BV144" i="41606"/>
  <c r="BX144" i="41606"/>
  <c r="CC144" i="41606"/>
  <c r="AF143" i="41606"/>
  <c r="AU143" i="41606"/>
  <c r="BL143" i="41606" s="1"/>
  <c r="BY143" i="41606" s="1"/>
  <c r="CE143" i="41606" s="1"/>
  <c r="AL143" i="41606"/>
  <c r="BA143" i="41606"/>
  <c r="BR143" i="41606"/>
  <c r="AJ143" i="41606"/>
  <c r="AY143" i="41606" s="1"/>
  <c r="BP143" i="41606" s="1"/>
  <c r="AH143" i="41606"/>
  <c r="AW143" i="41606"/>
  <c r="BN143" i="41606" s="1"/>
  <c r="AN143" i="41606"/>
  <c r="BC143" i="41606" s="1"/>
  <c r="BT143" i="41606" s="1"/>
  <c r="BV143" i="41606"/>
  <c r="BX143" i="41606"/>
  <c r="CC143" i="41606"/>
  <c r="AF142" i="41606"/>
  <c r="AU142" i="41606" s="1"/>
  <c r="AP142" i="41606"/>
  <c r="BE142" i="41606" s="1"/>
  <c r="BV142" i="41606" s="1"/>
  <c r="AR142" i="41606"/>
  <c r="BG142" i="41606"/>
  <c r="BX142" i="41606" s="1"/>
  <c r="AL142" i="41606"/>
  <c r="BA142" i="41606" s="1"/>
  <c r="BR142" i="41606"/>
  <c r="AJ142" i="41606"/>
  <c r="AY142" i="41606" s="1"/>
  <c r="BP142" i="41606" s="1"/>
  <c r="AH142" i="41606"/>
  <c r="AW142" i="41606"/>
  <c r="BN142" i="41606"/>
  <c r="AN142" i="41606"/>
  <c r="BC142" i="41606"/>
  <c r="BT142" i="41606"/>
  <c r="AF141" i="41606"/>
  <c r="AU141" i="41606" s="1"/>
  <c r="AP141" i="41606"/>
  <c r="BE141" i="41606" s="1"/>
  <c r="BV141" i="41606" s="1"/>
  <c r="AR141" i="41606"/>
  <c r="BG141" i="41606"/>
  <c r="BX141" i="41606" s="1"/>
  <c r="AL141" i="41606"/>
  <c r="BA141" i="41606" s="1"/>
  <c r="BR141" i="41606"/>
  <c r="AJ141" i="41606"/>
  <c r="AY141" i="41606" s="1"/>
  <c r="BP141" i="41606" s="1"/>
  <c r="AH141" i="41606"/>
  <c r="AW141" i="41606"/>
  <c r="BN141" i="41606" s="1"/>
  <c r="AN141" i="41606"/>
  <c r="BC141" i="41606"/>
  <c r="BT141" i="41606"/>
  <c r="AF140" i="41606"/>
  <c r="AU140" i="41606" s="1"/>
  <c r="AP140" i="41606"/>
  <c r="BE140" i="41606"/>
  <c r="BV140" i="41606"/>
  <c r="AR140" i="41606"/>
  <c r="BG140" i="41606"/>
  <c r="BX140" i="41606"/>
  <c r="AL140" i="41606"/>
  <c r="BA140" i="41606" s="1"/>
  <c r="BR140" i="41606" s="1"/>
  <c r="AJ140" i="41606"/>
  <c r="AY140" i="41606"/>
  <c r="BP140" i="41606" s="1"/>
  <c r="AH140" i="41606"/>
  <c r="AW140" i="41606" s="1"/>
  <c r="BN140" i="41606" s="1"/>
  <c r="AN140" i="41606"/>
  <c r="BC140" i="41606"/>
  <c r="BT140" i="41606"/>
  <c r="AF138" i="41606"/>
  <c r="AU138" i="41606" s="1"/>
  <c r="AP138" i="41606"/>
  <c r="BE138" i="41606"/>
  <c r="BV138" i="41606"/>
  <c r="AR138" i="41606"/>
  <c r="BG138" i="41606"/>
  <c r="BX138" i="41606"/>
  <c r="AL138" i="41606"/>
  <c r="BA138" i="41606" s="1"/>
  <c r="BR138" i="41606" s="1"/>
  <c r="AJ138" i="41606"/>
  <c r="AY138" i="41606"/>
  <c r="BP138" i="41606" s="1"/>
  <c r="AH138" i="41606"/>
  <c r="AW138" i="41606" s="1"/>
  <c r="BN138" i="41606" s="1"/>
  <c r="AN138" i="41606"/>
  <c r="BC138" i="41606"/>
  <c r="BT138" i="41606" s="1"/>
  <c r="AF137" i="41606"/>
  <c r="AU137" i="41606" s="1"/>
  <c r="AP137" i="41606"/>
  <c r="BE137" i="41606"/>
  <c r="BV137" i="41606" s="1"/>
  <c r="AR137" i="41606"/>
  <c r="BG137" i="41606"/>
  <c r="BX137" i="41606"/>
  <c r="AL137" i="41606"/>
  <c r="BA137" i="41606" s="1"/>
  <c r="BR137" i="41606"/>
  <c r="AJ137" i="41606"/>
  <c r="AY137" i="41606"/>
  <c r="AH137" i="41606"/>
  <c r="AW137" i="41606"/>
  <c r="BN137" i="41606"/>
  <c r="AN137" i="41606"/>
  <c r="BC137" i="41606"/>
  <c r="BT137" i="41606"/>
  <c r="BL136" i="41606"/>
  <c r="BN136" i="41606"/>
  <c r="BP136" i="41606"/>
  <c r="BR136" i="41606"/>
  <c r="BT136" i="41606"/>
  <c r="BV136" i="41606"/>
  <c r="BX136" i="41606"/>
  <c r="CC136" i="41606"/>
  <c r="AF135" i="41606"/>
  <c r="AU135" i="41606" s="1"/>
  <c r="AP135" i="41606"/>
  <c r="BE135" i="41606" s="1"/>
  <c r="BV135" i="41606"/>
  <c r="AR135" i="41606"/>
  <c r="BG135" i="41606" s="1"/>
  <c r="BX135" i="41606" s="1"/>
  <c r="AL135" i="41606"/>
  <c r="BA135" i="41606"/>
  <c r="BR135" i="41606" s="1"/>
  <c r="AJ135" i="41606"/>
  <c r="AY135" i="41606"/>
  <c r="BP135" i="41606"/>
  <c r="AH135" i="41606"/>
  <c r="AW135" i="41606" s="1"/>
  <c r="BN135" i="41606" s="1"/>
  <c r="AN135" i="41606"/>
  <c r="BC135" i="41606"/>
  <c r="BT135" i="41606" s="1"/>
  <c r="AF134" i="41606"/>
  <c r="AU134" i="41606" s="1"/>
  <c r="BH134" i="41606" s="1"/>
  <c r="AP134" i="41606"/>
  <c r="BE134" i="41606" s="1"/>
  <c r="BV134" i="41606"/>
  <c r="AR134" i="41606"/>
  <c r="BG134" i="41606" s="1"/>
  <c r="BX134" i="41606" s="1"/>
  <c r="AL134" i="41606"/>
  <c r="BA134" i="41606"/>
  <c r="BR134" i="41606" s="1"/>
  <c r="AJ134" i="41606"/>
  <c r="AY134" i="41606"/>
  <c r="BP134" i="41606"/>
  <c r="AH134" i="41606"/>
  <c r="AW134" i="41606" s="1"/>
  <c r="BN134" i="41606" s="1"/>
  <c r="AN134" i="41606"/>
  <c r="BC134" i="41606"/>
  <c r="BT134" i="41606" s="1"/>
  <c r="AF133" i="41606"/>
  <c r="AU133" i="41606" s="1"/>
  <c r="AP133" i="41606"/>
  <c r="BE133" i="41606"/>
  <c r="BV133" i="41606" s="1"/>
  <c r="AR133" i="41606"/>
  <c r="BG133" i="41606" s="1"/>
  <c r="BX133" i="41606"/>
  <c r="AL133" i="41606"/>
  <c r="BA133" i="41606" s="1"/>
  <c r="BR133" i="41606" s="1"/>
  <c r="AJ133" i="41606"/>
  <c r="AY133" i="41606"/>
  <c r="BP133" i="41606" s="1"/>
  <c r="AH133" i="41606"/>
  <c r="AW133" i="41606"/>
  <c r="BN133" i="41606"/>
  <c r="AN133" i="41606"/>
  <c r="BC133" i="41606" s="1"/>
  <c r="BT133" i="41606" s="1"/>
  <c r="AF132" i="41606"/>
  <c r="AU132" i="41606"/>
  <c r="BL132" i="41606" s="1"/>
  <c r="AP132" i="41606"/>
  <c r="BE132" i="41606" s="1"/>
  <c r="BV132" i="41606" s="1"/>
  <c r="AR132" i="41606"/>
  <c r="BG132" i="41606"/>
  <c r="BX132" i="41606" s="1"/>
  <c r="AL132" i="41606"/>
  <c r="BA132" i="41606" s="1"/>
  <c r="BR132" i="41606"/>
  <c r="AJ132" i="41606"/>
  <c r="AY132" i="41606" s="1"/>
  <c r="BP132" i="41606" s="1"/>
  <c r="AH132" i="41606"/>
  <c r="AW132" i="41606"/>
  <c r="AN132" i="41606"/>
  <c r="BC132" i="41606" s="1"/>
  <c r="BT132" i="41606" s="1"/>
  <c r="AF130" i="41606"/>
  <c r="AU130" i="41606"/>
  <c r="AP130" i="41606"/>
  <c r="BE130" i="41606"/>
  <c r="BV130" i="41606"/>
  <c r="AR130" i="41606"/>
  <c r="BG130" i="41606" s="1"/>
  <c r="BX130" i="41606"/>
  <c r="AL130" i="41606"/>
  <c r="BA130" i="41606"/>
  <c r="BR130" i="41606" s="1"/>
  <c r="AJ130" i="41606"/>
  <c r="AY130" i="41606"/>
  <c r="BP130" i="41606" s="1"/>
  <c r="AH130" i="41606"/>
  <c r="AW130" i="41606"/>
  <c r="BN130" i="41606" s="1"/>
  <c r="AN130" i="41606"/>
  <c r="BC130" i="41606" s="1"/>
  <c r="BT130" i="41606"/>
  <c r="AF121" i="41606"/>
  <c r="AU121" i="41606" s="1"/>
  <c r="BL121" i="41606" s="1"/>
  <c r="AP121" i="41606"/>
  <c r="BE121" i="41606"/>
  <c r="BV121" i="41606"/>
  <c r="AR121" i="41606"/>
  <c r="BG121" i="41606"/>
  <c r="BX121" i="41606"/>
  <c r="AL121" i="41606"/>
  <c r="BA121" i="41606" s="1"/>
  <c r="AJ121" i="41606"/>
  <c r="AY121" i="41606" s="1"/>
  <c r="BP121" i="41606" s="1"/>
  <c r="AN121" i="41606"/>
  <c r="BC121" i="41606"/>
  <c r="BT121" i="41606" s="1"/>
  <c r="BN121" i="41606"/>
  <c r="AF117" i="41606"/>
  <c r="AU117" i="41606"/>
  <c r="AP117" i="41606"/>
  <c r="BE117" i="41606"/>
  <c r="BV117" i="41606" s="1"/>
  <c r="AR117" i="41606"/>
  <c r="BG117" i="41606"/>
  <c r="BX117" i="41606" s="1"/>
  <c r="AL117" i="41606"/>
  <c r="BA117" i="41606"/>
  <c r="BR117" i="41606" s="1"/>
  <c r="AJ117" i="41606"/>
  <c r="AY117" i="41606" s="1"/>
  <c r="BP117" i="41606"/>
  <c r="AH117" i="41606"/>
  <c r="AW117" i="41606" s="1"/>
  <c r="BN117" i="41606" s="1"/>
  <c r="AN117" i="41606"/>
  <c r="BC117" i="41606"/>
  <c r="BT117" i="41606"/>
  <c r="AF116" i="41606"/>
  <c r="AU116" i="41606"/>
  <c r="AP116" i="41606"/>
  <c r="BE116" i="41606"/>
  <c r="BV116" i="41606" s="1"/>
  <c r="AR116" i="41606"/>
  <c r="BG116" i="41606" s="1"/>
  <c r="BX116" i="41606" s="1"/>
  <c r="AL116" i="41606"/>
  <c r="BA116" i="41606"/>
  <c r="BR116" i="41606" s="1"/>
  <c r="AJ116" i="41606"/>
  <c r="AY116" i="41606" s="1"/>
  <c r="BP116" i="41606"/>
  <c r="AH116" i="41606"/>
  <c r="AW116" i="41606" s="1"/>
  <c r="AN116" i="41606"/>
  <c r="BC116" i="41606"/>
  <c r="BT116" i="41606" s="1"/>
  <c r="AF115" i="41606"/>
  <c r="AU115" i="41606"/>
  <c r="AP115" i="41606"/>
  <c r="BE115" i="41606" s="1"/>
  <c r="BV115" i="41606" s="1"/>
  <c r="AR115" i="41606"/>
  <c r="BG115" i="41606"/>
  <c r="BX115" i="41606"/>
  <c r="AL115" i="41606"/>
  <c r="BA115" i="41606"/>
  <c r="BR115" i="41606"/>
  <c r="AJ115" i="41606"/>
  <c r="AY115" i="41606" s="1"/>
  <c r="BP115" i="41606" s="1"/>
  <c r="AH115" i="41606"/>
  <c r="AW115" i="41606"/>
  <c r="BN115" i="41606" s="1"/>
  <c r="AN115" i="41606"/>
  <c r="BC115" i="41606" s="1"/>
  <c r="BT115" i="41606" s="1"/>
  <c r="AF114" i="41606"/>
  <c r="AU114" i="41606"/>
  <c r="BL114" i="41606" s="1"/>
  <c r="BY114" i="41606" s="1"/>
  <c r="CE114" i="41606" s="1"/>
  <c r="AP114" i="41606"/>
  <c r="BE114" i="41606" s="1"/>
  <c r="BV114" i="41606" s="1"/>
  <c r="AR114" i="41606"/>
  <c r="BG114" i="41606"/>
  <c r="BX114" i="41606"/>
  <c r="AL114" i="41606"/>
  <c r="BA114" i="41606"/>
  <c r="BR114" i="41606"/>
  <c r="AJ114" i="41606"/>
  <c r="AY114" i="41606" s="1"/>
  <c r="BP114" i="41606" s="1"/>
  <c r="AH114" i="41606"/>
  <c r="AW114" i="41606"/>
  <c r="BN114" i="41606" s="1"/>
  <c r="AN114" i="41606"/>
  <c r="BC114" i="41606" s="1"/>
  <c r="BT114" i="41606" s="1"/>
  <c r="AF112" i="41606"/>
  <c r="AU112" i="41606"/>
  <c r="AP112" i="41606"/>
  <c r="BE112" i="41606"/>
  <c r="BV112" i="41606" s="1"/>
  <c r="AR112" i="41606"/>
  <c r="BG112" i="41606" s="1"/>
  <c r="BX112" i="41606" s="1"/>
  <c r="AL112" i="41606"/>
  <c r="BA112" i="41606"/>
  <c r="BR112" i="41606"/>
  <c r="AJ112" i="41606"/>
  <c r="AY112" i="41606" s="1"/>
  <c r="BP112" i="41606"/>
  <c r="AH112" i="41606"/>
  <c r="AW112" i="41606"/>
  <c r="BN112" i="41606" s="1"/>
  <c r="AN112" i="41606"/>
  <c r="BC112" i="41606"/>
  <c r="BT112" i="41606"/>
  <c r="AF108" i="41606"/>
  <c r="AU108" i="41606"/>
  <c r="AP108" i="41606"/>
  <c r="BE108" i="41606"/>
  <c r="BV108" i="41606" s="1"/>
  <c r="AR108" i="41606"/>
  <c r="BG108" i="41606" s="1"/>
  <c r="BX108" i="41606" s="1"/>
  <c r="AL108" i="41606"/>
  <c r="BA108" i="41606"/>
  <c r="BR108" i="41606" s="1"/>
  <c r="AJ108" i="41606"/>
  <c r="AY108" i="41606" s="1"/>
  <c r="BP108" i="41606"/>
  <c r="AH108" i="41606"/>
  <c r="AW108" i="41606" s="1"/>
  <c r="AN108" i="41606"/>
  <c r="BC108" i="41606"/>
  <c r="BT108" i="41606"/>
  <c r="AF107" i="41606"/>
  <c r="AU107" i="41606"/>
  <c r="AP107" i="41606"/>
  <c r="BE107" i="41606"/>
  <c r="BV107" i="41606" s="1"/>
  <c r="AR107" i="41606"/>
  <c r="BG107" i="41606"/>
  <c r="BX107" i="41606"/>
  <c r="AL107" i="41606"/>
  <c r="BA107" i="41606"/>
  <c r="BR107" i="41606"/>
  <c r="AJ107" i="41606"/>
  <c r="AY107" i="41606" s="1"/>
  <c r="BH107" i="41606" s="1"/>
  <c r="CC107" i="41606" s="1"/>
  <c r="CK107" i="41606" s="1"/>
  <c r="CM107" i="41606" s="1"/>
  <c r="BP107" i="41606"/>
  <c r="AH107" i="41606"/>
  <c r="AW107" i="41606"/>
  <c r="BN107" i="41606" s="1"/>
  <c r="AN107" i="41606"/>
  <c r="BC107" i="41606"/>
  <c r="BT107" i="41606" s="1"/>
  <c r="AF105" i="41606"/>
  <c r="AU105" i="41606"/>
  <c r="BL105" i="41606" s="1"/>
  <c r="AP105" i="41606"/>
  <c r="BE105" i="41606" s="1"/>
  <c r="BV105" i="41606" s="1"/>
  <c r="AR105" i="41606"/>
  <c r="BG105" i="41606"/>
  <c r="BX105" i="41606" s="1"/>
  <c r="AL105" i="41606"/>
  <c r="BA105" i="41606"/>
  <c r="BR105" i="41606"/>
  <c r="AJ105" i="41606"/>
  <c r="AY105" i="41606" s="1"/>
  <c r="BP105" i="41606" s="1"/>
  <c r="AH105" i="41606"/>
  <c r="AW105" i="41606"/>
  <c r="BN105" i="41606" s="1"/>
  <c r="AN105" i="41606"/>
  <c r="BC105" i="41606" s="1"/>
  <c r="BT105" i="41606" s="1"/>
  <c r="AF104" i="41606"/>
  <c r="AU104" i="41606"/>
  <c r="AP104" i="41606"/>
  <c r="BE104" i="41606"/>
  <c r="BV104" i="41606" s="1"/>
  <c r="AR104" i="41606"/>
  <c r="BG104" i="41606"/>
  <c r="BX104" i="41606" s="1"/>
  <c r="AL104" i="41606"/>
  <c r="BA104" i="41606"/>
  <c r="BR104" i="41606" s="1"/>
  <c r="AJ104" i="41606"/>
  <c r="AY104" i="41606" s="1"/>
  <c r="BP104" i="41606"/>
  <c r="AH104" i="41606"/>
  <c r="AW104" i="41606" s="1"/>
  <c r="BN104" i="41606" s="1"/>
  <c r="AN104" i="41606"/>
  <c r="BC104" i="41606"/>
  <c r="BT104" i="41606"/>
  <c r="AF103" i="41606"/>
  <c r="AU103" i="41606"/>
  <c r="AP103" i="41606"/>
  <c r="BE103" i="41606"/>
  <c r="BV103" i="41606" s="1"/>
  <c r="AR103" i="41606"/>
  <c r="BG103" i="41606" s="1"/>
  <c r="BX103" i="41606" s="1"/>
  <c r="AL103" i="41606"/>
  <c r="BA103" i="41606"/>
  <c r="BR103" i="41606" s="1"/>
  <c r="AJ103" i="41606"/>
  <c r="AY103" i="41606" s="1"/>
  <c r="BP103" i="41606"/>
  <c r="AH103" i="41606"/>
  <c r="AW103" i="41606" s="1"/>
  <c r="BN103" i="41606" s="1"/>
  <c r="AN103" i="41606"/>
  <c r="BC103" i="41606"/>
  <c r="BT103" i="41606" s="1"/>
  <c r="AF102" i="41606"/>
  <c r="AU102" i="41606"/>
  <c r="AP102" i="41606"/>
  <c r="BE102" i="41606" s="1"/>
  <c r="BV102" i="41606" s="1"/>
  <c r="AR102" i="41606"/>
  <c r="BG102" i="41606"/>
  <c r="BX102" i="41606"/>
  <c r="AL102" i="41606"/>
  <c r="BA102" i="41606"/>
  <c r="BR102" i="41606"/>
  <c r="AJ102" i="41606"/>
  <c r="AY102" i="41606" s="1"/>
  <c r="AH102" i="41606"/>
  <c r="AW102" i="41606"/>
  <c r="BN102" i="41606" s="1"/>
  <c r="AN102" i="41606"/>
  <c r="BC102" i="41606" s="1"/>
  <c r="BT102" i="41606" s="1"/>
  <c r="AF101" i="41606"/>
  <c r="AU101" i="41606"/>
  <c r="BL101" i="41606" s="1"/>
  <c r="BY101" i="41606" s="1"/>
  <c r="CE101" i="41606" s="1"/>
  <c r="AP101" i="41606"/>
  <c r="BE101" i="41606" s="1"/>
  <c r="BV101" i="41606" s="1"/>
  <c r="AR101" i="41606"/>
  <c r="BG101" i="41606"/>
  <c r="BX101" i="41606"/>
  <c r="AL101" i="41606"/>
  <c r="BA101" i="41606"/>
  <c r="BR101" i="41606"/>
  <c r="AJ101" i="41606"/>
  <c r="AY101" i="41606" s="1"/>
  <c r="BP101" i="41606" s="1"/>
  <c r="AH101" i="41606"/>
  <c r="AW101" i="41606"/>
  <c r="BN101" i="41606" s="1"/>
  <c r="AN101" i="41606"/>
  <c r="BC101" i="41606" s="1"/>
  <c r="BT101" i="41606" s="1"/>
  <c r="AF100" i="41606"/>
  <c r="AU100" i="41606"/>
  <c r="AP100" i="41606"/>
  <c r="BE100" i="41606"/>
  <c r="BV100" i="41606" s="1"/>
  <c r="AR100" i="41606"/>
  <c r="BG100" i="41606" s="1"/>
  <c r="BX100" i="41606" s="1"/>
  <c r="BY100" i="41606" s="1"/>
  <c r="CE100" i="41606" s="1"/>
  <c r="AL100" i="41606"/>
  <c r="BA100" i="41606"/>
  <c r="BR100" i="41606"/>
  <c r="AJ100" i="41606"/>
  <c r="AY100" i="41606" s="1"/>
  <c r="BP100" i="41606"/>
  <c r="AH100" i="41606"/>
  <c r="AW100" i="41606"/>
  <c r="BN100" i="41606" s="1"/>
  <c r="AN100" i="41606"/>
  <c r="BC100" i="41606"/>
  <c r="BT100" i="41606"/>
  <c r="AF99" i="41606"/>
  <c r="AU99" i="41606"/>
  <c r="AP99" i="41606"/>
  <c r="BE99" i="41606"/>
  <c r="BV99" i="41606" s="1"/>
  <c r="AR99" i="41606"/>
  <c r="BG99" i="41606" s="1"/>
  <c r="BX99" i="41606" s="1"/>
  <c r="AL99" i="41606"/>
  <c r="BA99" i="41606"/>
  <c r="BR99" i="41606" s="1"/>
  <c r="AJ99" i="41606"/>
  <c r="AY99" i="41606" s="1"/>
  <c r="BP99" i="41606"/>
  <c r="AH99" i="41606"/>
  <c r="AW99" i="41606" s="1"/>
  <c r="AN99" i="41606"/>
  <c r="BC99" i="41606"/>
  <c r="BT99" i="41606"/>
  <c r="AF98" i="41606"/>
  <c r="AU98" i="41606"/>
  <c r="AP98" i="41606"/>
  <c r="BE98" i="41606"/>
  <c r="BV98" i="41606" s="1"/>
  <c r="AR98" i="41606"/>
  <c r="BG98" i="41606"/>
  <c r="BX98" i="41606"/>
  <c r="AL98" i="41606"/>
  <c r="BA98" i="41606"/>
  <c r="BR98" i="41606"/>
  <c r="AJ98" i="41606"/>
  <c r="AY98" i="41606" s="1"/>
  <c r="BH98" i="41606" s="1"/>
  <c r="CC98" i="41606" s="1"/>
  <c r="BP98" i="41606"/>
  <c r="AH98" i="41606"/>
  <c r="AW98" i="41606"/>
  <c r="BN98" i="41606" s="1"/>
  <c r="AN98" i="41606"/>
  <c r="BC98" i="41606"/>
  <c r="BT98" i="41606" s="1"/>
  <c r="AF97" i="41606"/>
  <c r="AU97" i="41606"/>
  <c r="AP97" i="41606"/>
  <c r="BE97" i="41606" s="1"/>
  <c r="BV97" i="41606" s="1"/>
  <c r="AR97" i="41606"/>
  <c r="BG97" i="41606"/>
  <c r="BX97" i="41606" s="1"/>
  <c r="AL97" i="41606"/>
  <c r="BA97" i="41606"/>
  <c r="BR97" i="41606"/>
  <c r="AJ97" i="41606"/>
  <c r="AY97" i="41606" s="1"/>
  <c r="BP97" i="41606" s="1"/>
  <c r="AH97" i="41606"/>
  <c r="AW97" i="41606"/>
  <c r="BN97" i="41606" s="1"/>
  <c r="AN97" i="41606"/>
  <c r="BC97" i="41606" s="1"/>
  <c r="BT97" i="41606" s="1"/>
  <c r="AF96" i="41606"/>
  <c r="AU96" i="41606"/>
  <c r="BL96" i="41606" s="1"/>
  <c r="AP96" i="41606"/>
  <c r="BE96" i="41606"/>
  <c r="BV96" i="41606" s="1"/>
  <c r="AR96" i="41606"/>
  <c r="BG96" i="41606"/>
  <c r="BX96" i="41606" s="1"/>
  <c r="AL96" i="41606"/>
  <c r="BA96" i="41606"/>
  <c r="BR96" i="41606" s="1"/>
  <c r="AJ96" i="41606"/>
  <c r="AY96" i="41606" s="1"/>
  <c r="BP96" i="41606"/>
  <c r="AH96" i="41606"/>
  <c r="AW96" i="41606" s="1"/>
  <c r="BN96" i="41606" s="1"/>
  <c r="AN96" i="41606"/>
  <c r="BC96" i="41606"/>
  <c r="BT96" i="41606"/>
  <c r="AF95" i="41606"/>
  <c r="AU95" i="41606"/>
  <c r="AP95" i="41606"/>
  <c r="BE95" i="41606"/>
  <c r="BV95" i="41606" s="1"/>
  <c r="AR95" i="41606"/>
  <c r="BG95" i="41606" s="1"/>
  <c r="BX95" i="41606" s="1"/>
  <c r="AL95" i="41606"/>
  <c r="BA95" i="41606"/>
  <c r="BR95" i="41606" s="1"/>
  <c r="AJ95" i="41606"/>
  <c r="AY95" i="41606" s="1"/>
  <c r="BP95" i="41606"/>
  <c r="AH95" i="41606"/>
  <c r="AW95" i="41606" s="1"/>
  <c r="AN95" i="41606"/>
  <c r="BC95" i="41606"/>
  <c r="BT95" i="41606" s="1"/>
  <c r="AF94" i="41606"/>
  <c r="AU94" i="41606"/>
  <c r="AP94" i="41606"/>
  <c r="BE94" i="41606" s="1"/>
  <c r="BV94" i="41606" s="1"/>
  <c r="AR94" i="41606"/>
  <c r="BG94" i="41606"/>
  <c r="BX94" i="41606"/>
  <c r="AL94" i="41606"/>
  <c r="BA94" i="41606"/>
  <c r="BR94" i="41606"/>
  <c r="AJ94" i="41606"/>
  <c r="AY94" i="41606" s="1"/>
  <c r="BP94" i="41606" s="1"/>
  <c r="AH94" i="41606"/>
  <c r="AW94" i="41606"/>
  <c r="BN94" i="41606" s="1"/>
  <c r="AN94" i="41606"/>
  <c r="BC94" i="41606" s="1"/>
  <c r="BT94" i="41606" s="1"/>
  <c r="AF93" i="41606"/>
  <c r="AU93" i="41606"/>
  <c r="AP93" i="41606"/>
  <c r="BE93" i="41606" s="1"/>
  <c r="BV93" i="41606" s="1"/>
  <c r="AR93" i="41606"/>
  <c r="BG93" i="41606"/>
  <c r="BX93" i="41606" s="1"/>
  <c r="BY93" i="41606" s="1"/>
  <c r="CE93" i="41606" s="1"/>
  <c r="AL93" i="41606"/>
  <c r="BA93" i="41606"/>
  <c r="BR93" i="41606"/>
  <c r="AJ93" i="41606"/>
  <c r="AY93" i="41606" s="1"/>
  <c r="BP93" i="41606" s="1"/>
  <c r="AH93" i="41606"/>
  <c r="AW93" i="41606"/>
  <c r="BN93" i="41606" s="1"/>
  <c r="AN93" i="41606"/>
  <c r="BC93" i="41606" s="1"/>
  <c r="BT93" i="41606" s="1"/>
  <c r="AF91" i="41606"/>
  <c r="AU91" i="41606"/>
  <c r="AP91" i="41606"/>
  <c r="BE91" i="41606"/>
  <c r="BV91" i="41606" s="1"/>
  <c r="AR91" i="41606"/>
  <c r="BG91" i="41606"/>
  <c r="BX91" i="41606" s="1"/>
  <c r="AL91" i="41606"/>
  <c r="BA91" i="41606"/>
  <c r="BR91" i="41606" s="1"/>
  <c r="AJ91" i="41606"/>
  <c r="AY91" i="41606" s="1"/>
  <c r="BP91" i="41606"/>
  <c r="AH91" i="41606"/>
  <c r="AW91" i="41606" s="1"/>
  <c r="BN91" i="41606" s="1"/>
  <c r="AN91" i="41606"/>
  <c r="BC91" i="41606"/>
  <c r="BT91" i="41606"/>
  <c r="AF90" i="41606"/>
  <c r="AU90" i="41606"/>
  <c r="AP90" i="41606"/>
  <c r="BE90" i="41606"/>
  <c r="BV90" i="41606" s="1"/>
  <c r="AR90" i="41606"/>
  <c r="BG90" i="41606" s="1"/>
  <c r="BX90" i="41606" s="1"/>
  <c r="AL90" i="41606"/>
  <c r="BA90" i="41606"/>
  <c r="BR90" i="41606" s="1"/>
  <c r="AJ90" i="41606"/>
  <c r="AY90" i="41606" s="1"/>
  <c r="BP90" i="41606"/>
  <c r="AH90" i="41606"/>
  <c r="AW90" i="41606" s="1"/>
  <c r="BN90" i="41606" s="1"/>
  <c r="AN90" i="41606"/>
  <c r="BC90" i="41606"/>
  <c r="BT90" i="41606" s="1"/>
  <c r="AF89" i="41606"/>
  <c r="AU89" i="41606"/>
  <c r="AP89" i="41606"/>
  <c r="BE89" i="41606" s="1"/>
  <c r="BV89" i="41606" s="1"/>
  <c r="AR89" i="41606"/>
  <c r="BG89" i="41606"/>
  <c r="BX89" i="41606"/>
  <c r="AL89" i="41606"/>
  <c r="BA89" i="41606"/>
  <c r="BR89" i="41606"/>
  <c r="AJ89" i="41606"/>
  <c r="AY89" i="41606" s="1"/>
  <c r="BP89" i="41606" s="1"/>
  <c r="AH89" i="41606"/>
  <c r="AW89" i="41606"/>
  <c r="BN89" i="41606" s="1"/>
  <c r="AN89" i="41606"/>
  <c r="BC89" i="41606" s="1"/>
  <c r="AF88" i="41606"/>
  <c r="AU88" i="41606"/>
  <c r="BL88" i="41606" s="1"/>
  <c r="AP88" i="41606"/>
  <c r="BE88" i="41606" s="1"/>
  <c r="BV88" i="41606" s="1"/>
  <c r="AR88" i="41606"/>
  <c r="BG88" i="41606"/>
  <c r="BX88" i="41606" s="1"/>
  <c r="AL88" i="41606"/>
  <c r="BA88" i="41606"/>
  <c r="BR88" i="41606"/>
  <c r="AJ88" i="41606"/>
  <c r="AY88" i="41606" s="1"/>
  <c r="BP88" i="41606" s="1"/>
  <c r="AH88" i="41606"/>
  <c r="AW88" i="41606"/>
  <c r="BN88" i="41606" s="1"/>
  <c r="BY88" i="41606" s="1"/>
  <c r="CE88" i="41606" s="1"/>
  <c r="AN88" i="41606"/>
  <c r="BC88" i="41606" s="1"/>
  <c r="BT88" i="41606" s="1"/>
  <c r="AF87" i="41606"/>
  <c r="AU87" i="41606"/>
  <c r="AP87" i="41606"/>
  <c r="BE87" i="41606"/>
  <c r="BV87" i="41606" s="1"/>
  <c r="AR87" i="41606"/>
  <c r="BG87" i="41606"/>
  <c r="BX87" i="41606" s="1"/>
  <c r="AL87" i="41606"/>
  <c r="BA87" i="41606"/>
  <c r="BR87" i="41606" s="1"/>
  <c r="AJ87" i="41606"/>
  <c r="AY87" i="41606" s="1"/>
  <c r="BP87" i="41606"/>
  <c r="AH87" i="41606"/>
  <c r="AW87" i="41606" s="1"/>
  <c r="BN87" i="41606" s="1"/>
  <c r="AN87" i="41606"/>
  <c r="BC87" i="41606"/>
  <c r="BT87" i="41606"/>
  <c r="AF86" i="41606"/>
  <c r="AU86" i="41606"/>
  <c r="AP86" i="41606"/>
  <c r="BE86" i="41606"/>
  <c r="BV86" i="41606" s="1"/>
  <c r="AR86" i="41606"/>
  <c r="BG86" i="41606" s="1"/>
  <c r="BX86" i="41606" s="1"/>
  <c r="AL86" i="41606"/>
  <c r="BA86" i="41606"/>
  <c r="BR86" i="41606" s="1"/>
  <c r="AJ86" i="41606"/>
  <c r="AY86" i="41606" s="1"/>
  <c r="BP86" i="41606"/>
  <c r="AH86" i="41606"/>
  <c r="AW86" i="41606" s="1"/>
  <c r="AN86" i="41606"/>
  <c r="BC86" i="41606"/>
  <c r="BT86" i="41606" s="1"/>
  <c r="AF85" i="41606"/>
  <c r="AU85" i="41606"/>
  <c r="AP85" i="41606"/>
  <c r="BE85" i="41606" s="1"/>
  <c r="BV85" i="41606" s="1"/>
  <c r="AR85" i="41606"/>
  <c r="BG85" i="41606"/>
  <c r="BX85" i="41606"/>
  <c r="AL85" i="41606"/>
  <c r="BA85" i="41606"/>
  <c r="BR85" i="41606"/>
  <c r="AJ85" i="41606"/>
  <c r="AY85" i="41606" s="1"/>
  <c r="BP85" i="41606" s="1"/>
  <c r="AH85" i="41606"/>
  <c r="AW85" i="41606"/>
  <c r="BN85" i="41606" s="1"/>
  <c r="AN85" i="41606"/>
  <c r="BC85" i="41606" s="1"/>
  <c r="BT85" i="41606" s="1"/>
  <c r="AF84" i="41606"/>
  <c r="AU84" i="41606"/>
  <c r="BL84" i="41606" s="1"/>
  <c r="AP84" i="41606"/>
  <c r="BE84" i="41606" s="1"/>
  <c r="BV84" i="41606" s="1"/>
  <c r="AR84" i="41606"/>
  <c r="BG84" i="41606"/>
  <c r="BX84" i="41606"/>
  <c r="AL84" i="41606"/>
  <c r="BA84" i="41606"/>
  <c r="BR84" i="41606"/>
  <c r="AJ84" i="41606"/>
  <c r="AY84" i="41606" s="1"/>
  <c r="BP84" i="41606" s="1"/>
  <c r="AH84" i="41606"/>
  <c r="AW84" i="41606"/>
  <c r="BN84" i="41606" s="1"/>
  <c r="AN84" i="41606"/>
  <c r="BC84" i="41606" s="1"/>
  <c r="BT84" i="41606" s="1"/>
  <c r="AF82" i="41606"/>
  <c r="AU82" i="41606"/>
  <c r="BL82" i="41606" s="1"/>
  <c r="BY82" i="41606" s="1"/>
  <c r="CE82" i="41606" s="1"/>
  <c r="AP82" i="41606"/>
  <c r="BE82" i="41606"/>
  <c r="BV82" i="41606" s="1"/>
  <c r="AR82" i="41606"/>
  <c r="BG82" i="41606"/>
  <c r="BX82" i="41606" s="1"/>
  <c r="AL82" i="41606"/>
  <c r="BA82" i="41606"/>
  <c r="BR82" i="41606"/>
  <c r="AJ82" i="41606"/>
  <c r="AY82" i="41606" s="1"/>
  <c r="BP82" i="41606"/>
  <c r="AH82" i="41606"/>
  <c r="AW82" i="41606"/>
  <c r="BN82" i="41606" s="1"/>
  <c r="AN82" i="41606"/>
  <c r="BC82" i="41606"/>
  <c r="BT82" i="41606"/>
  <c r="AF81" i="41606"/>
  <c r="AU81" i="41606"/>
  <c r="AP81" i="41606"/>
  <c r="BE81" i="41606"/>
  <c r="BV81" i="41606" s="1"/>
  <c r="AR81" i="41606"/>
  <c r="BG81" i="41606" s="1"/>
  <c r="BX81" i="41606" s="1"/>
  <c r="AL81" i="41606"/>
  <c r="BA81" i="41606"/>
  <c r="BR81" i="41606" s="1"/>
  <c r="AJ81" i="41606"/>
  <c r="AY81" i="41606" s="1"/>
  <c r="BP81" i="41606"/>
  <c r="AH81" i="41606"/>
  <c r="AW81" i="41606" s="1"/>
  <c r="AN81" i="41606"/>
  <c r="BC81" i="41606"/>
  <c r="BT81" i="41606"/>
  <c r="AF80" i="41606"/>
  <c r="AU80" i="41606"/>
  <c r="AP80" i="41606"/>
  <c r="BE80" i="41606"/>
  <c r="BV80" i="41606" s="1"/>
  <c r="AR80" i="41606"/>
  <c r="BG80" i="41606"/>
  <c r="BX80" i="41606"/>
  <c r="AL80" i="41606"/>
  <c r="BA80" i="41606"/>
  <c r="BR80" i="41606"/>
  <c r="AJ80" i="41606"/>
  <c r="AY80" i="41606" s="1"/>
  <c r="BP80" i="41606"/>
  <c r="BY80" i="41606" s="1"/>
  <c r="CE80" i="41606" s="1"/>
  <c r="AH80" i="41606"/>
  <c r="AW80" i="41606"/>
  <c r="BN80" i="41606" s="1"/>
  <c r="AN80" i="41606"/>
  <c r="BC80" i="41606"/>
  <c r="BT80" i="41606" s="1"/>
  <c r="AF79" i="41606"/>
  <c r="AU79" i="41606"/>
  <c r="AP79" i="41606"/>
  <c r="BE79" i="41606" s="1"/>
  <c r="BV79" i="41606" s="1"/>
  <c r="AR79" i="41606"/>
  <c r="BG79" i="41606"/>
  <c r="BX79" i="41606" s="1"/>
  <c r="AL79" i="41606"/>
  <c r="BA79" i="41606"/>
  <c r="BR79" i="41606"/>
  <c r="AJ79" i="41606"/>
  <c r="AY79" i="41606" s="1"/>
  <c r="BP79" i="41606" s="1"/>
  <c r="AH79" i="41606"/>
  <c r="AW79" i="41606"/>
  <c r="BN79" i="41606" s="1"/>
  <c r="AN79" i="41606"/>
  <c r="BC79" i="41606" s="1"/>
  <c r="BT79" i="41606" s="1"/>
  <c r="AF78" i="41606"/>
  <c r="AU78" i="41606"/>
  <c r="BL78" i="41606" s="1"/>
  <c r="BY78" i="41606" s="1"/>
  <c r="CE78" i="41606" s="1"/>
  <c r="AP78" i="41606"/>
  <c r="BE78" i="41606"/>
  <c r="BV78" i="41606" s="1"/>
  <c r="AR78" i="41606"/>
  <c r="BG78" i="41606"/>
  <c r="BX78" i="41606" s="1"/>
  <c r="AL78" i="41606"/>
  <c r="BA78" i="41606"/>
  <c r="BR78" i="41606" s="1"/>
  <c r="AJ78" i="41606"/>
  <c r="AY78" i="41606" s="1"/>
  <c r="BP78" i="41606"/>
  <c r="AH78" i="41606"/>
  <c r="AW78" i="41606" s="1"/>
  <c r="BN78" i="41606" s="1"/>
  <c r="AN78" i="41606"/>
  <c r="BC78" i="41606"/>
  <c r="BT78" i="41606"/>
  <c r="AF76" i="41606"/>
  <c r="AU76" i="41606"/>
  <c r="AP76" i="41606"/>
  <c r="BE76" i="41606"/>
  <c r="BV76" i="41606" s="1"/>
  <c r="AR76" i="41606"/>
  <c r="BG76" i="41606" s="1"/>
  <c r="BX76" i="41606" s="1"/>
  <c r="AL76" i="41606"/>
  <c r="BA76" i="41606"/>
  <c r="BR76" i="41606" s="1"/>
  <c r="AJ76" i="41606"/>
  <c r="AY76" i="41606" s="1"/>
  <c r="BP76" i="41606"/>
  <c r="AH76" i="41606"/>
  <c r="AW76" i="41606" s="1"/>
  <c r="AN76" i="41606"/>
  <c r="BC76" i="41606"/>
  <c r="BT76" i="41606" s="1"/>
  <c r="AF75" i="41606"/>
  <c r="AU75" i="41606"/>
  <c r="AP75" i="41606"/>
  <c r="BE75" i="41606" s="1"/>
  <c r="BV75" i="41606" s="1"/>
  <c r="AR75" i="41606"/>
  <c r="BG75" i="41606"/>
  <c r="BX75" i="41606"/>
  <c r="AL75" i="41606"/>
  <c r="BA75" i="41606"/>
  <c r="BR75" i="41606"/>
  <c r="AJ75" i="41606"/>
  <c r="AY75" i="41606" s="1"/>
  <c r="AH75" i="41606"/>
  <c r="AW75" i="41606"/>
  <c r="BN75" i="41606" s="1"/>
  <c r="AN75" i="41606"/>
  <c r="BC75" i="41606" s="1"/>
  <c r="BT75" i="41606" s="1"/>
  <c r="AF74" i="41606"/>
  <c r="AU74" i="41606"/>
  <c r="BL74" i="41606" s="1"/>
  <c r="AP74" i="41606"/>
  <c r="BE74" i="41606" s="1"/>
  <c r="BV74" i="41606" s="1"/>
  <c r="AR74" i="41606"/>
  <c r="BG74" i="41606"/>
  <c r="BX74" i="41606"/>
  <c r="AL74" i="41606"/>
  <c r="BA74" i="41606"/>
  <c r="BR74" i="41606"/>
  <c r="AJ74" i="41606"/>
  <c r="AY74" i="41606" s="1"/>
  <c r="BP74" i="41606" s="1"/>
  <c r="AH74" i="41606"/>
  <c r="AW74" i="41606"/>
  <c r="BN74" i="41606" s="1"/>
  <c r="AN74" i="41606"/>
  <c r="BC74" i="41606" s="1"/>
  <c r="BT74" i="41606" s="1"/>
  <c r="AF73" i="41606"/>
  <c r="AU73" i="41606"/>
  <c r="AP73" i="41606"/>
  <c r="BE73" i="41606"/>
  <c r="BV73" i="41606" s="1"/>
  <c r="AR73" i="41606"/>
  <c r="BG73" i="41606"/>
  <c r="BX73" i="41606" s="1"/>
  <c r="AL73" i="41606"/>
  <c r="BA73" i="41606"/>
  <c r="BR73" i="41606"/>
  <c r="AJ73" i="41606"/>
  <c r="AY73" i="41606" s="1"/>
  <c r="BP73" i="41606"/>
  <c r="AH73" i="41606"/>
  <c r="AW73" i="41606"/>
  <c r="BN73" i="41606" s="1"/>
  <c r="AN73" i="41606"/>
  <c r="BC73" i="41606"/>
  <c r="BT73" i="41606"/>
  <c r="AF72" i="41606"/>
  <c r="AU72" i="41606"/>
  <c r="AP72" i="41606"/>
  <c r="BE72" i="41606"/>
  <c r="BV72" i="41606" s="1"/>
  <c r="AR72" i="41606"/>
  <c r="BG72" i="41606" s="1"/>
  <c r="BX72" i="41606" s="1"/>
  <c r="AL72" i="41606"/>
  <c r="BA72" i="41606"/>
  <c r="BR72" i="41606" s="1"/>
  <c r="AJ72" i="41606"/>
  <c r="AY72" i="41606" s="1"/>
  <c r="BP72" i="41606"/>
  <c r="AH72" i="41606"/>
  <c r="AW72" i="41606" s="1"/>
  <c r="BN72" i="41606" s="1"/>
  <c r="BY72" i="41606" s="1"/>
  <c r="CE72" i="41606" s="1"/>
  <c r="AN72" i="41606"/>
  <c r="BC72" i="41606"/>
  <c r="BT72" i="41606"/>
  <c r="AF70" i="41606"/>
  <c r="AU70" i="41606"/>
  <c r="AP70" i="41606"/>
  <c r="BE70" i="41606"/>
  <c r="BV70" i="41606" s="1"/>
  <c r="AR70" i="41606"/>
  <c r="BG70" i="41606"/>
  <c r="BX70" i="41606"/>
  <c r="AL70" i="41606"/>
  <c r="BA70" i="41606"/>
  <c r="BR70" i="41606"/>
  <c r="AJ70" i="41606"/>
  <c r="AY70" i="41606" s="1"/>
  <c r="BP70" i="41606"/>
  <c r="BY70" i="41606" s="1"/>
  <c r="CE70" i="41606" s="1"/>
  <c r="CI70" i="41606" s="1"/>
  <c r="AH70" i="41606"/>
  <c r="AW70" i="41606"/>
  <c r="BN70" i="41606" s="1"/>
  <c r="AN70" i="41606"/>
  <c r="BC70" i="41606"/>
  <c r="BT70" i="41606" s="1"/>
  <c r="AF69" i="41606"/>
  <c r="AU69" i="41606"/>
  <c r="BL69" i="41606" s="1"/>
  <c r="AP69" i="41606"/>
  <c r="BE69" i="41606" s="1"/>
  <c r="BV69" i="41606" s="1"/>
  <c r="AR69" i="41606"/>
  <c r="BG69" i="41606"/>
  <c r="BX69" i="41606" s="1"/>
  <c r="AL69" i="41606"/>
  <c r="BA69" i="41606"/>
  <c r="BR69" i="41606"/>
  <c r="AJ69" i="41606"/>
  <c r="AY69" i="41606" s="1"/>
  <c r="BP69" i="41606" s="1"/>
  <c r="AH69" i="41606"/>
  <c r="AW69" i="41606"/>
  <c r="AN69" i="41606"/>
  <c r="BC69" i="41606" s="1"/>
  <c r="BT69" i="41606" s="1"/>
  <c r="AF68" i="41606"/>
  <c r="AU68" i="41606"/>
  <c r="AP68" i="41606"/>
  <c r="BE68" i="41606"/>
  <c r="BV68" i="41606" s="1"/>
  <c r="AR68" i="41606"/>
  <c r="BG68" i="41606"/>
  <c r="BX68" i="41606" s="1"/>
  <c r="AL68" i="41606"/>
  <c r="BA68" i="41606"/>
  <c r="BR68" i="41606" s="1"/>
  <c r="AJ68" i="41606"/>
  <c r="AY68" i="41606" s="1"/>
  <c r="BP68" i="41606"/>
  <c r="AH68" i="41606"/>
  <c r="AW68" i="41606" s="1"/>
  <c r="BN68" i="41606" s="1"/>
  <c r="AN68" i="41606"/>
  <c r="BC68" i="41606"/>
  <c r="BT68" i="41606"/>
  <c r="AF67" i="41606"/>
  <c r="AU67" i="41606"/>
  <c r="AP67" i="41606"/>
  <c r="BE67" i="41606"/>
  <c r="BV67" i="41606" s="1"/>
  <c r="AR67" i="41606"/>
  <c r="BG67" i="41606" s="1"/>
  <c r="BX67" i="41606" s="1"/>
  <c r="AL67" i="41606"/>
  <c r="BA67" i="41606"/>
  <c r="BR67" i="41606" s="1"/>
  <c r="AJ67" i="41606"/>
  <c r="AY67" i="41606" s="1"/>
  <c r="BP67" i="41606"/>
  <c r="AH67" i="41606"/>
  <c r="AW67" i="41606" s="1"/>
  <c r="AN67" i="41606"/>
  <c r="BC67" i="41606"/>
  <c r="BT67" i="41606" s="1"/>
  <c r="AF66" i="41606"/>
  <c r="AU66" i="41606"/>
  <c r="AP66" i="41606"/>
  <c r="BE66" i="41606" s="1"/>
  <c r="BV66" i="41606" s="1"/>
  <c r="AR66" i="41606"/>
  <c r="BG66" i="41606"/>
  <c r="BX66" i="41606"/>
  <c r="AL66" i="41606"/>
  <c r="BA66" i="41606"/>
  <c r="BR66" i="41606"/>
  <c r="AJ66" i="41606"/>
  <c r="AY66" i="41606" s="1"/>
  <c r="AH66" i="41606"/>
  <c r="AW66" i="41606"/>
  <c r="BN66" i="41606" s="1"/>
  <c r="AN66" i="41606"/>
  <c r="BC66" i="41606" s="1"/>
  <c r="BT66" i="41606" s="1"/>
  <c r="AF65" i="41606"/>
  <c r="AU65" i="41606"/>
  <c r="AP65" i="41606"/>
  <c r="BE65" i="41606" s="1"/>
  <c r="BV65" i="41606" s="1"/>
  <c r="AR65" i="41606"/>
  <c r="BG65" i="41606"/>
  <c r="BX65" i="41606"/>
  <c r="AL65" i="41606"/>
  <c r="BA65" i="41606"/>
  <c r="BR65" i="41606"/>
  <c r="AJ65" i="41606"/>
  <c r="AY65" i="41606" s="1"/>
  <c r="BP65" i="41606" s="1"/>
  <c r="AH65" i="41606"/>
  <c r="AW65" i="41606"/>
  <c r="BN65" i="41606" s="1"/>
  <c r="AN65" i="41606"/>
  <c r="BC65" i="41606" s="1"/>
  <c r="BT65" i="41606" s="1"/>
  <c r="AF62" i="41606"/>
  <c r="AU62" i="41606"/>
  <c r="AP62" i="41606"/>
  <c r="BE62" i="41606"/>
  <c r="BV62" i="41606" s="1"/>
  <c r="AR62" i="41606"/>
  <c r="BG62" i="41606" s="1"/>
  <c r="BX62" i="41606" s="1"/>
  <c r="AL62" i="41606"/>
  <c r="BA62" i="41606"/>
  <c r="BR62" i="41606"/>
  <c r="AJ62" i="41606"/>
  <c r="AY62" i="41606" s="1"/>
  <c r="BP62" i="41606"/>
  <c r="AH62" i="41606"/>
  <c r="AW62" i="41606"/>
  <c r="BN62" i="41606" s="1"/>
  <c r="AN62" i="41606"/>
  <c r="BC62" i="41606"/>
  <c r="BT62" i="41606"/>
  <c r="AF61" i="41606"/>
  <c r="AU61" i="41606"/>
  <c r="AP61" i="41606"/>
  <c r="BE61" i="41606"/>
  <c r="BV61" i="41606" s="1"/>
  <c r="AR61" i="41606"/>
  <c r="BG61" i="41606" s="1"/>
  <c r="BX61" i="41606" s="1"/>
  <c r="AL61" i="41606"/>
  <c r="BA61" i="41606"/>
  <c r="BR61" i="41606" s="1"/>
  <c r="AJ61" i="41606"/>
  <c r="AY61" i="41606" s="1"/>
  <c r="BP61" i="41606"/>
  <c r="BY61" i="41606" s="1"/>
  <c r="CE61" i="41606" s="1"/>
  <c r="AH61" i="41606"/>
  <c r="AW61" i="41606" s="1"/>
  <c r="BN61" i="41606" s="1"/>
  <c r="AN61" i="41606"/>
  <c r="BC61" i="41606"/>
  <c r="BT61" i="41606"/>
  <c r="AF60" i="41606"/>
  <c r="AU60" i="41606"/>
  <c r="AP60" i="41606"/>
  <c r="BE60" i="41606"/>
  <c r="BV60" i="41606" s="1"/>
  <c r="AR60" i="41606"/>
  <c r="BG60" i="41606"/>
  <c r="BX60" i="41606"/>
  <c r="AL60" i="41606"/>
  <c r="BA60" i="41606"/>
  <c r="BR60" i="41606"/>
  <c r="AJ60" i="41606"/>
  <c r="AY60" i="41606" s="1"/>
  <c r="BP60" i="41606"/>
  <c r="AH60" i="41606"/>
  <c r="AW60" i="41606"/>
  <c r="BN60" i="41606" s="1"/>
  <c r="AN60" i="41606"/>
  <c r="BC60" i="41606"/>
  <c r="BT60" i="41606" s="1"/>
  <c r="AF59" i="41606"/>
  <c r="AU59" i="41606"/>
  <c r="AP59" i="41606"/>
  <c r="BE59" i="41606" s="1"/>
  <c r="BV59" i="41606" s="1"/>
  <c r="AR59" i="41606"/>
  <c r="BG59" i="41606"/>
  <c r="BX59" i="41606" s="1"/>
  <c r="AL59" i="41606"/>
  <c r="BA59" i="41606"/>
  <c r="BR59" i="41606"/>
  <c r="AJ59" i="41606"/>
  <c r="AY59" i="41606" s="1"/>
  <c r="BP59" i="41606" s="1"/>
  <c r="AH59" i="41606"/>
  <c r="AW59" i="41606"/>
  <c r="AN59" i="41606"/>
  <c r="BC59" i="41606" s="1"/>
  <c r="BT59" i="41606" s="1"/>
  <c r="AF58" i="41606"/>
  <c r="AU58" i="41606"/>
  <c r="AP58" i="41606"/>
  <c r="BE58" i="41606"/>
  <c r="BV58" i="41606" s="1"/>
  <c r="AR58" i="41606"/>
  <c r="BG58" i="41606"/>
  <c r="BX58" i="41606" s="1"/>
  <c r="AL58" i="41606"/>
  <c r="BA58" i="41606"/>
  <c r="BR58" i="41606" s="1"/>
  <c r="AJ58" i="41606"/>
  <c r="AY58" i="41606" s="1"/>
  <c r="BP58" i="41606"/>
  <c r="AH58" i="41606"/>
  <c r="AW58" i="41606" s="1"/>
  <c r="BN58" i="41606" s="1"/>
  <c r="AN58" i="41606"/>
  <c r="BC58" i="41606"/>
  <c r="BT58" i="41606"/>
  <c r="AF57" i="41606"/>
  <c r="AU57" i="41606"/>
  <c r="AP57" i="41606"/>
  <c r="BE57" i="41606"/>
  <c r="BV57" i="41606" s="1"/>
  <c r="AR57" i="41606"/>
  <c r="BG57" i="41606" s="1"/>
  <c r="BX57" i="41606" s="1"/>
  <c r="AL57" i="41606"/>
  <c r="BA57" i="41606"/>
  <c r="BR57" i="41606" s="1"/>
  <c r="AJ57" i="41606"/>
  <c r="AY57" i="41606" s="1"/>
  <c r="BP57" i="41606"/>
  <c r="AH57" i="41606"/>
  <c r="AW57" i="41606" s="1"/>
  <c r="BN57" i="41606" s="1"/>
  <c r="BY57" i="41606" s="1"/>
  <c r="CE57" i="41606" s="1"/>
  <c r="AN57" i="41606"/>
  <c r="BC57" i="41606"/>
  <c r="BT57" i="41606" s="1"/>
  <c r="AF55" i="41606"/>
  <c r="AU55" i="41606"/>
  <c r="AP55" i="41606"/>
  <c r="BE55" i="41606" s="1"/>
  <c r="BV55" i="41606" s="1"/>
  <c r="AR55" i="41606"/>
  <c r="BG55" i="41606"/>
  <c r="BX55" i="41606"/>
  <c r="AL55" i="41606"/>
  <c r="BA55" i="41606"/>
  <c r="BR55" i="41606"/>
  <c r="AJ55" i="41606"/>
  <c r="AY55" i="41606" s="1"/>
  <c r="AH55" i="41606"/>
  <c r="AW55" i="41606"/>
  <c r="BN55" i="41606" s="1"/>
  <c r="AN55" i="41606"/>
  <c r="BC55" i="41606" s="1"/>
  <c r="BT55" i="41606" s="1"/>
  <c r="AF54" i="41606"/>
  <c r="AU54" i="41606"/>
  <c r="AP54" i="41606"/>
  <c r="BE54" i="41606" s="1"/>
  <c r="BV54" i="41606" s="1"/>
  <c r="AR54" i="41606"/>
  <c r="BG54" i="41606"/>
  <c r="BX54" i="41606" s="1"/>
  <c r="AL54" i="41606"/>
  <c r="BA54" i="41606"/>
  <c r="BR54" i="41606"/>
  <c r="AJ54" i="41606"/>
  <c r="AY54" i="41606" s="1"/>
  <c r="BP54" i="41606" s="1"/>
  <c r="AH54" i="41606"/>
  <c r="AW54" i="41606"/>
  <c r="BN54" i="41606" s="1"/>
  <c r="AN54" i="41606"/>
  <c r="BC54" i="41606" s="1"/>
  <c r="BT54" i="41606" s="1"/>
  <c r="AF53" i="41606"/>
  <c r="AU53" i="41606"/>
  <c r="BL53" i="41606" s="1"/>
  <c r="AP53" i="41606"/>
  <c r="BE53" i="41606"/>
  <c r="BV53" i="41606" s="1"/>
  <c r="AR53" i="41606"/>
  <c r="BG53" i="41606"/>
  <c r="BX53" i="41606" s="1"/>
  <c r="AL53" i="41606"/>
  <c r="BA53" i="41606"/>
  <c r="BR53" i="41606" s="1"/>
  <c r="AJ53" i="41606"/>
  <c r="AY53" i="41606" s="1"/>
  <c r="BP53" i="41606"/>
  <c r="AH53" i="41606"/>
  <c r="AW53" i="41606" s="1"/>
  <c r="AN53" i="41606"/>
  <c r="BC53" i="41606"/>
  <c r="BT53" i="41606"/>
  <c r="AF52" i="41606"/>
  <c r="AU52" i="41606"/>
  <c r="AP52" i="41606"/>
  <c r="BE52" i="41606"/>
  <c r="BV52" i="41606" s="1"/>
  <c r="AR52" i="41606"/>
  <c r="BG52" i="41606" s="1"/>
  <c r="BX52" i="41606" s="1"/>
  <c r="AL52" i="41606"/>
  <c r="BA52" i="41606"/>
  <c r="BR52" i="41606" s="1"/>
  <c r="AJ52" i="41606"/>
  <c r="AY52" i="41606" s="1"/>
  <c r="BP52" i="41606"/>
  <c r="AH52" i="41606"/>
  <c r="AW52" i="41606" s="1"/>
  <c r="AN52" i="41606"/>
  <c r="BC52" i="41606"/>
  <c r="BT52" i="41606" s="1"/>
  <c r="AF51" i="41606"/>
  <c r="AU51" i="41606"/>
  <c r="AP51" i="41606"/>
  <c r="BE51" i="41606" s="1"/>
  <c r="BV51" i="41606" s="1"/>
  <c r="AR51" i="41606"/>
  <c r="BG51" i="41606"/>
  <c r="BX51" i="41606"/>
  <c r="AL51" i="41606"/>
  <c r="BA51" i="41606"/>
  <c r="BR51" i="41606"/>
  <c r="AJ51" i="41606"/>
  <c r="AY51" i="41606" s="1"/>
  <c r="AH51" i="41606"/>
  <c r="AW51" i="41606"/>
  <c r="BN51" i="41606" s="1"/>
  <c r="AN51" i="41606"/>
  <c r="BC51" i="41606" s="1"/>
  <c r="BT51" i="41606" s="1"/>
  <c r="AF50" i="41606"/>
  <c r="AU50" i="41606"/>
  <c r="AP50" i="41606"/>
  <c r="BE50" i="41606" s="1"/>
  <c r="BV50" i="41606" s="1"/>
  <c r="AR50" i="41606"/>
  <c r="BG50" i="41606"/>
  <c r="BX50" i="41606" s="1"/>
  <c r="AL50" i="41606"/>
  <c r="BA50" i="41606"/>
  <c r="BR50" i="41606"/>
  <c r="AJ50" i="41606"/>
  <c r="AY50" i="41606" s="1"/>
  <c r="BP50" i="41606" s="1"/>
  <c r="AH50" i="41606"/>
  <c r="AW50" i="41606"/>
  <c r="BN50" i="41606" s="1"/>
  <c r="AN50" i="41606"/>
  <c r="BC50" i="41606" s="1"/>
  <c r="BT50" i="41606" s="1"/>
  <c r="AF49" i="41606"/>
  <c r="AU49" i="41606"/>
  <c r="AP49" i="41606"/>
  <c r="BE49" i="41606"/>
  <c r="BV49" i="41606" s="1"/>
  <c r="AR49" i="41606"/>
  <c r="BG49" i="41606"/>
  <c r="BX49" i="41606" s="1"/>
  <c r="AL49" i="41606"/>
  <c r="BA49" i="41606"/>
  <c r="BR49" i="41606" s="1"/>
  <c r="AJ49" i="41606"/>
  <c r="AY49" i="41606" s="1"/>
  <c r="BP49" i="41606"/>
  <c r="AH49" i="41606"/>
  <c r="AW49" i="41606" s="1"/>
  <c r="BN49" i="41606" s="1"/>
  <c r="AN49" i="41606"/>
  <c r="BC49" i="41606"/>
  <c r="BT49" i="41606"/>
  <c r="AF46" i="41606"/>
  <c r="AU46" i="41606"/>
  <c r="AP46" i="41606"/>
  <c r="BE46" i="41606"/>
  <c r="BV46" i="41606" s="1"/>
  <c r="AR46" i="41606"/>
  <c r="BG46" i="41606" s="1"/>
  <c r="BX46" i="41606" s="1"/>
  <c r="AL46" i="41606"/>
  <c r="BA46" i="41606"/>
  <c r="BR46" i="41606" s="1"/>
  <c r="AJ46" i="41606"/>
  <c r="AY46" i="41606" s="1"/>
  <c r="BP46" i="41606"/>
  <c r="AH46" i="41606"/>
  <c r="AW46" i="41606" s="1"/>
  <c r="BN46" i="41606" s="1"/>
  <c r="AN46" i="41606"/>
  <c r="BC46" i="41606"/>
  <c r="BT46" i="41606" s="1"/>
  <c r="AF45" i="41606"/>
  <c r="AU45" i="41606"/>
  <c r="AP45" i="41606"/>
  <c r="BE45" i="41606" s="1"/>
  <c r="BV45" i="41606" s="1"/>
  <c r="AR45" i="41606"/>
  <c r="BG45" i="41606"/>
  <c r="BX45" i="41606"/>
  <c r="AL45" i="41606"/>
  <c r="BA45" i="41606"/>
  <c r="BR45" i="41606"/>
  <c r="AJ45" i="41606"/>
  <c r="AY45" i="41606" s="1"/>
  <c r="AH45" i="41606"/>
  <c r="AW45" i="41606"/>
  <c r="BN45" i="41606" s="1"/>
  <c r="AN45" i="41606"/>
  <c r="BC45" i="41606" s="1"/>
  <c r="BT45" i="41606" s="1"/>
  <c r="AF41" i="41606"/>
  <c r="AU41" i="41606"/>
  <c r="AP41" i="41606"/>
  <c r="BE41" i="41606" s="1"/>
  <c r="BV41" i="41606" s="1"/>
  <c r="AR41" i="41606"/>
  <c r="BG41" i="41606"/>
  <c r="BX41" i="41606"/>
  <c r="AL41" i="41606"/>
  <c r="BA41" i="41606"/>
  <c r="BR41" i="41606"/>
  <c r="AJ41" i="41606"/>
  <c r="AY41" i="41606" s="1"/>
  <c r="BP41" i="41606" s="1"/>
  <c r="AH41" i="41606"/>
  <c r="AW41" i="41606"/>
  <c r="BN41" i="41606" s="1"/>
  <c r="AN41" i="41606"/>
  <c r="BC41" i="41606" s="1"/>
  <c r="BT41" i="41606" s="1"/>
  <c r="AF40" i="41606"/>
  <c r="AU40" i="41606"/>
  <c r="BL40" i="41606" s="1"/>
  <c r="BY40" i="41606" s="1"/>
  <c r="CE40" i="41606" s="1"/>
  <c r="CI40" i="41606" s="1"/>
  <c r="AP40" i="41606"/>
  <c r="BE40" i="41606"/>
  <c r="BV40" i="41606" s="1"/>
  <c r="AR40" i="41606"/>
  <c r="BG40" i="41606"/>
  <c r="BX40" i="41606" s="1"/>
  <c r="AL40" i="41606"/>
  <c r="BA40" i="41606"/>
  <c r="BR40" i="41606"/>
  <c r="AJ40" i="41606"/>
  <c r="AY40" i="41606" s="1"/>
  <c r="BP40" i="41606"/>
  <c r="AH40" i="41606"/>
  <c r="AW40" i="41606"/>
  <c r="BN40" i="41606" s="1"/>
  <c r="AN40" i="41606"/>
  <c r="BC40" i="41606"/>
  <c r="BT40" i="41606"/>
  <c r="AF39" i="41606"/>
  <c r="AU39" i="41606"/>
  <c r="AP39" i="41606"/>
  <c r="BE39" i="41606"/>
  <c r="BV39" i="41606" s="1"/>
  <c r="AR39" i="41606"/>
  <c r="BG39" i="41606" s="1"/>
  <c r="BX39" i="41606" s="1"/>
  <c r="AL39" i="41606"/>
  <c r="BA39" i="41606"/>
  <c r="BR39" i="41606" s="1"/>
  <c r="AJ39" i="41606"/>
  <c r="AY39" i="41606" s="1"/>
  <c r="BP39" i="41606"/>
  <c r="AH39" i="41606"/>
  <c r="AW39" i="41606" s="1"/>
  <c r="AN39" i="41606"/>
  <c r="BC39" i="41606"/>
  <c r="BT39" i="41606"/>
  <c r="AF38" i="41606"/>
  <c r="AU38" i="41606"/>
  <c r="AP38" i="41606"/>
  <c r="BE38" i="41606"/>
  <c r="BV38" i="41606" s="1"/>
  <c r="AR38" i="41606"/>
  <c r="BG38" i="41606"/>
  <c r="BX38" i="41606"/>
  <c r="AL38" i="41606"/>
  <c r="BA38" i="41606"/>
  <c r="BR38" i="41606"/>
  <c r="AJ38" i="41606"/>
  <c r="AY38" i="41606" s="1"/>
  <c r="BP38" i="41606"/>
  <c r="BY38" i="41606" s="1"/>
  <c r="CE38" i="41606" s="1"/>
  <c r="CI38" i="41606" s="1"/>
  <c r="AH38" i="41606"/>
  <c r="AW38" i="41606"/>
  <c r="BN38" i="41606" s="1"/>
  <c r="AN38" i="41606"/>
  <c r="BC38" i="41606"/>
  <c r="BT38" i="41606" s="1"/>
  <c r="AF37" i="41606"/>
  <c r="AU37" i="41606"/>
  <c r="AP37" i="41606"/>
  <c r="BE37" i="41606" s="1"/>
  <c r="BV37" i="41606" s="1"/>
  <c r="AR37" i="41606"/>
  <c r="BG37" i="41606"/>
  <c r="BX37" i="41606" s="1"/>
  <c r="AL37" i="41606"/>
  <c r="BA37" i="41606"/>
  <c r="BR37" i="41606"/>
  <c r="AJ37" i="41606"/>
  <c r="AY37" i="41606" s="1"/>
  <c r="BP37" i="41606" s="1"/>
  <c r="AH37" i="41606"/>
  <c r="AW37" i="41606"/>
  <c r="BN37" i="41606" s="1"/>
  <c r="AN37" i="41606"/>
  <c r="BC37" i="41606" s="1"/>
  <c r="BT37" i="41606" s="1"/>
  <c r="AF36" i="41606"/>
  <c r="AU36" i="41606"/>
  <c r="BL36" i="41606" s="1"/>
  <c r="BY36" i="41606" s="1"/>
  <c r="CE36" i="41606" s="1"/>
  <c r="AP36" i="41606"/>
  <c r="BE36" i="41606"/>
  <c r="BV36" i="41606" s="1"/>
  <c r="AR36" i="41606"/>
  <c r="BG36" i="41606"/>
  <c r="BX36" i="41606" s="1"/>
  <c r="AL36" i="41606"/>
  <c r="BA36" i="41606"/>
  <c r="BR36" i="41606" s="1"/>
  <c r="AJ36" i="41606"/>
  <c r="AY36" i="41606" s="1"/>
  <c r="BP36" i="41606"/>
  <c r="AH36" i="41606"/>
  <c r="AW36" i="41606" s="1"/>
  <c r="BN36" i="41606" s="1"/>
  <c r="AN36" i="41606"/>
  <c r="BC36" i="41606"/>
  <c r="BT36" i="41606"/>
  <c r="AF35" i="41606"/>
  <c r="AU35" i="41606"/>
  <c r="AP35" i="41606"/>
  <c r="BE35" i="41606"/>
  <c r="BV35" i="41606" s="1"/>
  <c r="AR35" i="41606"/>
  <c r="BG35" i="41606" s="1"/>
  <c r="BX35" i="41606" s="1"/>
  <c r="AL35" i="41606"/>
  <c r="BA35" i="41606"/>
  <c r="BR35" i="41606" s="1"/>
  <c r="AJ35" i="41606"/>
  <c r="AY35" i="41606" s="1"/>
  <c r="BP35" i="41606"/>
  <c r="AH35" i="41606"/>
  <c r="AW35" i="41606" s="1"/>
  <c r="BN35" i="41606" s="1"/>
  <c r="AN35" i="41606"/>
  <c r="BC35" i="41606"/>
  <c r="BT35" i="41606" s="1"/>
  <c r="AF34" i="41606"/>
  <c r="AU34" i="41606"/>
  <c r="BL34" i="41606"/>
  <c r="AP34" i="41606"/>
  <c r="BE34" i="41606" s="1"/>
  <c r="BV34" i="41606" s="1"/>
  <c r="AR34" i="41606"/>
  <c r="BG34" i="41606"/>
  <c r="BX34" i="41606" s="1"/>
  <c r="AL34" i="41606"/>
  <c r="BA34" i="41606" s="1"/>
  <c r="BR34" i="41606" s="1"/>
  <c r="AJ34" i="41606"/>
  <c r="AY34" i="41606"/>
  <c r="BP34" i="41606" s="1"/>
  <c r="AH34" i="41606"/>
  <c r="AW34" i="41606" s="1"/>
  <c r="BN34" i="41606"/>
  <c r="AN34" i="41606"/>
  <c r="BC34" i="41606" s="1"/>
  <c r="BT34" i="41606" s="1"/>
  <c r="AF33" i="41606"/>
  <c r="AU33" i="41606"/>
  <c r="BH33" i="41606" s="1"/>
  <c r="CC33" i="41606" s="1"/>
  <c r="BL33" i="41606"/>
  <c r="AP33" i="41606"/>
  <c r="BE33" i="41606"/>
  <c r="BV33" i="41606"/>
  <c r="AR33" i="41606"/>
  <c r="BG33" i="41606" s="1"/>
  <c r="BX33" i="41606" s="1"/>
  <c r="AL33" i="41606"/>
  <c r="BA33" i="41606"/>
  <c r="BR33" i="41606" s="1"/>
  <c r="AJ33" i="41606"/>
  <c r="AY33" i="41606"/>
  <c r="BP33" i="41606" s="1"/>
  <c r="AH33" i="41606"/>
  <c r="AW33" i="41606"/>
  <c r="BN33" i="41606"/>
  <c r="AN33" i="41606"/>
  <c r="BC33" i="41606"/>
  <c r="BT33" i="41606" s="1"/>
  <c r="AF32" i="41606"/>
  <c r="AU32" i="41606"/>
  <c r="BL32" i="41606"/>
  <c r="AP32" i="41606"/>
  <c r="BE32" i="41606" s="1"/>
  <c r="BV32" i="41606" s="1"/>
  <c r="AR32" i="41606"/>
  <c r="BG32" i="41606"/>
  <c r="BX32" i="41606" s="1"/>
  <c r="AL32" i="41606"/>
  <c r="BA32" i="41606"/>
  <c r="BR32" i="41606" s="1"/>
  <c r="AJ32" i="41606"/>
  <c r="AY32" i="41606"/>
  <c r="BP32" i="41606"/>
  <c r="AH32" i="41606"/>
  <c r="AW32" i="41606" s="1"/>
  <c r="BN32" i="41606" s="1"/>
  <c r="AN32" i="41606"/>
  <c r="BC32" i="41606"/>
  <c r="BT32" i="41606" s="1"/>
  <c r="AF31" i="41606"/>
  <c r="AU31" i="41606"/>
  <c r="BL31" i="41606"/>
  <c r="AP31" i="41606"/>
  <c r="BE31" i="41606"/>
  <c r="BV31" i="41606"/>
  <c r="AR31" i="41606"/>
  <c r="BG31" i="41606" s="1"/>
  <c r="BX31" i="41606" s="1"/>
  <c r="AL31" i="41606"/>
  <c r="BA31" i="41606"/>
  <c r="BR31" i="41606" s="1"/>
  <c r="AJ31" i="41606"/>
  <c r="AY31" i="41606"/>
  <c r="BP31" i="41606"/>
  <c r="AH31" i="41606"/>
  <c r="AW31" i="41606"/>
  <c r="BN31" i="41606"/>
  <c r="AN31" i="41606"/>
  <c r="BC31" i="41606" s="1"/>
  <c r="BT31" i="41606" s="1"/>
  <c r="AF30" i="41606"/>
  <c r="AU30" i="41606" s="1"/>
  <c r="AP30" i="41606"/>
  <c r="BE30" i="41606"/>
  <c r="BV30" i="41606"/>
  <c r="AR30" i="41606"/>
  <c r="BG30" i="41606"/>
  <c r="BX30" i="41606"/>
  <c r="AL30" i="41606"/>
  <c r="BA30" i="41606" s="1"/>
  <c r="BR30" i="41606" s="1"/>
  <c r="AJ30" i="41606"/>
  <c r="AY30" i="41606"/>
  <c r="BP30" i="41606" s="1"/>
  <c r="AH30" i="41606"/>
  <c r="AW30" i="41606"/>
  <c r="BN30" i="41606" s="1"/>
  <c r="AN30" i="41606"/>
  <c r="BC30" i="41606"/>
  <c r="BT30" i="41606"/>
  <c r="AF29" i="41606"/>
  <c r="AU29" i="41606" s="1"/>
  <c r="BL29" i="41606" s="1"/>
  <c r="AP29" i="41606"/>
  <c r="BE29" i="41606" s="1"/>
  <c r="BV29" i="41606" s="1"/>
  <c r="AR29" i="41606"/>
  <c r="BG29" i="41606"/>
  <c r="BX29" i="41606"/>
  <c r="AL29" i="41606"/>
  <c r="BA29" i="41606"/>
  <c r="BR29" i="41606"/>
  <c r="AJ29" i="41606"/>
  <c r="AY29" i="41606" s="1"/>
  <c r="BP29" i="41606" s="1"/>
  <c r="AH29" i="41606"/>
  <c r="AW29" i="41606"/>
  <c r="BN29" i="41606" s="1"/>
  <c r="AN29" i="41606"/>
  <c r="BC29" i="41606"/>
  <c r="BT29" i="41606" s="1"/>
  <c r="AF28" i="41606"/>
  <c r="AU28" i="41606"/>
  <c r="BL28" i="41606"/>
  <c r="AP28" i="41606"/>
  <c r="BE28" i="41606" s="1"/>
  <c r="BV28" i="41606" s="1"/>
  <c r="AR28" i="41606"/>
  <c r="BG28" i="41606" s="1"/>
  <c r="BX28" i="41606" s="1"/>
  <c r="AL28" i="41606"/>
  <c r="BA28" i="41606"/>
  <c r="BR28" i="41606" s="1"/>
  <c r="AJ28" i="41606"/>
  <c r="AY28" i="41606"/>
  <c r="BP28" i="41606"/>
  <c r="AH28" i="41606"/>
  <c r="AW28" i="41606" s="1"/>
  <c r="AN28" i="41606"/>
  <c r="BC28" i="41606"/>
  <c r="BT28" i="41606" s="1"/>
  <c r="AF22" i="41606"/>
  <c r="AU22" i="41606"/>
  <c r="AP22" i="41606"/>
  <c r="BE22" i="41606"/>
  <c r="BV22" i="41606"/>
  <c r="AR22" i="41606"/>
  <c r="BG22" i="41606" s="1"/>
  <c r="BX22" i="41606" s="1"/>
  <c r="AL22" i="41606"/>
  <c r="BA22" i="41606"/>
  <c r="BR22" i="41606" s="1"/>
  <c r="AJ22" i="41606"/>
  <c r="AY22" i="41606"/>
  <c r="BP22" i="41606"/>
  <c r="AH22" i="41606"/>
  <c r="AW22" i="41606"/>
  <c r="BN22" i="41606"/>
  <c r="AN22" i="41606"/>
  <c r="BC22" i="41606" s="1"/>
  <c r="BT22" i="41606" s="1"/>
  <c r="AF21" i="41606"/>
  <c r="AU21" i="41606"/>
  <c r="AP21" i="41606"/>
  <c r="BE21" i="41606"/>
  <c r="BV21" i="41606"/>
  <c r="AR21" i="41606"/>
  <c r="BG21" i="41606" s="1"/>
  <c r="BX21" i="41606" s="1"/>
  <c r="AL21" i="41606"/>
  <c r="BA21" i="41606"/>
  <c r="BR21" i="41606" s="1"/>
  <c r="AJ21" i="41606"/>
  <c r="AY21" i="41606"/>
  <c r="BP21" i="41606" s="1"/>
  <c r="AH21" i="41606"/>
  <c r="AW21" i="41606"/>
  <c r="BN21" i="41606"/>
  <c r="AN21" i="41606"/>
  <c r="BC21" i="41606" s="1"/>
  <c r="BT21" i="41606" s="1"/>
  <c r="AF20" i="41606"/>
  <c r="AU20" i="41606"/>
  <c r="BL20" i="41606" s="1"/>
  <c r="AP20" i="41606"/>
  <c r="BE20" i="41606"/>
  <c r="BV20" i="41606"/>
  <c r="AR20" i="41606"/>
  <c r="BG20" i="41606" s="1"/>
  <c r="BX20" i="41606" s="1"/>
  <c r="AL20" i="41606"/>
  <c r="BA20" i="41606" s="1"/>
  <c r="BR20" i="41606" s="1"/>
  <c r="AJ20" i="41606"/>
  <c r="AY20" i="41606"/>
  <c r="BP20" i="41606"/>
  <c r="AH20" i="41606"/>
  <c r="AW20" i="41606"/>
  <c r="BN20" i="41606"/>
  <c r="AN20" i="41606"/>
  <c r="BC20" i="41606" s="1"/>
  <c r="BT20" i="41606" s="1"/>
  <c r="AF19" i="41606"/>
  <c r="AU19" i="41606"/>
  <c r="BL19" i="41606" s="1"/>
  <c r="AP19" i="41606"/>
  <c r="BE19" i="41606"/>
  <c r="BV19" i="41606"/>
  <c r="AR19" i="41606"/>
  <c r="BG19" i="41606" s="1"/>
  <c r="BX19" i="41606" s="1"/>
  <c r="AL19" i="41606"/>
  <c r="BA19" i="41606"/>
  <c r="BR19" i="41606" s="1"/>
  <c r="AJ19" i="41606"/>
  <c r="AY19" i="41606"/>
  <c r="BP19" i="41606" s="1"/>
  <c r="AH19" i="41606"/>
  <c r="AW19" i="41606"/>
  <c r="BN19" i="41606"/>
  <c r="AN19" i="41606"/>
  <c r="BC19" i="41606" s="1"/>
  <c r="BT19" i="41606" s="1"/>
  <c r="AF18" i="41606"/>
  <c r="AU18" i="41606" s="1"/>
  <c r="BL18" i="41606" s="1"/>
  <c r="AP18" i="41606"/>
  <c r="BE18" i="41606"/>
  <c r="BV18" i="41606"/>
  <c r="AR18" i="41606"/>
  <c r="BG18" i="41606" s="1"/>
  <c r="BX18" i="41606" s="1"/>
  <c r="AL18" i="41606"/>
  <c r="BA18" i="41606"/>
  <c r="BR18" i="41606" s="1"/>
  <c r="AJ18" i="41606"/>
  <c r="AY18" i="41606"/>
  <c r="BP18" i="41606"/>
  <c r="AH18" i="41606"/>
  <c r="AW18" i="41606"/>
  <c r="BN18" i="41606"/>
  <c r="AN18" i="41606"/>
  <c r="BC18" i="41606" s="1"/>
  <c r="BT18" i="41606" s="1"/>
  <c r="AF17" i="41606"/>
  <c r="AU17" i="41606" s="1"/>
  <c r="AP17" i="41606"/>
  <c r="BE17" i="41606"/>
  <c r="BV17" i="41606"/>
  <c r="AR17" i="41606"/>
  <c r="BG17" i="41606" s="1"/>
  <c r="BX17" i="41606" s="1"/>
  <c r="AL17" i="41606"/>
  <c r="BA17" i="41606"/>
  <c r="BR17" i="41606" s="1"/>
  <c r="AJ17" i="41606"/>
  <c r="AY17" i="41606"/>
  <c r="BP17" i="41606" s="1"/>
  <c r="AH17" i="41606"/>
  <c r="AW17" i="41606"/>
  <c r="BN17" i="41606"/>
  <c r="AN17" i="41606"/>
  <c r="BC17" i="41606" s="1"/>
  <c r="BT17" i="41606" s="1"/>
  <c r="AF14" i="41606"/>
  <c r="AU14" i="41606"/>
  <c r="BL14" i="41606" s="1"/>
  <c r="BY14" i="41606" s="1"/>
  <c r="CE14" i="41606" s="1"/>
  <c r="AP14" i="41606"/>
  <c r="BE14" i="41606"/>
  <c r="BV14" i="41606"/>
  <c r="AR14" i="41606"/>
  <c r="BG14" i="41606" s="1"/>
  <c r="BX14" i="41606" s="1"/>
  <c r="AL14" i="41606"/>
  <c r="BA14" i="41606" s="1"/>
  <c r="BR14" i="41606" s="1"/>
  <c r="AJ14" i="41606"/>
  <c r="AY14" i="41606"/>
  <c r="BP14" i="41606"/>
  <c r="AH14" i="41606"/>
  <c r="AW14" i="41606"/>
  <c r="BN14" i="41606"/>
  <c r="AN14" i="41606"/>
  <c r="BC14" i="41606" s="1"/>
  <c r="BT14" i="41606" s="1"/>
  <c r="AF13" i="41606"/>
  <c r="AU13" i="41606"/>
  <c r="AP13" i="41606"/>
  <c r="BE13" i="41606"/>
  <c r="BV13" i="41606"/>
  <c r="AR13" i="41606"/>
  <c r="BG13" i="41606" s="1"/>
  <c r="BX13" i="41606" s="1"/>
  <c r="AL13" i="41606"/>
  <c r="BA13" i="41606"/>
  <c r="BR13" i="41606" s="1"/>
  <c r="AJ13" i="41606"/>
  <c r="AY13" i="41606"/>
  <c r="BP13" i="41606"/>
  <c r="AH13" i="41606"/>
  <c r="AW13" i="41606"/>
  <c r="BN13" i="41606"/>
  <c r="AN13" i="41606"/>
  <c r="BC13" i="41606" s="1"/>
  <c r="BT13" i="41606" s="1"/>
  <c r="AF12" i="41606"/>
  <c r="AU12" i="41606" s="1"/>
  <c r="BL12" i="41606" s="1"/>
  <c r="BY12" i="41606" s="1"/>
  <c r="CE12" i="41606" s="1"/>
  <c r="AP12" i="41606"/>
  <c r="BE12" i="41606"/>
  <c r="BV12" i="41606"/>
  <c r="AR12" i="41606"/>
  <c r="BG12" i="41606" s="1"/>
  <c r="BX12" i="41606" s="1"/>
  <c r="AL12" i="41606"/>
  <c r="BA12" i="41606" s="1"/>
  <c r="BR12" i="41606" s="1"/>
  <c r="AJ12" i="41606"/>
  <c r="AY12" i="41606"/>
  <c r="BP12" i="41606"/>
  <c r="AH12" i="41606"/>
  <c r="AW12" i="41606"/>
  <c r="BN12" i="41606"/>
  <c r="AN12" i="41606"/>
  <c r="BC12" i="41606" s="1"/>
  <c r="BT12" i="41606" s="1"/>
  <c r="AF11" i="41606"/>
  <c r="AU11" i="41606"/>
  <c r="AP11" i="41606"/>
  <c r="BE11" i="41606"/>
  <c r="BV11" i="41606"/>
  <c r="AR11" i="41606"/>
  <c r="BG11" i="41606" s="1"/>
  <c r="BX11" i="41606" s="1"/>
  <c r="AL11" i="41606"/>
  <c r="BA11" i="41606"/>
  <c r="BR11" i="41606" s="1"/>
  <c r="BY11" i="41606" s="1"/>
  <c r="CE11" i="41606" s="1"/>
  <c r="AJ11" i="41606"/>
  <c r="AY11" i="41606"/>
  <c r="BP11" i="41606" s="1"/>
  <c r="AH11" i="41606"/>
  <c r="AW11" i="41606"/>
  <c r="BN11" i="41606"/>
  <c r="AN11" i="41606"/>
  <c r="BC11" i="41606" s="1"/>
  <c r="BT11" i="41606" s="1"/>
  <c r="AF10" i="41606"/>
  <c r="AU10" i="41606"/>
  <c r="AP10" i="41606"/>
  <c r="BE10" i="41606"/>
  <c r="BV10" i="41606"/>
  <c r="AR10" i="41606"/>
  <c r="BG10" i="41606" s="1"/>
  <c r="BX10" i="41606" s="1"/>
  <c r="AL10" i="41606"/>
  <c r="BA10" i="41606" s="1"/>
  <c r="BR10" i="41606" s="1"/>
  <c r="AJ10" i="41606"/>
  <c r="AY10" i="41606"/>
  <c r="BP10" i="41606"/>
  <c r="AH10" i="41606"/>
  <c r="AW10" i="41606"/>
  <c r="BN10" i="41606"/>
  <c r="AN10" i="41606"/>
  <c r="BC10" i="41606" s="1"/>
  <c r="BT10" i="41606" s="1"/>
  <c r="AF6" i="41606"/>
  <c r="AU6" i="41606"/>
  <c r="AP6" i="41606"/>
  <c r="BE6" i="41606"/>
  <c r="BV6" i="41606"/>
  <c r="AR6" i="41606"/>
  <c r="BG6" i="41606" s="1"/>
  <c r="BX6" i="41606" s="1"/>
  <c r="AL6" i="41606"/>
  <c r="BA6" i="41606"/>
  <c r="BR6" i="41606" s="1"/>
  <c r="AJ6" i="41606"/>
  <c r="AY6" i="41606"/>
  <c r="BP6" i="41606"/>
  <c r="AH6" i="41606"/>
  <c r="AW6" i="41606"/>
  <c r="BN6" i="41606"/>
  <c r="AN6" i="41606"/>
  <c r="BC6" i="41606" s="1"/>
  <c r="BT6" i="41606" s="1"/>
  <c r="CB6" i="41606"/>
  <c r="BY4" i="41606"/>
  <c r="BH4" i="41606"/>
  <c r="AP170" i="41606"/>
  <c r="AN170" i="41606"/>
  <c r="AL170" i="41606"/>
  <c r="AJ170" i="41606"/>
  <c r="AN165" i="41606"/>
  <c r="AL165" i="41606"/>
  <c r="AJ165" i="41606"/>
  <c r="AP157" i="41606"/>
  <c r="AN157" i="41606"/>
  <c r="AL157" i="41606"/>
  <c r="AJ157" i="41606"/>
  <c r="AR154" i="41606"/>
  <c r="AN154" i="41606"/>
  <c r="AL154" i="41606"/>
  <c r="AJ154" i="41606"/>
  <c r="AH154" i="41606"/>
  <c r="AF154" i="41606"/>
  <c r="AR144" i="41606"/>
  <c r="AP144" i="41606"/>
  <c r="AN144" i="41606"/>
  <c r="AL144" i="41606"/>
  <c r="AJ144" i="41606"/>
  <c r="AR143" i="41606"/>
  <c r="AP143" i="41606"/>
  <c r="AR136" i="41606"/>
  <c r="AP136" i="41606"/>
  <c r="AN136" i="41606"/>
  <c r="AL136" i="41606"/>
  <c r="AJ136" i="41606"/>
  <c r="AH136" i="41606"/>
  <c r="AH121" i="41606"/>
  <c r="B12" i="5"/>
  <c r="C48" i="1"/>
  <c r="B2" i="41607"/>
  <c r="I16" i="41612"/>
  <c r="I34" i="41612"/>
  <c r="I32" i="41612"/>
  <c r="I30" i="41612"/>
  <c r="I27" i="41612"/>
  <c r="I25" i="41612"/>
  <c r="I23" i="41612"/>
  <c r="I21" i="41612"/>
  <c r="I19" i="41612"/>
  <c r="I14" i="41612"/>
  <c r="I12" i="41612"/>
  <c r="I10" i="41612"/>
  <c r="I8" i="41612"/>
  <c r="I6" i="41612"/>
  <c r="I4" i="41612"/>
  <c r="L36" i="41613"/>
  <c r="L34" i="41613"/>
  <c r="L32" i="41613"/>
  <c r="L31" i="41613"/>
  <c r="L29" i="41613"/>
  <c r="I29" i="41613"/>
  <c r="I36" i="41613"/>
  <c r="I34" i="41613"/>
  <c r="I32" i="41613"/>
  <c r="L28" i="41613"/>
  <c r="L26" i="41613"/>
  <c r="L24" i="41613"/>
  <c r="L22" i="41613"/>
  <c r="L20" i="41613"/>
  <c r="L17" i="41613"/>
  <c r="L15" i="41613"/>
  <c r="L13" i="41613"/>
  <c r="L11" i="41613"/>
  <c r="L9" i="41613"/>
  <c r="L7" i="41613"/>
  <c r="L5" i="41613"/>
  <c r="I26" i="41613"/>
  <c r="I24" i="41613"/>
  <c r="I22" i="41613"/>
  <c r="I20" i="41613"/>
  <c r="I17" i="41613"/>
  <c r="I15" i="41613"/>
  <c r="I13" i="41613"/>
  <c r="I11" i="41613"/>
  <c r="I9" i="41613"/>
  <c r="I7" i="41613"/>
  <c r="I5" i="41613"/>
  <c r="L32" i="41611"/>
  <c r="L30" i="41611"/>
  <c r="L27" i="41611"/>
  <c r="L25" i="41611"/>
  <c r="L23" i="41611"/>
  <c r="L21" i="41611"/>
  <c r="L19" i="41611"/>
  <c r="L16" i="41611"/>
  <c r="L14" i="41611"/>
  <c r="L12" i="41611"/>
  <c r="L10" i="41611"/>
  <c r="L8" i="41611"/>
  <c r="L6" i="41611"/>
  <c r="L4" i="41611"/>
  <c r="I4" i="41611"/>
  <c r="I32" i="41611"/>
  <c r="I30" i="41611"/>
  <c r="I27" i="41611"/>
  <c r="I25" i="41611"/>
  <c r="I23" i="41611"/>
  <c r="I21" i="41611"/>
  <c r="I19" i="41611"/>
  <c r="I16" i="41611"/>
  <c r="I14" i="41611"/>
  <c r="I12" i="41611"/>
  <c r="I10" i="41611"/>
  <c r="I8" i="41611"/>
  <c r="I6" i="41611"/>
  <c r="H7" i="41610"/>
  <c r="H8" i="41610"/>
  <c r="H9" i="41610"/>
  <c r="H10" i="41610"/>
  <c r="H11" i="41610"/>
  <c r="H12" i="41610"/>
  <c r="H13" i="41610"/>
  <c r="H14" i="41610"/>
  <c r="H15" i="41610"/>
  <c r="H16" i="41610"/>
  <c r="H17" i="41610"/>
  <c r="H6" i="41610"/>
  <c r="F34" i="41609"/>
  <c r="F39" i="41609" s="1"/>
  <c r="F35" i="41609"/>
  <c r="F36" i="41609"/>
  <c r="F37" i="41609"/>
  <c r="F38" i="41609"/>
  <c r="F26" i="41609"/>
  <c r="F27" i="41609"/>
  <c r="F28" i="41609"/>
  <c r="F31" i="41609" s="1"/>
  <c r="J29" i="41609" s="1"/>
  <c r="H29" i="41609" s="1"/>
  <c r="F29" i="41609"/>
  <c r="F30" i="41609"/>
  <c r="F18" i="41609"/>
  <c r="F23" i="41609" s="1"/>
  <c r="F19" i="41609"/>
  <c r="F20" i="41609"/>
  <c r="F21" i="41609"/>
  <c r="F22" i="41609"/>
  <c r="F9" i="41609"/>
  <c r="F10" i="41609"/>
  <c r="F11" i="41609"/>
  <c r="F14" i="41609" s="1"/>
  <c r="F12" i="41609"/>
  <c r="F13" i="41609"/>
  <c r="B3" i="41609"/>
  <c r="D10" i="41609"/>
  <c r="D9" i="41609"/>
  <c r="D11" i="41609"/>
  <c r="D12" i="41609"/>
  <c r="D13" i="41609"/>
  <c r="C14" i="41609"/>
  <c r="D18" i="41609"/>
  <c r="D19" i="41609"/>
  <c r="D20" i="41609"/>
  <c r="D21" i="41609"/>
  <c r="D22" i="41609"/>
  <c r="D17" i="41609" s="1"/>
  <c r="C23" i="41609"/>
  <c r="D26" i="41609"/>
  <c r="D27" i="41609"/>
  <c r="D28" i="41609"/>
  <c r="D25" i="41609" s="1"/>
  <c r="D29" i="41609"/>
  <c r="D30" i="41609"/>
  <c r="C31" i="41609"/>
  <c r="D34" i="41609"/>
  <c r="D35" i="41609"/>
  <c r="D36" i="41609"/>
  <c r="D33" i="41609"/>
  <c r="D37" i="41609"/>
  <c r="D38" i="41609"/>
  <c r="C39" i="41609"/>
  <c r="D44" i="41609"/>
  <c r="D45" i="41609" s="1"/>
  <c r="D47" i="41609"/>
  <c r="BL11" i="41606"/>
  <c r="K38" i="41609"/>
  <c r="G10" i="41609"/>
  <c r="G12" i="41609"/>
  <c r="K12" i="41609"/>
  <c r="J12" i="41609"/>
  <c r="H12" i="41609" s="1"/>
  <c r="J11" i="41609"/>
  <c r="H11" i="41609" s="1"/>
  <c r="K30" i="41609"/>
  <c r="K28" i="41609"/>
  <c r="G22" i="41609"/>
  <c r="G18" i="41609"/>
  <c r="J20" i="41609"/>
  <c r="H20" i="41609" s="1"/>
  <c r="K21" i="41609"/>
  <c r="K20" i="41609"/>
  <c r="BL10" i="41606"/>
  <c r="BY10" i="41606" s="1"/>
  <c r="CE10" i="41606" s="1"/>
  <c r="CI10" i="41606" s="1"/>
  <c r="BL13" i="41606"/>
  <c r="BH13" i="41606"/>
  <c r="CC13" i="41606" s="1"/>
  <c r="BL35" i="41606"/>
  <c r="BL38" i="41606"/>
  <c r="BL39" i="41606"/>
  <c r="BL46" i="41606"/>
  <c r="BY46" i="41606"/>
  <c r="CE46" i="41606" s="1"/>
  <c r="BL52" i="41606"/>
  <c r="BL54" i="41606"/>
  <c r="BL57" i="41606"/>
  <c r="BH61" i="41606"/>
  <c r="CC61" i="41606" s="1"/>
  <c r="BL61" i="41606"/>
  <c r="BL65" i="41606"/>
  <c r="BY65" i="41606" s="1"/>
  <c r="CE65" i="41606" s="1"/>
  <c r="CI65" i="41606" s="1"/>
  <c r="BL67" i="41606"/>
  <c r="BL72" i="41606"/>
  <c r="BL76" i="41606"/>
  <c r="BL79" i="41606"/>
  <c r="BH84" i="41606"/>
  <c r="CC84" i="41606"/>
  <c r="BL98" i="41606"/>
  <c r="BB91" i="41608"/>
  <c r="BH91" i="41608" s="1"/>
  <c r="BJ91" i="41608" s="1"/>
  <c r="BL89" i="41606"/>
  <c r="BH105" i="41606"/>
  <c r="CC105" i="41606" s="1"/>
  <c r="BL45" i="41606"/>
  <c r="BL51" i="41606"/>
  <c r="BL55" i="41606"/>
  <c r="BL60" i="41606"/>
  <c r="BY60" i="41606"/>
  <c r="CE60" i="41606" s="1"/>
  <c r="BL66" i="41606"/>
  <c r="BH70" i="41606"/>
  <c r="CC70" i="41606" s="1"/>
  <c r="BL70" i="41606"/>
  <c r="BL75" i="41606"/>
  <c r="BL108" i="41606"/>
  <c r="BL116" i="41606"/>
  <c r="BL134" i="41606"/>
  <c r="BY134" i="41606" s="1"/>
  <c r="CE134" i="41606" s="1"/>
  <c r="CC134" i="41606"/>
  <c r="BP156" i="41606"/>
  <c r="BH156" i="41606"/>
  <c r="CC156" i="41606" s="1"/>
  <c r="BL80" i="41606"/>
  <c r="BL85" i="41606"/>
  <c r="BY85" i="41606"/>
  <c r="CE85" i="41606" s="1"/>
  <c r="CI85" i="41606" s="1"/>
  <c r="BH37" i="41606"/>
  <c r="CC37" i="41606" s="1"/>
  <c r="BL37" i="41606"/>
  <c r="BY37" i="41606" s="1"/>
  <c r="CE37" i="41606" s="1"/>
  <c r="BL50" i="41606"/>
  <c r="BY50" i="41606"/>
  <c r="CE50" i="41606" s="1"/>
  <c r="CI50" i="41606" s="1"/>
  <c r="BL59" i="41606"/>
  <c r="BL81" i="41606"/>
  <c r="BL86" i="41606"/>
  <c r="BH90" i="41606"/>
  <c r="CC90" i="41606" s="1"/>
  <c r="BL90" i="41606"/>
  <c r="BY96" i="41606"/>
  <c r="CE96" i="41606" s="1"/>
  <c r="BL97" i="41606"/>
  <c r="BY97" i="41606"/>
  <c r="CE97" i="41606" s="1"/>
  <c r="BL150" i="41606"/>
  <c r="BH9" i="41606"/>
  <c r="CC9" i="41606" s="1"/>
  <c r="BL9" i="41606"/>
  <c r="BY9" i="41606"/>
  <c r="CE9" i="41606" s="1"/>
  <c r="CK9" i="41606" s="1"/>
  <c r="CM9" i="41606" s="1"/>
  <c r="BL127" i="41606"/>
  <c r="BL91" i="41606"/>
  <c r="BL93" i="41606"/>
  <c r="BL94" i="41606"/>
  <c r="BH94" i="41606"/>
  <c r="CC94" i="41606" s="1"/>
  <c r="BL95" i="41606"/>
  <c r="BL99" i="41606"/>
  <c r="BL100" i="41606"/>
  <c r="BH101" i="41606"/>
  <c r="CC101" i="41606" s="1"/>
  <c r="BL102" i="41606"/>
  <c r="BR121" i="41606"/>
  <c r="BR167" i="41606"/>
  <c r="BY167" i="41606" s="1"/>
  <c r="CE167" i="41606"/>
  <c r="BT25" i="41606"/>
  <c r="BR161" i="41606"/>
  <c r="BH161" i="41606"/>
  <c r="CC161" i="41606" s="1"/>
  <c r="BL103" i="41606"/>
  <c r="BH103" i="41606"/>
  <c r="CC103" i="41606" s="1"/>
  <c r="BL104" i="41606"/>
  <c r="BL107" i="41606"/>
  <c r="BY107" i="41606" s="1"/>
  <c r="CE107" i="41606" s="1"/>
  <c r="CI107" i="41606" s="1"/>
  <c r="BL112" i="41606"/>
  <c r="BH112" i="41606"/>
  <c r="CC112" i="41606" s="1"/>
  <c r="BL115" i="41606"/>
  <c r="BH115" i="41606"/>
  <c r="CC115" i="41606" s="1"/>
  <c r="BL117" i="41606"/>
  <c r="BL130" i="41606"/>
  <c r="BY130" i="41606" s="1"/>
  <c r="CE130" i="41606" s="1"/>
  <c r="CI130" i="41606" s="1"/>
  <c r="BN132" i="41606"/>
  <c r="BH132" i="41606"/>
  <c r="CC132" i="41606" s="1"/>
  <c r="BL137" i="41606"/>
  <c r="BL140" i="41606"/>
  <c r="BY140" i="41606"/>
  <c r="CE140" i="41606" s="1"/>
  <c r="CI140" i="41606" s="1"/>
  <c r="BL148" i="41606"/>
  <c r="BN129" i="41606"/>
  <c r="BH129" i="41606"/>
  <c r="CC129" i="41606" s="1"/>
  <c r="BL147" i="41606"/>
  <c r="BY147" i="41606"/>
  <c r="CE147" i="41606" s="1"/>
  <c r="BL149" i="41606"/>
  <c r="BL163" i="41606"/>
  <c r="BY164" i="41606"/>
  <c r="CE164" i="41606" s="1"/>
  <c r="CI164" i="41606" s="1"/>
  <c r="BR166" i="41606"/>
  <c r="BH44" i="41606"/>
  <c r="CC44" i="41606" s="1"/>
  <c r="BL44" i="41606"/>
  <c r="CE119" i="41606"/>
  <c r="CI119" i="41606" s="1"/>
  <c r="BH96" i="41608"/>
  <c r="BJ96" i="41608" s="1"/>
  <c r="AV94" i="41608"/>
  <c r="BB94" i="41608"/>
  <c r="BF94" i="41608" s="1"/>
  <c r="BH66" i="41608"/>
  <c r="BJ66" i="41608" s="1"/>
  <c r="BF66" i="41608"/>
  <c r="AV55" i="41608"/>
  <c r="BB55" i="41608"/>
  <c r="BL142" i="41606"/>
  <c r="BY142" i="41606" s="1"/>
  <c r="CE142" i="41606" s="1"/>
  <c r="BL146" i="41606"/>
  <c r="BH152" i="41606"/>
  <c r="CC152" i="41606" s="1"/>
  <c r="BL152" i="41606"/>
  <c r="BY152" i="41606" s="1"/>
  <c r="CE152" i="41606" s="1"/>
  <c r="BL162" i="41606"/>
  <c r="BY162" i="41606"/>
  <c r="CE162" i="41606" s="1"/>
  <c r="BH164" i="41606"/>
  <c r="CC164" i="41606"/>
  <c r="CK164" i="41606" s="1"/>
  <c r="CM164" i="41606" s="1"/>
  <c r="BH16" i="41606"/>
  <c r="CC16" i="41606" s="1"/>
  <c r="BR16" i="41606"/>
  <c r="BY16" i="41606"/>
  <c r="CE16" i="41606"/>
  <c r="CK16" i="41606" s="1"/>
  <c r="CM16" i="41606" s="1"/>
  <c r="BH123" i="41606"/>
  <c r="CC123" i="41606"/>
  <c r="BL123" i="41606"/>
  <c r="BY123" i="41606"/>
  <c r="CE123" i="41606" s="1"/>
  <c r="CK123" i="41606" s="1"/>
  <c r="CM123" i="41606" s="1"/>
  <c r="AV147" i="41608"/>
  <c r="BB147" i="41608" s="1"/>
  <c r="AV108" i="41608"/>
  <c r="BB108" i="41608" s="1"/>
  <c r="BL138" i="41606"/>
  <c r="BY138" i="41606"/>
  <c r="CE138" i="41606"/>
  <c r="BL141" i="41606"/>
  <c r="BY141" i="41606"/>
  <c r="CE141" i="41606" s="1"/>
  <c r="CI141" i="41606" s="1"/>
  <c r="BY144" i="41606"/>
  <c r="CE144" i="41606" s="1"/>
  <c r="BL151" i="41606"/>
  <c r="BY151" i="41606"/>
  <c r="CE151" i="41606" s="1"/>
  <c r="BY153" i="41606"/>
  <c r="CE153" i="41606"/>
  <c r="BH153" i="41606"/>
  <c r="CC153" i="41606" s="1"/>
  <c r="BL165" i="41606"/>
  <c r="BY165" i="41606"/>
  <c r="CE165" i="41606" s="1"/>
  <c r="BH165" i="41606"/>
  <c r="CC165" i="41606"/>
  <c r="BN170" i="41606"/>
  <c r="BY170" i="41606"/>
  <c r="CE170" i="41606"/>
  <c r="CK170" i="41606" s="1"/>
  <c r="CM170" i="41606" s="1"/>
  <c r="BH170" i="41606"/>
  <c r="CC170" i="41606" s="1"/>
  <c r="BR48" i="41606"/>
  <c r="BL125" i="41606"/>
  <c r="AV75" i="41608"/>
  <c r="BB75" i="41608"/>
  <c r="BF75" i="41608" s="1"/>
  <c r="AV165" i="41608"/>
  <c r="BB165" i="41608" s="1"/>
  <c r="BH165" i="41608" s="1"/>
  <c r="BJ165" i="41608" s="1"/>
  <c r="AV164" i="41608"/>
  <c r="BB164" i="41608"/>
  <c r="BH164" i="41608" s="1"/>
  <c r="BJ164" i="41608" s="1"/>
  <c r="BF150" i="41608"/>
  <c r="AV141" i="41608"/>
  <c r="BB141" i="41608" s="1"/>
  <c r="BF141" i="41608" s="1"/>
  <c r="AV93" i="41608"/>
  <c r="BB93" i="41608"/>
  <c r="BF93" i="41608" s="1"/>
  <c r="BF82" i="41608"/>
  <c r="AV76" i="41608"/>
  <c r="BB76" i="41608" s="1"/>
  <c r="BH76" i="41608" s="1"/>
  <c r="BJ76" i="41608" s="1"/>
  <c r="AV74" i="41608"/>
  <c r="BB74" i="41608" s="1"/>
  <c r="BB54" i="41608"/>
  <c r="AV38" i="41608"/>
  <c r="BB38" i="41608"/>
  <c r="BH38" i="41608" s="1"/>
  <c r="BJ38" i="41608" s="1"/>
  <c r="BY129" i="41606"/>
  <c r="CE129" i="41606"/>
  <c r="AV163" i="41608"/>
  <c r="BB163" i="41608"/>
  <c r="BH163" i="41608" s="1"/>
  <c r="BJ163" i="41608" s="1"/>
  <c r="AV161" i="41608"/>
  <c r="BB161" i="41608" s="1"/>
  <c r="BH161" i="41608" s="1"/>
  <c r="BJ161" i="41608" s="1"/>
  <c r="AV153" i="41608"/>
  <c r="BB153" i="41608" s="1"/>
  <c r="AV140" i="41608"/>
  <c r="BB140" i="41608" s="1"/>
  <c r="AV114" i="41608"/>
  <c r="BB114" i="41608"/>
  <c r="BF114" i="41608" s="1"/>
  <c r="AV102" i="41608"/>
  <c r="BB102" i="41608" s="1"/>
  <c r="BH49" i="41608"/>
  <c r="BJ49" i="41608"/>
  <c r="BF49" i="41608"/>
  <c r="BH19" i="41608"/>
  <c r="BJ19" i="41608"/>
  <c r="BF19" i="41608"/>
  <c r="AY4" i="41608"/>
  <c r="AV166" i="41608"/>
  <c r="BB166" i="41608"/>
  <c r="BF166" i="41608" s="1"/>
  <c r="AV37" i="41608"/>
  <c r="BB37" i="41608" s="1"/>
  <c r="BH37" i="41608" s="1"/>
  <c r="BJ37" i="41608" s="1"/>
  <c r="AV30" i="41608"/>
  <c r="BB30" i="41608" s="1"/>
  <c r="BF30" i="41608" s="1"/>
  <c r="AV170" i="41608"/>
  <c r="BB170" i="41608"/>
  <c r="BH170" i="41608" s="1"/>
  <c r="BJ170" i="41608" s="1"/>
  <c r="AV162" i="41608"/>
  <c r="BB162" i="41608" s="1"/>
  <c r="AV159" i="41608"/>
  <c r="BB159" i="41608"/>
  <c r="AV157" i="41608"/>
  <c r="BB157" i="41608" s="1"/>
  <c r="BF157" i="41608" s="1"/>
  <c r="AV146" i="41608"/>
  <c r="BB146" i="41608" s="1"/>
  <c r="BF146" i="41608" s="1"/>
  <c r="AV143" i="41608"/>
  <c r="BB143" i="41608" s="1"/>
  <c r="BF143" i="41608" s="1"/>
  <c r="AV137" i="41608"/>
  <c r="BB137" i="41608" s="1"/>
  <c r="AV125" i="41608"/>
  <c r="BB125" i="41608"/>
  <c r="BH125" i="41608" s="1"/>
  <c r="BJ125" i="41608" s="1"/>
  <c r="AV117" i="41608"/>
  <c r="BB117" i="41608" s="1"/>
  <c r="AV116" i="41608"/>
  <c r="BB116" i="41608"/>
  <c r="BH116" i="41608" s="1"/>
  <c r="BJ116" i="41608" s="1"/>
  <c r="BH107" i="41608"/>
  <c r="BJ107" i="41608" s="1"/>
  <c r="AV104" i="41608"/>
  <c r="BB104" i="41608"/>
  <c r="BF104" i="41608" s="1"/>
  <c r="AV168" i="41608"/>
  <c r="BB168" i="41608" s="1"/>
  <c r="BF168" i="41608" s="1"/>
  <c r="BH135" i="41608"/>
  <c r="BJ135" i="41608" s="1"/>
  <c r="BF135" i="41608"/>
  <c r="AV132" i="41608"/>
  <c r="BB132" i="41608"/>
  <c r="BF132" i="41608" s="1"/>
  <c r="AV130" i="41608"/>
  <c r="BB130" i="41608"/>
  <c r="BF130" i="41608" s="1"/>
  <c r="AV112" i="41608"/>
  <c r="BB112" i="41608"/>
  <c r="AV111" i="41608"/>
  <c r="BB111" i="41608" s="1"/>
  <c r="BF111" i="41608" s="1"/>
  <c r="AV103" i="41608"/>
  <c r="BB103" i="41608"/>
  <c r="BH103" i="41608" s="1"/>
  <c r="BJ103" i="41608" s="1"/>
  <c r="AV86" i="41608"/>
  <c r="BB86" i="41608" s="1"/>
  <c r="BF86" i="41608" s="1"/>
  <c r="AV84" i="41608"/>
  <c r="BB84" i="41608"/>
  <c r="BH84" i="41608" s="1"/>
  <c r="BJ84" i="41608" s="1"/>
  <c r="AV67" i="41608"/>
  <c r="BB67" i="41608" s="1"/>
  <c r="AV65" i="41608"/>
  <c r="BB65" i="41608" s="1"/>
  <c r="AV22" i="41608"/>
  <c r="BB22" i="41608"/>
  <c r="BF22" i="41608" s="1"/>
  <c r="AV138" i="41608"/>
  <c r="BB138" i="41608"/>
  <c r="AV123" i="41608"/>
  <c r="BB123" i="41608" s="1"/>
  <c r="BH123" i="41608" s="1"/>
  <c r="BJ123" i="41608" s="1"/>
  <c r="AV115" i="41608"/>
  <c r="BB115" i="41608"/>
  <c r="BH115" i="41608" s="1"/>
  <c r="AV99" i="41608"/>
  <c r="BB99" i="41608" s="1"/>
  <c r="BF99" i="41608" s="1"/>
  <c r="AV97" i="41608"/>
  <c r="BB97" i="41608" s="1"/>
  <c r="BH87" i="41608"/>
  <c r="BJ87" i="41608"/>
  <c r="AV79" i="41608"/>
  <c r="BB79" i="41608"/>
  <c r="BF79" i="41608" s="1"/>
  <c r="BH70" i="41608"/>
  <c r="BJ70" i="41608" s="1"/>
  <c r="AV59" i="41608"/>
  <c r="BB59" i="41608" s="1"/>
  <c r="AV134" i="41608"/>
  <c r="BB134" i="41608"/>
  <c r="BF134" i="41608" s="1"/>
  <c r="AV121" i="41608"/>
  <c r="BB121" i="41608"/>
  <c r="AV90" i="41608"/>
  <c r="BB90" i="41608"/>
  <c r="BF90" i="41608" s="1"/>
  <c r="AV69" i="41608"/>
  <c r="BB69" i="41608"/>
  <c r="BB41" i="41608"/>
  <c r="BF41" i="41608" s="1"/>
  <c r="AV14" i="41608"/>
  <c r="BB14" i="41608" s="1"/>
  <c r="AV31" i="41608"/>
  <c r="BB31" i="41608"/>
  <c r="AV4" i="41608"/>
  <c r="AE11" i="41608"/>
  <c r="AZ11" i="41608" s="1"/>
  <c r="AO11" i="41608"/>
  <c r="AV11" i="41608" s="1"/>
  <c r="BB11" i="41608" s="1"/>
  <c r="AE12" i="41608"/>
  <c r="AZ12" i="41608"/>
  <c r="AI12" i="41608"/>
  <c r="AV12" i="41608"/>
  <c r="BB12" i="41608" s="1"/>
  <c r="AE17" i="41608"/>
  <c r="AZ17" i="41608" s="1"/>
  <c r="AO17" i="41608"/>
  <c r="AM20" i="41608"/>
  <c r="AV20" i="41608" s="1"/>
  <c r="BB20" i="41608" s="1"/>
  <c r="AE20" i="41608"/>
  <c r="AZ20" i="41608"/>
  <c r="AE21" i="41608"/>
  <c r="AZ21" i="41608" s="1"/>
  <c r="AO21" i="41608"/>
  <c r="AV21" i="41608"/>
  <c r="BB21" i="41608"/>
  <c r="BF21" i="41608" s="1"/>
  <c r="AO45" i="41608"/>
  <c r="AE46" i="41608"/>
  <c r="AZ46" i="41608" s="1"/>
  <c r="AI46" i="41608"/>
  <c r="AV46" i="41608"/>
  <c r="BB46" i="41608" s="1"/>
  <c r="AM50" i="41608"/>
  <c r="AV50" i="41608"/>
  <c r="BB50" i="41608"/>
  <c r="AE51" i="41608"/>
  <c r="AZ51" i="41608"/>
  <c r="AO51" i="41608"/>
  <c r="AV51" i="41608" s="1"/>
  <c r="BB51" i="41608" s="1"/>
  <c r="BH51" i="41608" s="1"/>
  <c r="BJ51" i="41608" s="1"/>
  <c r="AE48" i="41608"/>
  <c r="AZ48" i="41608"/>
  <c r="AI48" i="41608"/>
  <c r="AV48" i="41608"/>
  <c r="BB48" i="41608" s="1"/>
  <c r="BH48" i="41608" s="1"/>
  <c r="BJ48" i="41608" s="1"/>
  <c r="AE9" i="41608"/>
  <c r="AZ9" i="41608"/>
  <c r="AI9" i="41608"/>
  <c r="AV9" i="41608" s="1"/>
  <c r="BB9" i="41608"/>
  <c r="BF9" i="41608" s="1"/>
  <c r="AK36" i="41608"/>
  <c r="AI35" i="41608"/>
  <c r="AV35" i="41608" s="1"/>
  <c r="BB35" i="41608"/>
  <c r="BH35" i="41608" s="1"/>
  <c r="AO34" i="41608"/>
  <c r="AV34" i="41608" s="1"/>
  <c r="BB34" i="41608" s="1"/>
  <c r="AK28" i="41608"/>
  <c r="AE22" i="41608"/>
  <c r="AZ22" i="41608"/>
  <c r="AV17" i="41608"/>
  <c r="BB17" i="41608"/>
  <c r="BF17" i="41608" s="1"/>
  <c r="AE14" i="41608"/>
  <c r="AZ14" i="41608"/>
  <c r="BH21" i="41608"/>
  <c r="BJ21" i="41608" s="1"/>
  <c r="CI16" i="41606"/>
  <c r="CI167" i="41606"/>
  <c r="BJ115" i="41608"/>
  <c r="BH111" i="41608"/>
  <c r="BJ111" i="41608"/>
  <c r="BJ35" i="41608"/>
  <c r="BF138" i="41608"/>
  <c r="BH138" i="41608"/>
  <c r="BJ138" i="41608" s="1"/>
  <c r="BH132" i="41608"/>
  <c r="BJ132" i="41608" s="1"/>
  <c r="BF162" i="41608"/>
  <c r="BH162" i="41608"/>
  <c r="BJ162" i="41608"/>
  <c r="BH166" i="41608"/>
  <c r="BJ166" i="41608"/>
  <c r="BF54" i="41608"/>
  <c r="BH141" i="41608"/>
  <c r="BJ141" i="41608" s="1"/>
  <c r="CI123" i="41606"/>
  <c r="BF55" i="41608"/>
  <c r="BF69" i="41608"/>
  <c r="BH69" i="41608"/>
  <c r="BJ69" i="41608" s="1"/>
  <c r="BF121" i="41608"/>
  <c r="BH121" i="41608"/>
  <c r="BJ121" i="41608"/>
  <c r="BF103" i="41608"/>
  <c r="BH104" i="41608"/>
  <c r="BJ104" i="41608"/>
  <c r="BF125" i="41608"/>
  <c r="BF76" i="41608"/>
  <c r="CI153" i="41606"/>
  <c r="BH94" i="41608"/>
  <c r="BJ94" i="41608"/>
  <c r="BH22" i="41608"/>
  <c r="BJ22" i="41608" s="1"/>
  <c r="BF137" i="41608"/>
  <c r="BH137" i="41608"/>
  <c r="BJ137" i="41608" s="1"/>
  <c r="BF161" i="41608"/>
  <c r="BF108" i="41608"/>
  <c r="BH108" i="41608"/>
  <c r="BJ108" i="41608"/>
  <c r="BH9" i="41608"/>
  <c r="BJ9" i="41608" s="1"/>
  <c r="BF84" i="41608"/>
  <c r="BF116" i="41608"/>
  <c r="BH143" i="41608"/>
  <c r="BJ143" i="41608" s="1"/>
  <c r="BF159" i="41608"/>
  <c r="BH159" i="41608"/>
  <c r="BJ159" i="41608" s="1"/>
  <c r="BF37" i="41608"/>
  <c r="BF163" i="41608"/>
  <c r="BF38" i="41608"/>
  <c r="CI138" i="41606"/>
  <c r="CK70" i="41606"/>
  <c r="CM70" i="41606" s="1"/>
  <c r="BF91" i="41608"/>
  <c r="BF31" i="41608"/>
  <c r="BH31" i="41608"/>
  <c r="BJ31" i="41608"/>
  <c r="BF67" i="41608"/>
  <c r="BH67" i="41608"/>
  <c r="BJ67" i="41608" s="1"/>
  <c r="BH112" i="41608"/>
  <c r="BJ112" i="41608"/>
  <c r="BF112" i="41608"/>
  <c r="CK129" i="41606"/>
  <c r="CM129" i="41606" s="1"/>
  <c r="CI129" i="41606"/>
  <c r="BH17" i="41608"/>
  <c r="BJ17" i="41608" s="1"/>
  <c r="BF51" i="41608"/>
  <c r="BH168" i="41608"/>
  <c r="BJ168" i="41608" s="1"/>
  <c r="BH117" i="41608"/>
  <c r="BJ117" i="41608"/>
  <c r="BF117" i="41608"/>
  <c r="BF164" i="41608"/>
  <c r="BF12" i="41608" l="1"/>
  <c r="BH12" i="41608"/>
  <c r="BJ12" i="41608" s="1"/>
  <c r="BH11" i="41608"/>
  <c r="BJ11" i="41608" s="1"/>
  <c r="BF11" i="41608"/>
  <c r="CI165" i="41606"/>
  <c r="CK165" i="41606"/>
  <c r="CM165" i="41606" s="1"/>
  <c r="BN53" i="41606"/>
  <c r="BY53" i="41606" s="1"/>
  <c r="CE53" i="41606" s="1"/>
  <c r="BH53" i="41606"/>
  <c r="CC53" i="41606" s="1"/>
  <c r="BT89" i="41606"/>
  <c r="BH89" i="41606"/>
  <c r="CC89" i="41606" s="1"/>
  <c r="BY150" i="41606"/>
  <c r="CE150" i="41606" s="1"/>
  <c r="CI125" i="41606"/>
  <c r="BH81" i="41608"/>
  <c r="BJ81" i="41608" s="1"/>
  <c r="BF81" i="41608"/>
  <c r="BF73" i="41608"/>
  <c r="BH73" i="41608"/>
  <c r="BJ73" i="41608" s="1"/>
  <c r="BH40" i="41608"/>
  <c r="BJ40" i="41608" s="1"/>
  <c r="BF40" i="41608"/>
  <c r="BF14" i="41608"/>
  <c r="BH14" i="41608"/>
  <c r="BJ14" i="41608" s="1"/>
  <c r="CI162" i="41606"/>
  <c r="CK162" i="41606"/>
  <c r="CM162" i="41606" s="1"/>
  <c r="CI78" i="41606"/>
  <c r="CI88" i="41606"/>
  <c r="CI100" i="41606"/>
  <c r="CI101" i="41606"/>
  <c r="CK101" i="41606"/>
  <c r="CM101" i="41606" s="1"/>
  <c r="CI114" i="41606"/>
  <c r="CI156" i="41606"/>
  <c r="CK156" i="41606"/>
  <c r="CM156" i="41606" s="1"/>
  <c r="BF29" i="41608"/>
  <c r="BH29" i="41608"/>
  <c r="BJ29" i="41608" s="1"/>
  <c r="BF72" i="41608"/>
  <c r="BF65" i="41608"/>
  <c r="BH65" i="41608"/>
  <c r="BJ65" i="41608" s="1"/>
  <c r="BF140" i="41608"/>
  <c r="BH140" i="41608"/>
  <c r="BJ140" i="41608" s="1"/>
  <c r="BF147" i="41608"/>
  <c r="BH147" i="41608"/>
  <c r="BJ147" i="41608" s="1"/>
  <c r="CK142" i="41606"/>
  <c r="CM142" i="41606" s="1"/>
  <c r="CI142" i="41606"/>
  <c r="CI60" i="41606"/>
  <c r="CK60" i="41606"/>
  <c r="CM60" i="41606" s="1"/>
  <c r="BL17" i="41606"/>
  <c r="BY17" i="41606" s="1"/>
  <c r="CE17" i="41606" s="1"/>
  <c r="BH17" i="41606"/>
  <c r="CC17" i="41606" s="1"/>
  <c r="CI57" i="41606"/>
  <c r="CK61" i="41606"/>
  <c r="CM61" i="41606" s="1"/>
  <c r="CI61" i="41606"/>
  <c r="CI82" i="41606"/>
  <c r="CI93" i="41606"/>
  <c r="CI143" i="41606"/>
  <c r="CK143" i="41606"/>
  <c r="CM143" i="41606" s="1"/>
  <c r="CI146" i="41606"/>
  <c r="BF74" i="41608"/>
  <c r="BH74" i="41608"/>
  <c r="BJ74" i="41608" s="1"/>
  <c r="CI11" i="41606"/>
  <c r="CK11" i="41606"/>
  <c r="CM11" i="41606" s="1"/>
  <c r="CK14" i="41606"/>
  <c r="CM14" i="41606" s="1"/>
  <c r="CI14" i="41606"/>
  <c r="BF34" i="41608"/>
  <c r="BH34" i="41608"/>
  <c r="BJ34" i="41608" s="1"/>
  <c r="BF20" i="41608"/>
  <c r="BH20" i="41608"/>
  <c r="BJ20" i="41608" s="1"/>
  <c r="BF97" i="41608"/>
  <c r="BH97" i="41608"/>
  <c r="BJ97" i="41608" s="1"/>
  <c r="CI151" i="41606"/>
  <c r="CI147" i="41606"/>
  <c r="CK97" i="41606"/>
  <c r="CM97" i="41606" s="1"/>
  <c r="CI97" i="41606"/>
  <c r="CI36" i="41606"/>
  <c r="CI12" i="41606"/>
  <c r="CI72" i="41606"/>
  <c r="BF46" i="41608"/>
  <c r="BH46" i="41608"/>
  <c r="BJ46" i="41608" s="1"/>
  <c r="BH59" i="41608"/>
  <c r="BJ59" i="41608" s="1"/>
  <c r="BF59" i="41608"/>
  <c r="BH102" i="41608"/>
  <c r="BJ102" i="41608" s="1"/>
  <c r="BF102" i="41608"/>
  <c r="BF153" i="41608"/>
  <c r="BH153" i="41608"/>
  <c r="BJ153" i="41608" s="1"/>
  <c r="CK144" i="41606"/>
  <c r="CM144" i="41606" s="1"/>
  <c r="CI144" i="41606"/>
  <c r="CI152" i="41606"/>
  <c r="CK152" i="41606"/>
  <c r="CM152" i="41606" s="1"/>
  <c r="BY91" i="41606"/>
  <c r="CE91" i="41606" s="1"/>
  <c r="CI96" i="41606"/>
  <c r="CI37" i="41606"/>
  <c r="CK37" i="41606"/>
  <c r="CM37" i="41606" s="1"/>
  <c r="CK134" i="41606"/>
  <c r="CM134" i="41606" s="1"/>
  <c r="CI134" i="41606"/>
  <c r="CI46" i="41606"/>
  <c r="CK46" i="41606"/>
  <c r="CM46" i="41606" s="1"/>
  <c r="CK80" i="41606"/>
  <c r="CM80" i="41606" s="1"/>
  <c r="CI80" i="41606"/>
  <c r="BY89" i="41606"/>
  <c r="CE89" i="41606" s="1"/>
  <c r="BF154" i="41608"/>
  <c r="BH154" i="41608"/>
  <c r="BJ154" i="41608" s="1"/>
  <c r="BF151" i="41608"/>
  <c r="BH151" i="41608"/>
  <c r="BJ151" i="41608" s="1"/>
  <c r="BY163" i="41606"/>
  <c r="CE163" i="41606" s="1"/>
  <c r="BP127" i="41606"/>
  <c r="BY127" i="41606" s="1"/>
  <c r="CE127" i="41606" s="1"/>
  <c r="BH127" i="41606"/>
  <c r="CC127" i="41606" s="1"/>
  <c r="AV152" i="41608"/>
  <c r="BB152" i="41608" s="1"/>
  <c r="BH136" i="41608"/>
  <c r="BJ136" i="41608" s="1"/>
  <c r="BF136" i="41608"/>
  <c r="AK45" i="41608"/>
  <c r="AV45" i="41608" s="1"/>
  <c r="BB45" i="41608" s="1"/>
  <c r="AE45" i="41608"/>
  <c r="AZ45" i="41608" s="1"/>
  <c r="AE52" i="41608"/>
  <c r="AZ52" i="41608" s="1"/>
  <c r="AI52" i="41608"/>
  <c r="AV52" i="41608" s="1"/>
  <c r="BB52" i="41608" s="1"/>
  <c r="AE53" i="41608"/>
  <c r="AZ53" i="41608" s="1"/>
  <c r="AK53" i="41608"/>
  <c r="AV53" i="41608" s="1"/>
  <c r="BB53" i="41608" s="1"/>
  <c r="AE57" i="41608"/>
  <c r="AZ57" i="41608" s="1"/>
  <c r="AI57" i="41608"/>
  <c r="AV57" i="41608" s="1"/>
  <c r="BB57" i="41608" s="1"/>
  <c r="AE58" i="41608"/>
  <c r="AZ58" i="41608" s="1"/>
  <c r="AK58" i="41608"/>
  <c r="AV58" i="41608" s="1"/>
  <c r="BB58" i="41608" s="1"/>
  <c r="AE61" i="41608"/>
  <c r="AZ61" i="41608" s="1"/>
  <c r="AI61" i="41608"/>
  <c r="AV61" i="41608" s="1"/>
  <c r="BB61" i="41608" s="1"/>
  <c r="CI9" i="41606"/>
  <c r="BF123" i="41608"/>
  <c r="CK10" i="41606"/>
  <c r="CM10" i="41606" s="1"/>
  <c r="BF48" i="41608"/>
  <c r="BF50" i="41608"/>
  <c r="CK50" i="41606"/>
  <c r="CM50" i="41606" s="1"/>
  <c r="BF165" i="41608"/>
  <c r="BH86" i="41608"/>
  <c r="BJ86" i="41608" s="1"/>
  <c r="BH125" i="41606"/>
  <c r="CC125" i="41606" s="1"/>
  <c r="CK125" i="41606" s="1"/>
  <c r="CM125" i="41606" s="1"/>
  <c r="BH151" i="41606"/>
  <c r="CC151" i="41606" s="1"/>
  <c r="CK151" i="41606" s="1"/>
  <c r="CM151" i="41606" s="1"/>
  <c r="BH146" i="41606"/>
  <c r="CC146" i="41606" s="1"/>
  <c r="CK146" i="41606" s="1"/>
  <c r="CM146" i="41606" s="1"/>
  <c r="BH78" i="41606"/>
  <c r="CC78" i="41606" s="1"/>
  <c r="CK78" i="41606" s="1"/>
  <c r="CM78" i="41606" s="1"/>
  <c r="BH74" i="41606"/>
  <c r="CC74" i="41606" s="1"/>
  <c r="BY13" i="41606"/>
  <c r="CE13" i="41606" s="1"/>
  <c r="BY18" i="41606"/>
  <c r="CE18" i="41606" s="1"/>
  <c r="BY31" i="41606"/>
  <c r="CE31" i="41606" s="1"/>
  <c r="BL41" i="41606"/>
  <c r="BY41" i="41606" s="1"/>
  <c r="CE41" i="41606" s="1"/>
  <c r="BH41" i="41606"/>
  <c r="CC41" i="41606" s="1"/>
  <c r="BH75" i="41606"/>
  <c r="CC75" i="41606" s="1"/>
  <c r="BP75" i="41606"/>
  <c r="BY84" i="41606"/>
  <c r="CE84" i="41606" s="1"/>
  <c r="BL135" i="41606"/>
  <c r="BY135" i="41606" s="1"/>
  <c r="CE135" i="41606" s="1"/>
  <c r="BH135" i="41606"/>
  <c r="CC135" i="41606" s="1"/>
  <c r="BP137" i="41606"/>
  <c r="BY137" i="41606" s="1"/>
  <c r="CE137" i="41606" s="1"/>
  <c r="BH137" i="41606"/>
  <c r="CC137" i="41606" s="1"/>
  <c r="BH141" i="41606"/>
  <c r="CC141" i="41606" s="1"/>
  <c r="CK141" i="41606" s="1"/>
  <c r="CM141" i="41606" s="1"/>
  <c r="BY154" i="41606"/>
  <c r="CE154" i="41606" s="1"/>
  <c r="BH157" i="41606"/>
  <c r="CC157" i="41606" s="1"/>
  <c r="BH168" i="41606"/>
  <c r="CC168" i="41606" s="1"/>
  <c r="BL168" i="41606"/>
  <c r="BY168" i="41606" s="1"/>
  <c r="CE168" i="41606" s="1"/>
  <c r="BH169" i="41606"/>
  <c r="CC169" i="41606" s="1"/>
  <c r="BY25" i="41606"/>
  <c r="CE25" i="41606" s="1"/>
  <c r="BN27" i="41606"/>
  <c r="BY27" i="41606" s="1"/>
  <c r="CE27" i="41606" s="1"/>
  <c r="BH27" i="41606"/>
  <c r="CC27" i="41606" s="1"/>
  <c r="BY54" i="41606"/>
  <c r="CE54" i="41606" s="1"/>
  <c r="G38" i="41609"/>
  <c r="G34" i="41609"/>
  <c r="K37" i="41609"/>
  <c r="G37" i="41609"/>
  <c r="J38" i="41609"/>
  <c r="H38" i="41609" s="1"/>
  <c r="J36" i="41609"/>
  <c r="H36" i="41609" s="1"/>
  <c r="J34" i="41609"/>
  <c r="H34" i="41609" s="1"/>
  <c r="K36" i="41609"/>
  <c r="G35" i="41609"/>
  <c r="J35" i="41609"/>
  <c r="H35" i="41609" s="1"/>
  <c r="K34" i="41609"/>
  <c r="BH10" i="41606"/>
  <c r="CC10" i="41606" s="1"/>
  <c r="BY19" i="41606"/>
  <c r="CE19" i="41606" s="1"/>
  <c r="BH21" i="41606"/>
  <c r="CC21" i="41606" s="1"/>
  <c r="BL21" i="41606"/>
  <c r="BY21" i="41606" s="1"/>
  <c r="CE21" i="41606" s="1"/>
  <c r="BL30" i="41606"/>
  <c r="BY30" i="41606" s="1"/>
  <c r="CE30" i="41606" s="1"/>
  <c r="BH30" i="41606"/>
  <c r="CC30" i="41606" s="1"/>
  <c r="BY32" i="41606"/>
  <c r="CE32" i="41606" s="1"/>
  <c r="BH51" i="41606"/>
  <c r="CC51" i="41606" s="1"/>
  <c r="BP55" i="41606"/>
  <c r="BY55" i="41606" s="1"/>
  <c r="CE55" i="41606" s="1"/>
  <c r="BH55" i="41606"/>
  <c r="CC55" i="41606" s="1"/>
  <c r="BH65" i="41606"/>
  <c r="CC65" i="41606" s="1"/>
  <c r="CK65" i="41606" s="1"/>
  <c r="CM65" i="41606" s="1"/>
  <c r="BH73" i="41606"/>
  <c r="CC73" i="41606" s="1"/>
  <c r="BN95" i="41606"/>
  <c r="BY95" i="41606" s="1"/>
  <c r="CE95" i="41606" s="1"/>
  <c r="BH95" i="41606"/>
  <c r="CC95" i="41606" s="1"/>
  <c r="BY98" i="41606"/>
  <c r="CE98" i="41606" s="1"/>
  <c r="BY121" i="41606"/>
  <c r="CE121" i="41606" s="1"/>
  <c r="BY48" i="41606"/>
  <c r="CE48" i="41606" s="1"/>
  <c r="CK161" i="41606"/>
  <c r="CM161" i="41606" s="1"/>
  <c r="AV149" i="41608"/>
  <c r="BB149" i="41608" s="1"/>
  <c r="AV95" i="41608"/>
  <c r="BB95" i="41608" s="1"/>
  <c r="AV89" i="41608"/>
  <c r="BB89" i="41608" s="1"/>
  <c r="AV88" i="41608"/>
  <c r="BB88" i="41608" s="1"/>
  <c r="AV44" i="41608"/>
  <c r="BB44" i="41608" s="1"/>
  <c r="BH75" i="41608"/>
  <c r="BJ75" i="41608" s="1"/>
  <c r="BH130" i="41608"/>
  <c r="BJ130" i="41608" s="1"/>
  <c r="BH134" i="41608"/>
  <c r="BJ134" i="41608" s="1"/>
  <c r="CK153" i="41606"/>
  <c r="CM153" i="41606" s="1"/>
  <c r="BY112" i="41606"/>
  <c r="CE112" i="41606" s="1"/>
  <c r="BH114" i="41606"/>
  <c r="CC114" i="41606" s="1"/>
  <c r="CK114" i="41606" s="1"/>
  <c r="CM114" i="41606" s="1"/>
  <c r="BL73" i="41606"/>
  <c r="BY73" i="41606" s="1"/>
  <c r="CE73" i="41606" s="1"/>
  <c r="BH72" i="41606"/>
  <c r="CC72" i="41606" s="1"/>
  <c r="CK72" i="41606" s="1"/>
  <c r="CM72" i="41606" s="1"/>
  <c r="BH29" i="41606"/>
  <c r="CC29" i="41606" s="1"/>
  <c r="G36" i="41609"/>
  <c r="G29" i="41609"/>
  <c r="K29" i="41609"/>
  <c r="K26" i="41609"/>
  <c r="J30" i="41609"/>
  <c r="H30" i="41609" s="1"/>
  <c r="J28" i="41609"/>
  <c r="H28" i="41609" s="1"/>
  <c r="J26" i="41609"/>
  <c r="H26" i="41609" s="1"/>
  <c r="G28" i="41609"/>
  <c r="K27" i="41609"/>
  <c r="J27" i="41609"/>
  <c r="H27" i="41609" s="1"/>
  <c r="G26" i="41609"/>
  <c r="BH12" i="41606"/>
  <c r="CC12" i="41606" s="1"/>
  <c r="CK12" i="41606" s="1"/>
  <c r="CM12" i="41606" s="1"/>
  <c r="BH14" i="41606"/>
  <c r="CC14" i="41606" s="1"/>
  <c r="BY33" i="41606"/>
  <c r="CE33" i="41606" s="1"/>
  <c r="BY34" i="41606"/>
  <c r="CE34" i="41606" s="1"/>
  <c r="BN39" i="41606"/>
  <c r="BY39" i="41606" s="1"/>
  <c r="CE39" i="41606" s="1"/>
  <c r="BH39" i="41606"/>
  <c r="CC39" i="41606" s="1"/>
  <c r="BH49" i="41606"/>
  <c r="CC49" i="41606" s="1"/>
  <c r="BN59" i="41606"/>
  <c r="BY59" i="41606" s="1"/>
  <c r="CE59" i="41606" s="1"/>
  <c r="BH59" i="41606"/>
  <c r="CC59" i="41606" s="1"/>
  <c r="BH60" i="41606"/>
  <c r="CC60" i="41606" s="1"/>
  <c r="BH66" i="41606"/>
  <c r="CC66" i="41606" s="1"/>
  <c r="BP66" i="41606"/>
  <c r="BY66" i="41606" s="1"/>
  <c r="CE66" i="41606" s="1"/>
  <c r="BN67" i="41606"/>
  <c r="BY67" i="41606" s="1"/>
  <c r="CE67" i="41606" s="1"/>
  <c r="BH67" i="41606"/>
  <c r="CC67" i="41606" s="1"/>
  <c r="BY74" i="41606"/>
  <c r="CE74" i="41606" s="1"/>
  <c r="BN81" i="41606"/>
  <c r="BY81" i="41606" s="1"/>
  <c r="CE81" i="41606" s="1"/>
  <c r="BH81" i="41606"/>
  <c r="CC81" i="41606" s="1"/>
  <c r="BH87" i="41606"/>
  <c r="CC87" i="41606" s="1"/>
  <c r="BL87" i="41606"/>
  <c r="BY87" i="41606" s="1"/>
  <c r="CE87" i="41606" s="1"/>
  <c r="BP102" i="41606"/>
  <c r="BY102" i="41606" s="1"/>
  <c r="CE102" i="41606" s="1"/>
  <c r="BH102" i="41606"/>
  <c r="CC102" i="41606" s="1"/>
  <c r="BY103" i="41606"/>
  <c r="CE103" i="41606" s="1"/>
  <c r="BY115" i="41606"/>
  <c r="CE115" i="41606" s="1"/>
  <c r="BN116" i="41606"/>
  <c r="BY116" i="41606" s="1"/>
  <c r="CE116" i="41606" s="1"/>
  <c r="BH116" i="41606"/>
  <c r="CC116" i="41606" s="1"/>
  <c r="BY132" i="41606"/>
  <c r="CE132" i="41606" s="1"/>
  <c r="BH147" i="41606"/>
  <c r="CC147" i="41606" s="1"/>
  <c r="CK147" i="41606" s="1"/>
  <c r="CM147" i="41606" s="1"/>
  <c r="BN148" i="41606"/>
  <c r="BY148" i="41606" s="1"/>
  <c r="CE148" i="41606" s="1"/>
  <c r="BH148" i="41606"/>
  <c r="CC148" i="41606" s="1"/>
  <c r="BY159" i="41606"/>
  <c r="CE159" i="41606" s="1"/>
  <c r="BR111" i="41606"/>
  <c r="BY111" i="41606" s="1"/>
  <c r="CE111" i="41606" s="1"/>
  <c r="BH111" i="41606"/>
  <c r="CC111" i="41606" s="1"/>
  <c r="BH79" i="41608"/>
  <c r="BJ79" i="41608" s="1"/>
  <c r="BH114" i="41608"/>
  <c r="BJ114" i="41608" s="1"/>
  <c r="BH99" i="41608"/>
  <c r="BJ99" i="41608" s="1"/>
  <c r="CK130" i="41606"/>
  <c r="CM130" i="41606" s="1"/>
  <c r="BH93" i="41608"/>
  <c r="BJ93" i="41608" s="1"/>
  <c r="BH146" i="41608"/>
  <c r="BJ146" i="41608" s="1"/>
  <c r="BF35" i="41608"/>
  <c r="BH157" i="41608"/>
  <c r="BJ157" i="41608" s="1"/>
  <c r="CI170" i="41606"/>
  <c r="BF144" i="41608"/>
  <c r="BH48" i="41606"/>
  <c r="CC48" i="41606" s="1"/>
  <c r="BH119" i="41606"/>
  <c r="CC119" i="41606" s="1"/>
  <c r="CK119" i="41606" s="1"/>
  <c r="CM119" i="41606" s="1"/>
  <c r="BH162" i="41606"/>
  <c r="CC162" i="41606" s="1"/>
  <c r="BH142" i="41606"/>
  <c r="CC142" i="41606" s="1"/>
  <c r="BH140" i="41606"/>
  <c r="CC140" i="41606" s="1"/>
  <c r="CK140" i="41606" s="1"/>
  <c r="CM140" i="41606" s="1"/>
  <c r="BY94" i="41606"/>
  <c r="CE94" i="41606" s="1"/>
  <c r="BH96" i="41606"/>
  <c r="CC96" i="41606" s="1"/>
  <c r="CK96" i="41606" s="1"/>
  <c r="CM96" i="41606" s="1"/>
  <c r="BH34" i="41606"/>
  <c r="CC34" i="41606" s="1"/>
  <c r="BH85" i="41606"/>
  <c r="CC85" i="41606" s="1"/>
  <c r="CK85" i="41606" s="1"/>
  <c r="CM85" i="41606" s="1"/>
  <c r="BY79" i="41606"/>
  <c r="CE79" i="41606" s="1"/>
  <c r="BH46" i="41606"/>
  <c r="CC46" i="41606" s="1"/>
  <c r="BH35" i="41606"/>
  <c r="CC35" i="41606" s="1"/>
  <c r="G27" i="41609"/>
  <c r="D8" i="41609"/>
  <c r="G20" i="41609"/>
  <c r="K19" i="41609"/>
  <c r="G19" i="41609"/>
  <c r="J21" i="41609"/>
  <c r="H21" i="41609" s="1"/>
  <c r="J19" i="41609"/>
  <c r="H19" i="41609" s="1"/>
  <c r="K22" i="41609"/>
  <c r="K18" i="41609"/>
  <c r="J22" i="41609"/>
  <c r="H22" i="41609" s="1"/>
  <c r="J18" i="41609"/>
  <c r="H18" i="41609" s="1"/>
  <c r="BH6" i="41606"/>
  <c r="CC6" i="41606" s="1"/>
  <c r="BL6" i="41606"/>
  <c r="BY6" i="41606" s="1"/>
  <c r="CE6" i="41606" s="1"/>
  <c r="BH11" i="41606"/>
  <c r="CC11" i="41606" s="1"/>
  <c r="BY20" i="41606"/>
  <c r="CE20" i="41606" s="1"/>
  <c r="BY35" i="41606"/>
  <c r="CE35" i="41606" s="1"/>
  <c r="BN52" i="41606"/>
  <c r="BY52" i="41606" s="1"/>
  <c r="CE52" i="41606" s="1"/>
  <c r="BH52" i="41606"/>
  <c r="CC52" i="41606" s="1"/>
  <c r="BH58" i="41606"/>
  <c r="CC58" i="41606" s="1"/>
  <c r="BN69" i="41606"/>
  <c r="BY69" i="41606" s="1"/>
  <c r="CE69" i="41606" s="1"/>
  <c r="BH69" i="41606"/>
  <c r="CC69" i="41606" s="1"/>
  <c r="BN76" i="41606"/>
  <c r="BY76" i="41606" s="1"/>
  <c r="CE76" i="41606" s="1"/>
  <c r="BH76" i="41606"/>
  <c r="CC76" i="41606" s="1"/>
  <c r="BH91" i="41606"/>
  <c r="CC91" i="41606" s="1"/>
  <c r="BF170" i="41608"/>
  <c r="BH90" i="41608"/>
  <c r="BJ90" i="41608" s="1"/>
  <c r="BF115" i="41608"/>
  <c r="AE50" i="41608"/>
  <c r="AZ50" i="41608" s="1"/>
  <c r="BH50" i="41608" s="1"/>
  <c r="BJ50" i="41608" s="1"/>
  <c r="BH80" i="41608"/>
  <c r="BJ80" i="41608" s="1"/>
  <c r="BH159" i="41606"/>
  <c r="CC159" i="41606" s="1"/>
  <c r="BL157" i="41606"/>
  <c r="BY157" i="41606" s="1"/>
  <c r="CE157" i="41606" s="1"/>
  <c r="BH138" i="41606"/>
  <c r="CC138" i="41606" s="1"/>
  <c r="CK138" i="41606" s="1"/>
  <c r="CM138" i="41606" s="1"/>
  <c r="BY44" i="41606"/>
  <c r="CE44" i="41606" s="1"/>
  <c r="BL169" i="41606"/>
  <c r="BY169" i="41606" s="1"/>
  <c r="CE169" i="41606" s="1"/>
  <c r="BH130" i="41606"/>
  <c r="CC130" i="41606" s="1"/>
  <c r="BY117" i="41606"/>
  <c r="CE117" i="41606" s="1"/>
  <c r="BY104" i="41606"/>
  <c r="CE104" i="41606" s="1"/>
  <c r="BH25" i="41606"/>
  <c r="CC25" i="41606" s="1"/>
  <c r="BH121" i="41606"/>
  <c r="CC121" i="41606" s="1"/>
  <c r="BH100" i="41606"/>
  <c r="CC100" i="41606" s="1"/>
  <c r="CK100" i="41606" s="1"/>
  <c r="CM100" i="41606" s="1"/>
  <c r="BH93" i="41606"/>
  <c r="CC93" i="41606" s="1"/>
  <c r="CK93" i="41606" s="1"/>
  <c r="CM93" i="41606" s="1"/>
  <c r="BY90" i="41606"/>
  <c r="CE90" i="41606" s="1"/>
  <c r="BH32" i="41606"/>
  <c r="CC32" i="41606" s="1"/>
  <c r="BL58" i="41606"/>
  <c r="BY58" i="41606" s="1"/>
  <c r="CE58" i="41606" s="1"/>
  <c r="BH82" i="41606"/>
  <c r="CC82" i="41606" s="1"/>
  <c r="CK82" i="41606" s="1"/>
  <c r="CM82" i="41606" s="1"/>
  <c r="BY75" i="41606"/>
  <c r="CE75" i="41606" s="1"/>
  <c r="BH40" i="41606"/>
  <c r="CC40" i="41606" s="1"/>
  <c r="CK40" i="41606" s="1"/>
  <c r="CM40" i="41606" s="1"/>
  <c r="BL49" i="41606"/>
  <c r="BY49" i="41606" s="1"/>
  <c r="CE49" i="41606" s="1"/>
  <c r="BH88" i="41606"/>
  <c r="CC88" i="41606" s="1"/>
  <c r="CK88" i="41606" s="1"/>
  <c r="CM88" i="41606" s="1"/>
  <c r="BH57" i="41606"/>
  <c r="CC57" i="41606" s="1"/>
  <c r="CK57" i="41606" s="1"/>
  <c r="CM57" i="41606" s="1"/>
  <c r="BH36" i="41606"/>
  <c r="CC36" i="41606" s="1"/>
  <c r="CK36" i="41606" s="1"/>
  <c r="CM36" i="41606" s="1"/>
  <c r="BH19" i="41606"/>
  <c r="CC19" i="41606" s="1"/>
  <c r="G21" i="41609"/>
  <c r="BH18" i="41606"/>
  <c r="CC18" i="41606" s="1"/>
  <c r="G30" i="41609"/>
  <c r="K35" i="41609"/>
  <c r="J37" i="41609"/>
  <c r="H37" i="41609" s="1"/>
  <c r="BH20" i="41606"/>
  <c r="CC20" i="41606" s="1"/>
  <c r="K11" i="41609"/>
  <c r="K10" i="41609"/>
  <c r="G11" i="41609"/>
  <c r="J10" i="41609"/>
  <c r="H10" i="41609" s="1"/>
  <c r="K9" i="41609"/>
  <c r="G9" i="41609"/>
  <c r="J13" i="41609"/>
  <c r="H13" i="41609" s="1"/>
  <c r="J9" i="41609"/>
  <c r="H9" i="41609" s="1"/>
  <c r="K13" i="41609"/>
  <c r="G13" i="41609"/>
  <c r="BH22" i="41606"/>
  <c r="CC22" i="41606" s="1"/>
  <c r="BL22" i="41606"/>
  <c r="BY22" i="41606" s="1"/>
  <c r="CE22" i="41606" s="1"/>
  <c r="BN28" i="41606"/>
  <c r="BY28" i="41606" s="1"/>
  <c r="CE28" i="41606" s="1"/>
  <c r="BH28" i="41606"/>
  <c r="CC28" i="41606" s="1"/>
  <c r="BH38" i="41606"/>
  <c r="CC38" i="41606" s="1"/>
  <c r="CK38" i="41606" s="1"/>
  <c r="CM38" i="41606" s="1"/>
  <c r="BH45" i="41606"/>
  <c r="CC45" i="41606" s="1"/>
  <c r="BP45" i="41606"/>
  <c r="BY45" i="41606" s="1"/>
  <c r="CE45" i="41606" s="1"/>
  <c r="BP51" i="41606"/>
  <c r="BY51" i="41606" s="1"/>
  <c r="CE51" i="41606" s="1"/>
  <c r="BH54" i="41606"/>
  <c r="CC54" i="41606" s="1"/>
  <c r="BH62" i="41606"/>
  <c r="CC62" i="41606" s="1"/>
  <c r="BL62" i="41606"/>
  <c r="BY62" i="41606" s="1"/>
  <c r="CE62" i="41606" s="1"/>
  <c r="BL68" i="41606"/>
  <c r="BY68" i="41606" s="1"/>
  <c r="CE68" i="41606" s="1"/>
  <c r="BH68" i="41606"/>
  <c r="CC68" i="41606" s="1"/>
  <c r="BH80" i="41606"/>
  <c r="CC80" i="41606" s="1"/>
  <c r="BN86" i="41606"/>
  <c r="BY86" i="41606" s="1"/>
  <c r="CE86" i="41606" s="1"/>
  <c r="BH86" i="41606"/>
  <c r="CC86" i="41606" s="1"/>
  <c r="BN99" i="41606"/>
  <c r="BY99" i="41606" s="1"/>
  <c r="CE99" i="41606" s="1"/>
  <c r="BH99" i="41606"/>
  <c r="CC99" i="41606" s="1"/>
  <c r="BH104" i="41606"/>
  <c r="CC104" i="41606" s="1"/>
  <c r="BH117" i="41606"/>
  <c r="CC117" i="41606" s="1"/>
  <c r="BR150" i="41606"/>
  <c r="BH150" i="41606"/>
  <c r="CC150" i="41606" s="1"/>
  <c r="BY29" i="41606"/>
  <c r="CE29" i="41606" s="1"/>
  <c r="BH31" i="41606"/>
  <c r="CC31" i="41606" s="1"/>
  <c r="BH50" i="41606"/>
  <c r="CC50" i="41606" s="1"/>
  <c r="BH79" i="41606"/>
  <c r="CC79" i="41606" s="1"/>
  <c r="BH97" i="41606"/>
  <c r="CC97" i="41606" s="1"/>
  <c r="BY105" i="41606"/>
  <c r="CE105" i="41606" s="1"/>
  <c r="BY136" i="41606"/>
  <c r="CE136" i="41606" s="1"/>
  <c r="BN158" i="41606"/>
  <c r="BY158" i="41606" s="1"/>
  <c r="CE158" i="41606" s="1"/>
  <c r="BH158" i="41606"/>
  <c r="CC158" i="41606" s="1"/>
  <c r="BF119" i="41608"/>
  <c r="BH119" i="41608"/>
  <c r="BJ119" i="41608" s="1"/>
  <c r="AI18" i="41608"/>
  <c r="AV18" i="41608" s="1"/>
  <c r="BB18" i="41608" s="1"/>
  <c r="AE18" i="41608"/>
  <c r="AZ18" i="41608" s="1"/>
  <c r="AI32" i="41608"/>
  <c r="AV32" i="41608" s="1"/>
  <c r="BB32" i="41608" s="1"/>
  <c r="AE32" i="41608"/>
  <c r="AZ32" i="41608" s="1"/>
  <c r="AE39" i="41608"/>
  <c r="AZ39" i="41608" s="1"/>
  <c r="AI39" i="41608"/>
  <c r="AV39" i="41608" s="1"/>
  <c r="BB39" i="41608" s="1"/>
  <c r="BN108" i="41606"/>
  <c r="BY108" i="41606" s="1"/>
  <c r="CE108" i="41606" s="1"/>
  <c r="BH108" i="41606"/>
  <c r="CC108" i="41606" s="1"/>
  <c r="BH133" i="41606"/>
  <c r="CC133" i="41606" s="1"/>
  <c r="BL133" i="41606"/>
  <c r="BY133" i="41606" s="1"/>
  <c r="CE133" i="41606" s="1"/>
  <c r="BH149" i="41606"/>
  <c r="CC149" i="41606" s="1"/>
  <c r="CK149" i="41606" s="1"/>
  <c r="CM149" i="41606" s="1"/>
  <c r="BN163" i="41606"/>
  <c r="BH163" i="41606"/>
  <c r="CC163" i="41606" s="1"/>
  <c r="BT166" i="41606"/>
  <c r="BY166" i="41606" s="1"/>
  <c r="CE166" i="41606" s="1"/>
  <c r="BH166" i="41606"/>
  <c r="CC166" i="41606" s="1"/>
  <c r="BH167" i="41606"/>
  <c r="CC167" i="41606" s="1"/>
  <c r="CK167" i="41606" s="1"/>
  <c r="CM167" i="41606" s="1"/>
  <c r="AV167" i="41608"/>
  <c r="BB167" i="41608" s="1"/>
  <c r="AV158" i="41608"/>
  <c r="BB158" i="41608" s="1"/>
  <c r="BH127" i="41608"/>
  <c r="BJ127" i="41608" s="1"/>
  <c r="BF127" i="41608"/>
  <c r="AV101" i="41608"/>
  <c r="BB101" i="41608" s="1"/>
  <c r="AV98" i="41608"/>
  <c r="BB98" i="41608" s="1"/>
  <c r="AV85" i="41608"/>
  <c r="BB85" i="41608" s="1"/>
  <c r="AE10" i="41608"/>
  <c r="AZ10" i="41608" s="1"/>
  <c r="AM10" i="41608"/>
  <c r="AV10" i="41608" s="1"/>
  <c r="BB10" i="41608" s="1"/>
  <c r="AE30" i="41608"/>
  <c r="AZ30" i="41608" s="1"/>
  <c r="BH30" i="41608" s="1"/>
  <c r="BJ30" i="41608" s="1"/>
  <c r="AV142" i="41608"/>
  <c r="BB142" i="41608" s="1"/>
  <c r="AV27" i="41608"/>
  <c r="BB27" i="41608" s="1"/>
  <c r="AV25" i="41608"/>
  <c r="BB25" i="41608" s="1"/>
  <c r="AV156" i="41608"/>
  <c r="BB156" i="41608" s="1"/>
  <c r="AV133" i="41608"/>
  <c r="BB133" i="41608" s="1"/>
  <c r="AV129" i="41608"/>
  <c r="BB129" i="41608" s="1"/>
  <c r="AV100" i="41608"/>
  <c r="BB100" i="41608" s="1"/>
  <c r="AV68" i="41608"/>
  <c r="BB68" i="41608" s="1"/>
  <c r="AV62" i="41608"/>
  <c r="BB62" i="41608" s="1"/>
  <c r="AQ13" i="41608"/>
  <c r="AV13" i="41608" s="1"/>
  <c r="BB13" i="41608" s="1"/>
  <c r="AE13" i="41608"/>
  <c r="AZ13" i="41608" s="1"/>
  <c r="AV78" i="41608"/>
  <c r="BB78" i="41608" s="1"/>
  <c r="AV60" i="41608"/>
  <c r="BB60" i="41608" s="1"/>
  <c r="AE28" i="41608"/>
  <c r="AZ28" i="41608" s="1"/>
  <c r="AI28" i="41608"/>
  <c r="AV28" i="41608" s="1"/>
  <c r="BB28" i="41608" s="1"/>
  <c r="AE33" i="41608"/>
  <c r="AZ33" i="41608" s="1"/>
  <c r="AI33" i="41608"/>
  <c r="AV33" i="41608" s="1"/>
  <c r="BB33" i="41608" s="1"/>
  <c r="AE36" i="41608"/>
  <c r="AZ36" i="41608" s="1"/>
  <c r="AI36" i="41608"/>
  <c r="AV36" i="41608" s="1"/>
  <c r="BB36" i="41608" s="1"/>
  <c r="AE55" i="41608"/>
  <c r="AZ55" i="41608" s="1"/>
  <c r="BH55" i="41608" s="1"/>
  <c r="BJ55" i="41608" s="1"/>
  <c r="AE59" i="41608"/>
  <c r="AZ59" i="41608" s="1"/>
  <c r="AE54" i="41608"/>
  <c r="AZ54" i="41608" s="1"/>
  <c r="BH54" i="41608" s="1"/>
  <c r="BJ54" i="41608" s="1"/>
  <c r="AK6" i="41608"/>
  <c r="AV6" i="41608" s="1"/>
  <c r="BB6" i="41608" s="1"/>
  <c r="AE6" i="41608"/>
  <c r="AZ6" i="41608" s="1"/>
  <c r="AE41" i="41608"/>
  <c r="AZ41" i="41608" s="1"/>
  <c r="BH41" i="41608" s="1"/>
  <c r="BJ41" i="41608" s="1"/>
  <c r="CK51" i="41606" l="1"/>
  <c r="CM51" i="41606" s="1"/>
  <c r="CI51" i="41606"/>
  <c r="CK67" i="41606"/>
  <c r="CM67" i="41606" s="1"/>
  <c r="CI67" i="41606"/>
  <c r="BF58" i="41608"/>
  <c r="BH58" i="41608"/>
  <c r="BJ58" i="41608" s="1"/>
  <c r="CI53" i="41606"/>
  <c r="CK53" i="41606"/>
  <c r="CM53" i="41606" s="1"/>
  <c r="CI158" i="41606"/>
  <c r="CK158" i="41606"/>
  <c r="CM158" i="41606" s="1"/>
  <c r="CI76" i="41606"/>
  <c r="CK76" i="41606"/>
  <c r="CM76" i="41606" s="1"/>
  <c r="CK66" i="41606"/>
  <c r="CM66" i="41606" s="1"/>
  <c r="CI66" i="41606"/>
  <c r="CI59" i="41606"/>
  <c r="CK59" i="41606"/>
  <c r="CM59" i="41606" s="1"/>
  <c r="CI28" i="41606"/>
  <c r="CK28" i="41606"/>
  <c r="CM28" i="41606" s="1"/>
  <c r="CI39" i="41606"/>
  <c r="CK39" i="41606"/>
  <c r="CM39" i="41606" s="1"/>
  <c r="CI99" i="41606"/>
  <c r="CK99" i="41606"/>
  <c r="CM99" i="41606" s="1"/>
  <c r="CI52" i="41606"/>
  <c r="CK52" i="41606"/>
  <c r="CM52" i="41606" s="1"/>
  <c r="BF60" i="41608"/>
  <c r="BH60" i="41608"/>
  <c r="BJ60" i="41608" s="1"/>
  <c r="BF142" i="41608"/>
  <c r="BH142" i="41608"/>
  <c r="BJ142" i="41608" s="1"/>
  <c r="CK105" i="41606"/>
  <c r="CM105" i="41606" s="1"/>
  <c r="CI105" i="41606"/>
  <c r="CK117" i="41606"/>
  <c r="CM117" i="41606" s="1"/>
  <c r="CI117" i="41606"/>
  <c r="CK168" i="41606"/>
  <c r="CM168" i="41606" s="1"/>
  <c r="CI168" i="41606"/>
  <c r="CK31" i="41606"/>
  <c r="CM31" i="41606" s="1"/>
  <c r="CI31" i="41606"/>
  <c r="BF68" i="41608"/>
  <c r="BH68" i="41608"/>
  <c r="BJ68" i="41608" s="1"/>
  <c r="CI133" i="41606"/>
  <c r="CK133" i="41606"/>
  <c r="CM133" i="41606" s="1"/>
  <c r="CI45" i="41606"/>
  <c r="CK45" i="41606"/>
  <c r="CM45" i="41606" s="1"/>
  <c r="CI69" i="41606"/>
  <c r="CK69" i="41606"/>
  <c r="CM69" i="41606" s="1"/>
  <c r="CK48" i="41606"/>
  <c r="CM48" i="41606" s="1"/>
  <c r="CI48" i="41606"/>
  <c r="BH133" i="41608"/>
  <c r="BJ133" i="41608" s="1"/>
  <c r="BF133" i="41608"/>
  <c r="BF32" i="41608"/>
  <c r="BH32" i="41608"/>
  <c r="BJ32" i="41608" s="1"/>
  <c r="CI49" i="41606"/>
  <c r="CK49" i="41606"/>
  <c r="CM49" i="41606" s="1"/>
  <c r="CI94" i="41606"/>
  <c r="CK94" i="41606"/>
  <c r="CM94" i="41606" s="1"/>
  <c r="BF88" i="41608"/>
  <c r="BH88" i="41608"/>
  <c r="BJ88" i="41608" s="1"/>
  <c r="BF6" i="41608"/>
  <c r="BH6" i="41608"/>
  <c r="BJ6" i="41608" s="1"/>
  <c r="BF28" i="41608"/>
  <c r="BH28" i="41608"/>
  <c r="BJ28" i="41608" s="1"/>
  <c r="BH156" i="41608"/>
  <c r="BJ156" i="41608" s="1"/>
  <c r="BF156" i="41608"/>
  <c r="BF98" i="41608"/>
  <c r="BH98" i="41608"/>
  <c r="BJ98" i="41608" s="1"/>
  <c r="BF158" i="41608"/>
  <c r="BH158" i="41608"/>
  <c r="BJ158" i="41608" s="1"/>
  <c r="BH39" i="41608"/>
  <c r="BJ39" i="41608" s="1"/>
  <c r="BF39" i="41608"/>
  <c r="CK62" i="41606"/>
  <c r="CM62" i="41606" s="1"/>
  <c r="CI62" i="41606"/>
  <c r="CI35" i="41606"/>
  <c r="CK35" i="41606"/>
  <c r="CM35" i="41606" s="1"/>
  <c r="CI148" i="41606"/>
  <c r="CK148" i="41606"/>
  <c r="CM148" i="41606" s="1"/>
  <c r="CK102" i="41606"/>
  <c r="CM102" i="41606" s="1"/>
  <c r="CI102" i="41606"/>
  <c r="CI34" i="41606"/>
  <c r="CK34" i="41606"/>
  <c r="CM34" i="41606" s="1"/>
  <c r="BF89" i="41608"/>
  <c r="BH89" i="41608"/>
  <c r="BJ89" i="41608" s="1"/>
  <c r="CI55" i="41606"/>
  <c r="CK55" i="41606"/>
  <c r="CM55" i="41606" s="1"/>
  <c r="CI19" i="41606"/>
  <c r="CK19" i="41606"/>
  <c r="CM19" i="41606" s="1"/>
  <c r="BF53" i="41608"/>
  <c r="BH53" i="41608"/>
  <c r="BJ53" i="41608" s="1"/>
  <c r="BH152" i="41608"/>
  <c r="BJ152" i="41608" s="1"/>
  <c r="BF152" i="41608"/>
  <c r="CK91" i="41606"/>
  <c r="CM91" i="41606" s="1"/>
  <c r="CI91" i="41606"/>
  <c r="BF100" i="41608"/>
  <c r="BH100" i="41608"/>
  <c r="BJ100" i="41608" s="1"/>
  <c r="BF25" i="41608"/>
  <c r="BH25" i="41608"/>
  <c r="BJ25" i="41608" s="1"/>
  <c r="BH10" i="41608"/>
  <c r="BJ10" i="41608" s="1"/>
  <c r="BF10" i="41608"/>
  <c r="BF101" i="41608"/>
  <c r="BH101" i="41608"/>
  <c r="BJ101" i="41608" s="1"/>
  <c r="BF167" i="41608"/>
  <c r="BH167" i="41608"/>
  <c r="BJ167" i="41608" s="1"/>
  <c r="BF18" i="41608"/>
  <c r="BH18" i="41608"/>
  <c r="BJ18" i="41608" s="1"/>
  <c r="CI22" i="41606"/>
  <c r="CK22" i="41606"/>
  <c r="CM22" i="41606" s="1"/>
  <c r="CK75" i="41606"/>
  <c r="CM75" i="41606" s="1"/>
  <c r="CI75" i="41606"/>
  <c r="CI90" i="41606"/>
  <c r="CK90" i="41606"/>
  <c r="CM90" i="41606" s="1"/>
  <c r="CK169" i="41606"/>
  <c r="CM169" i="41606" s="1"/>
  <c r="CI169" i="41606"/>
  <c r="CK20" i="41606"/>
  <c r="CM20" i="41606" s="1"/>
  <c r="CI20" i="41606"/>
  <c r="CI111" i="41606"/>
  <c r="CK111" i="41606"/>
  <c r="CM111" i="41606" s="1"/>
  <c r="CK115" i="41606"/>
  <c r="CM115" i="41606" s="1"/>
  <c r="CI115" i="41606"/>
  <c r="CI87" i="41606"/>
  <c r="CK87" i="41606"/>
  <c r="CM87" i="41606" s="1"/>
  <c r="CI74" i="41606"/>
  <c r="CK74" i="41606"/>
  <c r="CM74" i="41606" s="1"/>
  <c r="CK33" i="41606"/>
  <c r="CM33" i="41606" s="1"/>
  <c r="CI33" i="41606"/>
  <c r="CI112" i="41606"/>
  <c r="CK112" i="41606"/>
  <c r="CM112" i="41606" s="1"/>
  <c r="BF95" i="41608"/>
  <c r="BH95" i="41608"/>
  <c r="BJ95" i="41608" s="1"/>
  <c r="CK121" i="41606"/>
  <c r="CM121" i="41606" s="1"/>
  <c r="CI121" i="41606"/>
  <c r="CI54" i="41606"/>
  <c r="CK54" i="41606"/>
  <c r="CM54" i="41606" s="1"/>
  <c r="CI25" i="41606"/>
  <c r="CK25" i="41606"/>
  <c r="CM25" i="41606" s="1"/>
  <c r="CK84" i="41606"/>
  <c r="CM84" i="41606" s="1"/>
  <c r="CI84" i="41606"/>
  <c r="CI13" i="41606"/>
  <c r="CK13" i="41606"/>
  <c r="CM13" i="41606" s="1"/>
  <c r="BF45" i="41608"/>
  <c r="BH45" i="41608"/>
  <c r="BJ45" i="41608" s="1"/>
  <c r="CK89" i="41606"/>
  <c r="CM89" i="41606" s="1"/>
  <c r="CI89" i="41606"/>
  <c r="CI17" i="41606"/>
  <c r="CK17" i="41606"/>
  <c r="CM17" i="41606" s="1"/>
  <c r="BH62" i="41608"/>
  <c r="BJ62" i="41608" s="1"/>
  <c r="BF62" i="41608"/>
  <c r="BH85" i="41608"/>
  <c r="BJ85" i="41608" s="1"/>
  <c r="BF85" i="41608"/>
  <c r="CK108" i="41606"/>
  <c r="CM108" i="41606" s="1"/>
  <c r="CI108" i="41606"/>
  <c r="CK68" i="41606"/>
  <c r="CM68" i="41606" s="1"/>
  <c r="CI68" i="41606"/>
  <c r="CI58" i="41606"/>
  <c r="CK58" i="41606"/>
  <c r="CM58" i="41606" s="1"/>
  <c r="CI6" i="41606"/>
  <c r="CK6" i="41606"/>
  <c r="CM6" i="41606" s="1"/>
  <c r="CK79" i="41606"/>
  <c r="CM79" i="41606" s="1"/>
  <c r="CI79" i="41606"/>
  <c r="CI73" i="41606"/>
  <c r="CK73" i="41606"/>
  <c r="CM73" i="41606" s="1"/>
  <c r="CI154" i="41606"/>
  <c r="CK154" i="41606"/>
  <c r="CM154" i="41606" s="1"/>
  <c r="CK163" i="41606"/>
  <c r="CM163" i="41606" s="1"/>
  <c r="CI163" i="41606"/>
  <c r="CI150" i="41606"/>
  <c r="CK150" i="41606"/>
  <c r="CM150" i="41606" s="1"/>
  <c r="BF36" i="41608"/>
  <c r="BH36" i="41608"/>
  <c r="BJ36" i="41608" s="1"/>
  <c r="BF78" i="41608"/>
  <c r="BH78" i="41608"/>
  <c r="BJ78" i="41608" s="1"/>
  <c r="CK166" i="41606"/>
  <c r="CM166" i="41606" s="1"/>
  <c r="CI166" i="41606"/>
  <c r="CI29" i="41606"/>
  <c r="CK29" i="41606"/>
  <c r="CM29" i="41606" s="1"/>
  <c r="CK86" i="41606"/>
  <c r="CM86" i="41606" s="1"/>
  <c r="CI86" i="41606"/>
  <c r="CK157" i="41606"/>
  <c r="CM157" i="41606" s="1"/>
  <c r="CI157" i="41606"/>
  <c r="CK116" i="41606"/>
  <c r="CM116" i="41606" s="1"/>
  <c r="CI116" i="41606"/>
  <c r="CK81" i="41606"/>
  <c r="CM81" i="41606" s="1"/>
  <c r="CI81" i="41606"/>
  <c r="CI95" i="41606"/>
  <c r="CK95" i="41606"/>
  <c r="CM95" i="41606" s="1"/>
  <c r="CK30" i="41606"/>
  <c r="CM30" i="41606" s="1"/>
  <c r="CI30" i="41606"/>
  <c r="CI27" i="41606"/>
  <c r="CK27" i="41606"/>
  <c r="CM27" i="41606" s="1"/>
  <c r="CK135" i="41606"/>
  <c r="CM135" i="41606" s="1"/>
  <c r="CI135" i="41606"/>
  <c r="CK18" i="41606"/>
  <c r="CM18" i="41606" s="1"/>
  <c r="CI18" i="41606"/>
  <c r="BH33" i="41608"/>
  <c r="BJ33" i="41608" s="1"/>
  <c r="BF33" i="41608"/>
  <c r="BH13" i="41608"/>
  <c r="BJ13" i="41608" s="1"/>
  <c r="BF13" i="41608"/>
  <c r="BF129" i="41608"/>
  <c r="BH129" i="41608"/>
  <c r="BJ129" i="41608" s="1"/>
  <c r="BH27" i="41608"/>
  <c r="BJ27" i="41608" s="1"/>
  <c r="BF27" i="41608"/>
  <c r="CI136" i="41606"/>
  <c r="CK136" i="41606"/>
  <c r="CM136" i="41606" s="1"/>
  <c r="CI104" i="41606"/>
  <c r="CK104" i="41606"/>
  <c r="CM104" i="41606" s="1"/>
  <c r="CK44" i="41606"/>
  <c r="CM44" i="41606" s="1"/>
  <c r="CI44" i="41606"/>
  <c r="CI159" i="41606"/>
  <c r="CK159" i="41606"/>
  <c r="CM159" i="41606" s="1"/>
  <c r="CI132" i="41606"/>
  <c r="CK132" i="41606"/>
  <c r="CM132" i="41606" s="1"/>
  <c r="CI103" i="41606"/>
  <c r="CK103" i="41606"/>
  <c r="CM103" i="41606" s="1"/>
  <c r="BF44" i="41608"/>
  <c r="BH44" i="41608"/>
  <c r="BJ44" i="41608" s="1"/>
  <c r="BF149" i="41608"/>
  <c r="BH149" i="41608"/>
  <c r="BJ149" i="41608" s="1"/>
  <c r="CK98" i="41606"/>
  <c r="CM98" i="41606" s="1"/>
  <c r="CI98" i="41606"/>
  <c r="CI32" i="41606"/>
  <c r="CK32" i="41606"/>
  <c r="CM32" i="41606" s="1"/>
  <c r="CI21" i="41606"/>
  <c r="CK21" i="41606"/>
  <c r="CM21" i="41606" s="1"/>
  <c r="CI137" i="41606"/>
  <c r="CK137" i="41606"/>
  <c r="CM137" i="41606" s="1"/>
  <c r="CK41" i="41606"/>
  <c r="CM41" i="41606" s="1"/>
  <c r="CI41" i="41606"/>
  <c r="BF61" i="41608"/>
  <c r="BH61" i="41608"/>
  <c r="BJ61" i="41608" s="1"/>
  <c r="BH57" i="41608"/>
  <c r="BJ57" i="41608" s="1"/>
  <c r="BF57" i="41608"/>
  <c r="BH52" i="41608"/>
  <c r="BJ52" i="41608" s="1"/>
  <c r="BF52" i="41608"/>
  <c r="CK127" i="41606"/>
  <c r="CM127" i="41606" s="1"/>
  <c r="CI127" i="41606"/>
</calcChain>
</file>

<file path=xl/sharedStrings.xml><?xml version="1.0" encoding="utf-8"?>
<sst xmlns="http://schemas.openxmlformats.org/spreadsheetml/2006/main" count="5472" uniqueCount="1541">
  <si>
    <t>Ventilation indicative - positionnez les plus grands services en premier; puis complétez.ATTENTION : râgouts et plats complets le jeudi; jamais le lundi - ni veilles de ponts ou fériés (DLC et gestion des invendus)</t>
  </si>
  <si>
    <t xml:space="preserve">Avec les nouvelles recommandations en fruits et légumes il serait judicieux pour faire les menus de positionner en priorité les légumes puis H.O ou desserts. </t>
  </si>
  <si>
    <t xml:space="preserve"> Et en fonction de ces choix ; déterminer le plat principal.. La couleur et la quantité de sauce à servir dépendent du légume d'accompagnement.</t>
  </si>
  <si>
    <t>DÉJEUNER</t>
  </si>
  <si>
    <t>Recommandé</t>
  </si>
  <si>
    <r>
      <t xml:space="preserve">GEMRCN - PNNS - Fréquences recommandées </t>
    </r>
    <r>
      <rPr>
        <sz val="10"/>
        <rFont val="Arial"/>
        <family val="2"/>
      </rPr>
      <t>personnes agées en structures de soins</t>
    </r>
  </si>
  <si>
    <t>A servir</t>
  </si>
  <si>
    <t xml:space="preserve">1 tous les </t>
  </si>
  <si>
    <t>le positionnement pourrait commencer  le</t>
  </si>
  <si>
    <t>avec un interval de:</t>
  </si>
  <si>
    <t>Nb repas de référence</t>
  </si>
  <si>
    <t>Frits ou pré-frits + de 15% de lipides</t>
  </si>
  <si>
    <t>ou le</t>
  </si>
  <si>
    <t>Plat protéique  P/L &lt;ou= à 1 le rapport ne concerne pas les œufs</t>
  </si>
  <si>
    <t>Total repas à servir</t>
  </si>
  <si>
    <t>Poisson ou préparation au moins 70% poisson -P/L &gt;ou=2</t>
  </si>
  <si>
    <t>Viande non hachée bœuf-veau-agneau et abats boucherie</t>
  </si>
  <si>
    <t>Nb de repas par semaine</t>
  </si>
  <si>
    <t>Plats-préparations base viande-poisson-œuf &lt;70% MP animale</t>
  </si>
  <si>
    <t xml:space="preserve">* tous les R. = repas </t>
  </si>
  <si>
    <t>DINER</t>
  </si>
  <si>
    <t>Déjeuner et diner</t>
  </si>
  <si>
    <r>
      <t xml:space="preserve">GEMRCN - PNNS - Fréquences recommandées </t>
    </r>
    <r>
      <rPr>
        <sz val="10"/>
        <rFont val="Arial"/>
        <family val="2"/>
      </rPr>
      <t xml:space="preserve">+ de 3 ans-adolescents-adultes et P.A portage </t>
    </r>
  </si>
  <si>
    <t>Restauration scolaire Zone B - 2008</t>
  </si>
  <si>
    <t>jours</t>
  </si>
  <si>
    <t>1 service tous les</t>
  </si>
  <si>
    <t>Cuisine Centrale de Rochefort sur Mer</t>
  </si>
  <si>
    <t>ÉQUILIBRE DES MENUS sur 1 Mois Base documentaire Pomona Passion Froid 2004</t>
  </si>
  <si>
    <t>Griile de fréquence d'apparition de certains types d'aliments, afin de réduire les apports en graisses et d'augmenter les apports en calcium, fibres et fer</t>
  </si>
  <si>
    <t>Fréquences sur 20 Menus</t>
  </si>
  <si>
    <t>Entrées</t>
  </si>
  <si>
    <t>Plat protidique</t>
  </si>
  <si>
    <t>Légumes</t>
  </si>
  <si>
    <t>Produits laitiers</t>
  </si>
  <si>
    <t>Desserts</t>
  </si>
  <si>
    <t>Fréquences observées</t>
  </si>
  <si>
    <t>Fréquences recommandées GPEMDA</t>
  </si>
  <si>
    <t>Entrées&gt;15% MG</t>
  </si>
  <si>
    <t>Maxi</t>
  </si>
  <si>
    <t>Produits à frire et préfrits&gt;15% MG</t>
  </si>
  <si>
    <t>Patisseries Fraîches ou sèches&gt;15% MG</t>
  </si>
  <si>
    <t>Plats protéiques avec P/L &lt; 1</t>
  </si>
  <si>
    <t>Crudités ou fruits crus</t>
  </si>
  <si>
    <t>Mini</t>
  </si>
  <si>
    <t>Légumes autres que secs, seuls ou en mélanges (50% au mini.)</t>
  </si>
  <si>
    <t>Légumes secs ou féculents ou céréales</t>
  </si>
  <si>
    <t>Préparations à base de poisson&gt;70% de poisson et P/L &gt;2</t>
  </si>
  <si>
    <t>Viandes Rouges</t>
  </si>
  <si>
    <t>Préparations à base de poisson reconstitué &lt;70% de matières premières animales</t>
  </si>
  <si>
    <t>Fromages ou autres produits laitiers &gt; 150mg de calcium</t>
  </si>
  <si>
    <t>Fromages ou autres produits laitiers &lt; 150mg et &gt; 100mg de calcium</t>
  </si>
  <si>
    <t>G.P.E.M.D.A. : Groupement Permanent d'Études des Marchés et Denrées Alimentaires</t>
  </si>
  <si>
    <t>MG : Matières Grasses - P : Protides - P/L : rapport Protides sur Lipides</t>
  </si>
  <si>
    <t xml:space="preserve">   FRÉQUENCES RECOMMANDEES POUR LES PERSONNES AGEES EN INSTITUTION OU EN STRUCTURE DE SOINS(1)</t>
  </si>
  <si>
    <t>Déjeuner (4)</t>
  </si>
  <si>
    <t>Dîner (4)</t>
  </si>
  <si>
    <t xml:space="preserve">Plat </t>
  </si>
  <si>
    <t>Garniture ou</t>
  </si>
  <si>
    <t>Produit</t>
  </si>
  <si>
    <t>Fréquence</t>
  </si>
  <si>
    <t>protidique</t>
  </si>
  <si>
    <t>accompagnement</t>
  </si>
  <si>
    <t xml:space="preserve"> laitier</t>
  </si>
  <si>
    <t>recommandée</t>
  </si>
  <si>
    <t xml:space="preserve">Entrées contenant plus de 15% de lipides </t>
  </si>
  <si>
    <t xml:space="preserve">Entrées de crudités légumes ou fruits, ou  de légumes cuits ,       </t>
  </si>
  <si>
    <t>ou potage de légumes à base de plus de 40% de légumes(2)</t>
  </si>
  <si>
    <t xml:space="preserve">Produits frits ou pré-frits contenant plus de 15% de lipides </t>
  </si>
  <si>
    <t>Plats protidiques ayant un rapport P/L&lt; ou = à 1   (Le critère</t>
  </si>
  <si>
    <t>P/L ne s'applique pas aux plats d'œufs)</t>
  </si>
  <si>
    <t>Poissons ou préparations à base de poisson</t>
  </si>
  <si>
    <t>contenant au moins 70% de poisson et ayant un P/L &gt; ou = 2</t>
  </si>
  <si>
    <t>Viandes non hachées de bœuf, de veau ou d'agneau,</t>
  </si>
  <si>
    <t xml:space="preserve"> et abats de boucherie</t>
  </si>
  <si>
    <t xml:space="preserve">Préparations ou plats prêts à consommer à base de viande, </t>
  </si>
  <si>
    <t>de poisson ou d'œuf, contenant moins de 70%</t>
  </si>
  <si>
    <t xml:space="preserve"> 6/20 maxi</t>
  </si>
  <si>
    <t xml:space="preserve"> de matière première animale </t>
  </si>
  <si>
    <t xml:space="preserve">Légumes cuits, autres que secs, seuls ou en mélange, </t>
  </si>
  <si>
    <t>contenant au moins 50%  de légumes</t>
  </si>
  <si>
    <t xml:space="preserve">             </t>
  </si>
  <si>
    <t>Légumes secs, féculents ou céréales, seuls ou en</t>
  </si>
  <si>
    <t>mélange</t>
  </si>
  <si>
    <t>Fromages contenant plus de 150mg de calcium par portion</t>
  </si>
  <si>
    <t xml:space="preserve">        (5)</t>
  </si>
  <si>
    <t xml:space="preserve">Fromages contenant plus de 100mg et moins de 150mg de </t>
  </si>
  <si>
    <t>calcium par portion</t>
  </si>
  <si>
    <t xml:space="preserve">Produits laitiers et desserts lactés  contenant plus de </t>
  </si>
  <si>
    <t>100mg de calcium, et moins de 5g de lipides, par portion</t>
  </si>
  <si>
    <t xml:space="preserve">Desserts contenant plus de 15% de lipides </t>
  </si>
  <si>
    <t xml:space="preserve">Fruits pressés riches en vitamine C, ou pur jus </t>
  </si>
  <si>
    <t xml:space="preserve"> Chaque jour(3)</t>
  </si>
  <si>
    <t>d'agrumes à teneur garantie en vitamine C (200 ml)</t>
  </si>
  <si>
    <t xml:space="preserve">Autres desserts </t>
  </si>
  <si>
    <t>(1) Ce tableau s'emploie pour le contrôle des fréquences de service des aliments; seules les cases non grisées sont pertinentes.</t>
  </si>
  <si>
    <t>(2) Pour une portion de potage de 250ml, ce % représente 100g de légumes</t>
  </si>
  <si>
    <t>FEUILLE DE CONTRÔLE</t>
  </si>
  <si>
    <t xml:space="preserve">(3) Aux repas ou  hors repas          (4) Lorsque les 2 repas sont pris en collectivité, additionner les 2        </t>
  </si>
  <si>
    <t>(5)  Fromage servi  en tant que tel, et non par exemple en salade</t>
  </si>
  <si>
    <t xml:space="preserve"> </t>
  </si>
  <si>
    <r>
      <t xml:space="preserve">Période du          au                </t>
    </r>
    <r>
      <rPr>
        <b/>
        <sz val="9"/>
        <rFont val="Comic Sans MS"/>
        <family val="4"/>
      </rPr>
      <t xml:space="preserve"> (au moins 20 repas )</t>
    </r>
  </si>
  <si>
    <r>
      <t xml:space="preserve"> </t>
    </r>
    <r>
      <rPr>
        <sz val="9"/>
        <color indexed="8"/>
        <rFont val="Comic Sans MS"/>
        <family val="4"/>
      </rPr>
      <t>7 /</t>
    </r>
    <r>
      <rPr>
        <sz val="9"/>
        <rFont val="Comic Sans MS"/>
        <family val="4"/>
      </rPr>
      <t xml:space="preserve"> 20 mini</t>
    </r>
  </si>
  <si>
    <r>
      <t>7 /</t>
    </r>
    <r>
      <rPr>
        <sz val="9"/>
        <rFont val="Comic Sans MS"/>
        <family val="4"/>
      </rPr>
      <t>20 mini</t>
    </r>
  </si>
  <si>
    <r>
      <t xml:space="preserve">   </t>
    </r>
    <r>
      <rPr>
        <b/>
        <sz val="9"/>
        <rFont val="Comic Sans MS"/>
        <family val="4"/>
      </rPr>
      <t>GEMRCN</t>
    </r>
  </si>
  <si>
    <r>
      <t xml:space="preserve">         </t>
    </r>
    <r>
      <rPr>
        <b/>
        <sz val="9"/>
        <rFont val="Comic Sans MS"/>
        <family val="4"/>
      </rPr>
      <t xml:space="preserve"> PROJET</t>
    </r>
  </si>
  <si>
    <t xml:space="preserve">FREQUENCES RECOMMANDEES DE SERVICE DES PLATS POUR LES REPAS DES ENFANTS DE PLUS DE 3 ANS, DES ADOLESCENTS,
DES ADULTES ET DES PERSONNES AGEES EN CAS DE PORTAGE A DOMICILE (1) (2) (3)                                 </t>
  </si>
  <si>
    <t>Entrées de crudités légumes ou fruits</t>
  </si>
  <si>
    <t>Plats protidiques ayant un rapport P/L&lt; ou = à 1  (le critère</t>
  </si>
  <si>
    <t>contenant au moins  70% de poisson, et ayant un P/L &gt; ou = 2</t>
  </si>
  <si>
    <t>Viandes non hachées de bœuf, de veau ou d'agneau,  et</t>
  </si>
  <si>
    <t xml:space="preserve"> abats de boucherie</t>
  </si>
  <si>
    <t>de poisson ou d'œuf, contenant moins de 70%  de matière</t>
  </si>
  <si>
    <t xml:space="preserve">         4/20 maxi</t>
  </si>
  <si>
    <t xml:space="preserve"> première animale</t>
  </si>
  <si>
    <t>contenant au moins 50% de légumes</t>
  </si>
  <si>
    <t xml:space="preserve">Fromages contenant plus de 150mg de calcium par </t>
  </si>
  <si>
    <t xml:space="preserve">portion </t>
  </si>
  <si>
    <t>Fromages contenant plus de 100mg  et moins de 150 mg de</t>
  </si>
  <si>
    <t xml:space="preserve"> calcium par portion</t>
  </si>
  <si>
    <t>Produits laitiers ou desserts lactés contenant plus de</t>
  </si>
  <si>
    <t>100 mg de calcium, et moins de 5g de lipides, par  portion</t>
  </si>
  <si>
    <t xml:space="preserve">Desserts contenant plus de 15% de lipides, et plus de 20g de </t>
  </si>
  <si>
    <t>3 /20 maxi</t>
  </si>
  <si>
    <t>glucides simples totaux par portion</t>
  </si>
  <si>
    <t>Desserts contenant moins de 15% de lipides, et plus de 20g de</t>
  </si>
  <si>
    <t xml:space="preserve"> Desserts de fruits crus</t>
  </si>
  <si>
    <t>(1) Ce tableau s'emploie pour le contrôle des fréquences de service des aliments en cas de menu unique, choix dirigé ou menu conseillé .  Seules les cases non grisées sont pertinentes.</t>
  </si>
  <si>
    <t>(2)Ces fréquences s'appliquent aux menus servis dans toutes les structures publiques de restauration (professionnelle, éducative, de soins, militaire, carcérale, etc.)</t>
  </si>
  <si>
    <t xml:space="preserve">(3) Dans le cas d'un internat, analyser séparément les déjeuners et les dîners </t>
  </si>
  <si>
    <t xml:space="preserve">       GEMRCN</t>
  </si>
  <si>
    <t xml:space="preserve">           PROJET</t>
  </si>
  <si>
    <t>(4)  Fromage servi en tant que tel, et non par exemple en salade</t>
  </si>
  <si>
    <t xml:space="preserve">             FEUILLE DE CONTÔLE </t>
  </si>
  <si>
    <r>
      <t xml:space="preserve">Période du          au                              </t>
    </r>
    <r>
      <rPr>
        <b/>
        <sz val="9"/>
        <rFont val="Comic Sans MS"/>
        <family val="4"/>
      </rPr>
      <t>(au moins 20 repas )</t>
    </r>
  </si>
  <si>
    <t xml:space="preserve">NOURRISSONS ET JEUNES ENFANTS </t>
  </si>
  <si>
    <t>Moins de 18 mois</t>
  </si>
  <si>
    <t xml:space="preserve">Plus de 18 mois </t>
  </si>
  <si>
    <t>1 /20 maxi</t>
  </si>
  <si>
    <t>Entrées de crudités légumes ou fruits (à partir de 12 mois)</t>
  </si>
  <si>
    <t xml:space="preserve">Produits frits ou pré-frits contenant plus de 15% de </t>
  </si>
  <si>
    <t>lipides</t>
  </si>
  <si>
    <t>Plats protidiques ayant un rapport P/L&lt; ou = à 1 (le critère</t>
  </si>
  <si>
    <t>Filets de poisson 100% poisson</t>
  </si>
  <si>
    <t xml:space="preserve">Viandes non hachées (à l'achat) de bœuf, de veau, </t>
  </si>
  <si>
    <t xml:space="preserve">d'agneau </t>
  </si>
  <si>
    <t>de poisson ou d'œuf, contenant moins de 70%  de</t>
  </si>
  <si>
    <t xml:space="preserve"> matière première animale </t>
  </si>
  <si>
    <t xml:space="preserve">Légumes cuits autres que secs, seuls ou en mélange, </t>
  </si>
  <si>
    <t>20</t>
  </si>
  <si>
    <t>Pommes de terre, pâtes, riz , semoule</t>
  </si>
  <si>
    <t>(ou blé et légumes secs à partir de  18 mois)</t>
  </si>
  <si>
    <t>Fromages contenant plus de 75mg(3) de calcium</t>
  </si>
  <si>
    <t xml:space="preserve">       (5)</t>
  </si>
  <si>
    <t xml:space="preserve">Fromages contenant plus de 50mg(4) et moins de </t>
  </si>
  <si>
    <t>75mg(3) de calcium par portion (à partir de</t>
  </si>
  <si>
    <t xml:space="preserve">      (5)</t>
  </si>
  <si>
    <t xml:space="preserve">de 50 mg  (4) de calcium et moins de 5g de lipides par </t>
  </si>
  <si>
    <t xml:space="preserve">portion            </t>
  </si>
  <si>
    <t>Desserts contenant plus de 15% de lipides</t>
  </si>
  <si>
    <t>1 / 20 maxi</t>
  </si>
  <si>
    <t xml:space="preserve">Desserts de fruits crus (à/c de 12 mois)  ou cuits </t>
  </si>
  <si>
    <t>Desserts contenant plus de 20g de glucides simples</t>
  </si>
  <si>
    <t>par  portion</t>
  </si>
  <si>
    <t>(2) La mention 0 signifie que le plat est déconseillé pour cette tranche d'âge</t>
  </si>
  <si>
    <t xml:space="preserve">   </t>
  </si>
  <si>
    <t xml:space="preserve">FEUILLE DE CONTRÔLE  </t>
  </si>
  <si>
    <t xml:space="preserve">(4) Correspondant à 100mg pour une portion adulte      </t>
  </si>
  <si>
    <t xml:space="preserve">         PROJET</t>
  </si>
  <si>
    <r>
      <t>FREQUENCES RECOMMANDEES POUR NOURRISSONS ET JEUNES ENFANTS EN CRECHE, HALTE GARDERIE OU STRUCTURE DE SOINS(1</t>
    </r>
    <r>
      <rPr>
        <b/>
        <sz val="10"/>
        <rFont val="Comic Sans MS"/>
        <family val="4"/>
      </rPr>
      <t>)</t>
    </r>
  </si>
  <si>
    <r>
      <t xml:space="preserve">Période du             au                 </t>
    </r>
    <r>
      <rPr>
        <b/>
        <sz val="10"/>
        <rFont val="Comic Sans MS"/>
        <family val="4"/>
      </rPr>
      <t xml:space="preserve"> ( au moins 20 repas)         </t>
    </r>
  </si>
  <si>
    <r>
      <t xml:space="preserve"> par portion (à partir de 12 mois)                      </t>
    </r>
    <r>
      <rPr>
        <sz val="10"/>
        <color indexed="10"/>
        <rFont val="Comic Sans MS"/>
        <family val="4"/>
      </rPr>
      <t xml:space="preserve"> </t>
    </r>
  </si>
  <si>
    <r>
      <t xml:space="preserve">12 mois)                               </t>
    </r>
    <r>
      <rPr>
        <sz val="10"/>
        <color indexed="10"/>
        <rFont val="Comic Sans MS"/>
        <family val="4"/>
      </rPr>
      <t xml:space="preserve"> </t>
    </r>
  </si>
  <si>
    <r>
      <t xml:space="preserve">Produits laitiers </t>
    </r>
    <r>
      <rPr>
        <sz val="10"/>
        <color indexed="10"/>
        <rFont val="Comic Sans MS"/>
        <family val="4"/>
      </rPr>
      <t xml:space="preserve"> </t>
    </r>
    <r>
      <rPr>
        <sz val="10"/>
        <rFont val="Comic Sans MS"/>
        <family val="4"/>
      </rPr>
      <t>ou desserts lactés</t>
    </r>
    <r>
      <rPr>
        <sz val="10"/>
        <color indexed="10"/>
        <rFont val="Comic Sans MS"/>
        <family val="4"/>
      </rPr>
      <t xml:space="preserve"> </t>
    </r>
    <r>
      <rPr>
        <sz val="10"/>
        <rFont val="Comic Sans MS"/>
        <family val="4"/>
      </rPr>
      <t xml:space="preserve">contenant plus </t>
    </r>
  </si>
  <si>
    <r>
      <t>(5) Fromage servi en tant que tel, et non par exemple en salade</t>
    </r>
    <r>
      <rPr>
        <b/>
        <sz val="10"/>
        <rFont val="Comic Sans MS"/>
        <family val="4"/>
      </rPr>
      <t xml:space="preserve">                                                                 </t>
    </r>
  </si>
  <si>
    <t>Desserts de fruits crus entiers ou mixés</t>
  </si>
  <si>
    <t>Pas de limitation</t>
  </si>
  <si>
    <t>0 (2)</t>
  </si>
  <si>
    <t>20 sur 20</t>
  </si>
  <si>
    <t>10 sur 20 mini</t>
  </si>
  <si>
    <t>10 sur 20 maxi</t>
  </si>
  <si>
    <t>1/20 maxi</t>
  </si>
  <si>
    <t>19/20 mini</t>
  </si>
  <si>
    <t>(3) Correspondant à 150mg pour une portion adulte</t>
  </si>
  <si>
    <t>Date du dernier service</t>
  </si>
  <si>
    <t>VEAU</t>
  </si>
  <si>
    <t>BŒUF</t>
  </si>
  <si>
    <t>PORC</t>
  </si>
  <si>
    <t>Rôti de volaille, escalope de volaille, blanc de
poulet</t>
  </si>
  <si>
    <t>Poissons non enrobés sans arêtes (filets, rôtis,
steaks, brochettes, cubes)</t>
  </si>
  <si>
    <t>Beignets, poissons panés ou enrobés (croquettes,
paupiettes,…)</t>
  </si>
  <si>
    <t>Raviolis, Cannellonis, Lasagnes ... (poids ration
avec sauce)</t>
  </si>
  <si>
    <t>Préparations pâtissières (crêpes, pizzas, croque-
monsieur, friands, quiches)</t>
  </si>
  <si>
    <t>Lait demi-écrémé en ml des menus 4
composantes</t>
  </si>
  <si>
    <t>60(3)
+ garniture
obligatoire de
légumes</t>
  </si>
  <si>
    <t>40(3)
+ garniture
légumes
obligatoire</t>
  </si>
  <si>
    <t>10(1) (sans
urgence</t>
  </si>
  <si>
    <r>
      <t>Avocat (à l</t>
    </r>
    <r>
      <rPr>
        <vertAlign val="superscript"/>
        <sz val="9"/>
        <rFont val="Arial"/>
        <family val="2"/>
      </rPr>
      <t>'</t>
    </r>
    <r>
      <rPr>
        <sz val="9"/>
        <rFont val="Arial"/>
        <family val="2"/>
      </rPr>
      <t>unité)</t>
    </r>
  </si>
  <si>
    <r>
      <t>Pamplemousse (à l</t>
    </r>
    <r>
      <rPr>
        <vertAlign val="superscript"/>
        <sz val="9"/>
        <rFont val="Arial"/>
        <family val="2"/>
      </rPr>
      <t>'</t>
    </r>
    <r>
      <rPr>
        <sz val="9"/>
        <rFont val="Arial"/>
        <family val="2"/>
      </rPr>
      <t>unité)</t>
    </r>
  </si>
  <si>
    <r>
      <t>Artichaut entier (à l</t>
    </r>
    <r>
      <rPr>
        <vertAlign val="superscript"/>
        <sz val="9"/>
        <rFont val="Arial"/>
        <family val="2"/>
      </rPr>
      <t>'</t>
    </r>
    <r>
      <rPr>
        <sz val="9"/>
        <rFont val="Arial"/>
        <family val="2"/>
      </rPr>
      <t>unité)</t>
    </r>
  </si>
  <si>
    <r>
      <t>Fond d</t>
    </r>
    <r>
      <rPr>
        <vertAlign val="superscript"/>
        <sz val="9"/>
        <rFont val="Arial"/>
        <family val="2"/>
      </rPr>
      <t>'</t>
    </r>
    <r>
      <rPr>
        <sz val="9"/>
        <rFont val="Arial"/>
        <family val="2"/>
      </rPr>
      <t>artichaut</t>
    </r>
  </si>
  <si>
    <r>
      <t xml:space="preserve">ENTRÉES DE FÉCULENT </t>
    </r>
    <r>
      <rPr>
        <sz val="9"/>
        <rFont val="Arial"/>
        <family val="2"/>
      </rPr>
      <t>(Salades composées
à base de P. de T., blé, riz, semoule ou pâtes)</t>
    </r>
  </si>
  <si>
    <r>
      <t>Œuf dur (à l</t>
    </r>
    <r>
      <rPr>
        <vertAlign val="superscript"/>
        <sz val="9"/>
        <rFont val="Arial"/>
        <family val="2"/>
      </rPr>
      <t>'</t>
    </r>
    <r>
      <rPr>
        <sz val="9"/>
        <rFont val="Arial"/>
        <family val="2"/>
      </rPr>
      <t>unité)</t>
    </r>
  </si>
  <si>
    <r>
      <t>Sardines (à l</t>
    </r>
    <r>
      <rPr>
        <vertAlign val="superscript"/>
        <sz val="9"/>
        <rFont val="Arial"/>
        <family val="2"/>
      </rPr>
      <t>'</t>
    </r>
    <r>
      <rPr>
        <sz val="9"/>
        <rFont val="Arial"/>
        <family val="2"/>
      </rPr>
      <t>unité) sauf exception mentionnée</t>
    </r>
  </si>
  <si>
    <r>
      <t>ASSAISONNEMENT HORS D</t>
    </r>
    <r>
      <rPr>
        <b/>
        <vertAlign val="superscript"/>
        <sz val="9"/>
        <rFont val="Arial"/>
        <family val="2"/>
      </rPr>
      <t>'</t>
    </r>
    <r>
      <rPr>
        <b/>
        <sz val="9"/>
        <rFont val="Arial"/>
        <family val="2"/>
      </rPr>
      <t>OEUVRE(</t>
    </r>
    <r>
      <rPr>
        <sz val="9"/>
        <rFont val="Arial"/>
        <family val="2"/>
      </rPr>
      <t>poids</t>
    </r>
    <r>
      <rPr>
        <b/>
        <sz val="9"/>
        <rFont val="Arial"/>
        <family val="2"/>
      </rPr>
      <t xml:space="preserve"> </t>
    </r>
    <r>
      <rPr>
        <sz val="9"/>
        <rFont val="Arial"/>
        <family val="2"/>
      </rPr>
      <t>de
la matière grasse)</t>
    </r>
  </si>
  <si>
    <r>
      <t>Boulettes de bœuf de 30g pièce crues (à l</t>
    </r>
    <r>
      <rPr>
        <vertAlign val="superscript"/>
        <sz val="9"/>
        <rFont val="Arial"/>
        <family val="2"/>
      </rPr>
      <t>'</t>
    </r>
    <r>
      <rPr>
        <sz val="9"/>
        <rFont val="Arial"/>
        <family val="2"/>
      </rPr>
      <t>unité)</t>
    </r>
  </si>
  <si>
    <r>
      <t>Côte d</t>
    </r>
    <r>
      <rPr>
        <vertAlign val="superscript"/>
        <sz val="9"/>
        <rFont val="Arial"/>
        <family val="2"/>
      </rPr>
      <t>'</t>
    </r>
    <r>
      <rPr>
        <sz val="9"/>
        <rFont val="Arial"/>
        <family val="2"/>
      </rPr>
      <t>agneau avec os</t>
    </r>
  </si>
  <si>
    <r>
      <t>Boulettes d</t>
    </r>
    <r>
      <rPr>
        <vertAlign val="superscript"/>
        <sz val="9"/>
        <rFont val="Arial"/>
        <family val="2"/>
      </rPr>
      <t>'</t>
    </r>
    <r>
      <rPr>
        <sz val="9"/>
        <rFont val="Arial"/>
        <family val="2"/>
      </rPr>
      <t>agneau-mouton de 30g pièce crues (à
l</t>
    </r>
    <r>
      <rPr>
        <vertAlign val="superscript"/>
        <sz val="9"/>
        <rFont val="Arial"/>
        <family val="2"/>
      </rPr>
      <t>'</t>
    </r>
    <r>
      <rPr>
        <sz val="9"/>
        <rFont val="Arial"/>
        <family val="2"/>
      </rPr>
      <t>unité )</t>
    </r>
  </si>
  <si>
    <r>
      <t>Merguez de 50 g pièce crues (à l</t>
    </r>
    <r>
      <rPr>
        <vertAlign val="superscript"/>
        <sz val="9"/>
        <rFont val="Arial"/>
        <family val="2"/>
      </rPr>
      <t>'</t>
    </r>
    <r>
      <rPr>
        <sz val="9"/>
        <rFont val="Arial"/>
        <family val="2"/>
      </rPr>
      <t>unité)</t>
    </r>
  </si>
  <si>
    <r>
      <t>Saucisse chipolatas de 50 g pièce crue ( à l</t>
    </r>
    <r>
      <rPr>
        <vertAlign val="superscript"/>
        <sz val="9"/>
        <rFont val="Arial"/>
        <family val="2"/>
      </rPr>
      <t>'</t>
    </r>
    <r>
      <rPr>
        <sz val="9"/>
        <rFont val="Arial"/>
        <family val="2"/>
      </rPr>
      <t>unité)</t>
    </r>
  </si>
  <si>
    <r>
      <t>Saucisse de Francfort Strasbourg de 50 g pièce
crue (à l</t>
    </r>
    <r>
      <rPr>
        <vertAlign val="superscript"/>
        <sz val="9"/>
        <rFont val="Arial"/>
        <family val="2"/>
      </rPr>
      <t>'</t>
    </r>
    <r>
      <rPr>
        <sz val="9"/>
        <rFont val="Arial"/>
        <family val="2"/>
      </rPr>
      <t>unité)</t>
    </r>
  </si>
  <si>
    <r>
      <t>Saucisse de volaille de 50g pièce crue (à l</t>
    </r>
    <r>
      <rPr>
        <vertAlign val="superscript"/>
        <sz val="9"/>
        <rFont val="Arial"/>
        <family val="2"/>
      </rPr>
      <t>’</t>
    </r>
    <r>
      <rPr>
        <sz val="9"/>
        <rFont val="Arial"/>
        <family val="2"/>
      </rPr>
      <t>unité)</t>
    </r>
  </si>
  <si>
    <r>
      <t>Œufs durs (à l</t>
    </r>
    <r>
      <rPr>
        <vertAlign val="superscript"/>
        <sz val="9"/>
        <rFont val="Arial"/>
        <family val="2"/>
      </rPr>
      <t>'</t>
    </r>
    <r>
      <rPr>
        <sz val="9"/>
        <rFont val="Arial"/>
        <family val="2"/>
      </rPr>
      <t>unité)</t>
    </r>
  </si>
  <si>
    <r>
      <t>Plat composé, choucroute, paëlla, etc. (poids
minimum d</t>
    </r>
    <r>
      <rPr>
        <vertAlign val="superscript"/>
        <sz val="9"/>
        <rFont val="Arial"/>
        <family val="2"/>
      </rPr>
      <t>’</t>
    </r>
    <r>
      <rPr>
        <sz val="9"/>
        <rFont val="Arial"/>
        <family val="2"/>
      </rPr>
      <t>aliment protidique)</t>
    </r>
  </si>
  <si>
    <r>
      <t>Hachis Parmentier, Brandade, Légumes farcis
(poids minimum d</t>
    </r>
    <r>
      <rPr>
        <vertAlign val="superscript"/>
        <sz val="9"/>
        <rFont val="Arial"/>
        <family val="2"/>
      </rPr>
      <t>’</t>
    </r>
    <r>
      <rPr>
        <sz val="9"/>
        <rFont val="Arial"/>
        <family val="2"/>
      </rPr>
      <t>aliment protidique)</t>
    </r>
  </si>
  <si>
    <r>
      <t xml:space="preserve">Purée de légumes (légumes et pomme de terre)
</t>
    </r>
    <r>
      <rPr>
        <b/>
        <sz val="9"/>
        <rFont val="Arial"/>
        <family val="2"/>
      </rPr>
      <t>pour les enfants mangeant mixé</t>
    </r>
  </si>
  <si>
    <r>
      <t xml:space="preserve">SAUCES POUR PLATS </t>
    </r>
    <r>
      <rPr>
        <sz val="9"/>
        <rFont val="Arial"/>
        <family val="2"/>
      </rPr>
      <t>(jus de viande, sauce
tomate, béchamel, beurre blanc, sauce crème,
sauce forestière, mayonnaise, ketchup, etc.)
Poids de la matière grasse</t>
    </r>
  </si>
  <si>
    <r>
      <t>Biscuits d</t>
    </r>
    <r>
      <rPr>
        <vertAlign val="superscript"/>
        <sz val="9"/>
        <rFont val="Arial"/>
        <family val="2"/>
      </rPr>
      <t>'</t>
    </r>
    <r>
      <rPr>
        <sz val="9"/>
        <rFont val="Arial"/>
        <family val="2"/>
      </rPr>
      <t>accompagnement</t>
    </r>
  </si>
  <si>
    <t>PRODUITS, prêts à consommer, en grammes
sauf exceptions signalées.</t>
  </si>
  <si>
    <t>Enfants de
moins
de 18 mois</t>
  </si>
  <si>
    <t>Enfants de
plus
de 18 mois</t>
  </si>
  <si>
    <t>Enfants en
maternelle</t>
  </si>
  <si>
    <t>Enfants en
classe
élémentaire</t>
  </si>
  <si>
    <t>Adolescents,
adultes,
personnes
âgées si
portage à
domicile</t>
  </si>
  <si>
    <t>Personnes
âgées
en
institution
Déjeuner</t>
  </si>
  <si>
    <t>Personnes
âgées
en
institution
Dîner</t>
  </si>
  <si>
    <t>(1)</t>
  </si>
  <si>
    <t>(2)</t>
  </si>
  <si>
    <t>(3)</t>
  </si>
  <si>
    <t>Lait infantile ou équivalent (en litre)</t>
  </si>
  <si>
    <t>Jus de fruits (en Litre) (1)</t>
  </si>
  <si>
    <t>Lait 1/2 écrémé (en Litre)</t>
  </si>
  <si>
    <t>Mousse (en Litre)</t>
  </si>
  <si>
    <t>Lait infantile ou équivalent (Litre)</t>
  </si>
  <si>
    <t>Madame - Monsieur</t>
  </si>
  <si>
    <t>Bonne utilisation</t>
  </si>
  <si>
    <t>Sur</t>
  </si>
  <si>
    <t>Combien de repas</t>
  </si>
  <si>
    <t xml:space="preserve">filières de production et les technologies culinaires, et de disposer de connaissances élémentaires sur </t>
  </si>
  <si>
    <t xml:space="preserve">15 décembre 2005 relatif aux personnes âgées (19ème recommandation), constate à cet égard que ce </t>
  </si>
  <si>
    <r>
      <t xml:space="preserve">GEMRCN 2007 Source </t>
    </r>
    <r>
      <rPr>
        <sz val="10"/>
        <rFont val="Verdana"/>
        <family val="2"/>
      </rPr>
      <t>: tableau d'origine colonnes B à I et tableau adapté pour l'utilisation d'Excel colonnes L à Y</t>
    </r>
  </si>
  <si>
    <r>
      <t xml:space="preserve">GEMRCN Grammages </t>
    </r>
    <r>
      <rPr>
        <sz val="10"/>
        <rFont val="Verdana"/>
        <family val="2"/>
      </rPr>
      <t>: il est bien évident que ce sont des grammages minimum en dessous desquels il ne faut pas descendre, Rien ne vous empêche d'être plus généreux</t>
    </r>
  </si>
  <si>
    <t>Colonne B à O vous retrouvez le tableau source pour Excel _ tableau N° 1</t>
  </si>
  <si>
    <t>dès que vous modifiez un grammage la cellule change de couleur pour vous permettre de repérer le changement (Format : mise en forme conditionnelle)</t>
  </si>
  <si>
    <r>
      <t>Tableau N° 2 colonnes Q à AD</t>
    </r>
    <r>
      <rPr>
        <sz val="10"/>
        <rFont val="Verdana"/>
        <family val="2"/>
      </rPr>
      <t xml:space="preserve"> _ c'est dans ce tableau que vous pouvez modifier les grammages selon votre établissement en les saisissant dans les cellules jaunes</t>
    </r>
  </si>
  <si>
    <r>
      <t xml:space="preserve">Tableau N° 3 colonnes AF - AR </t>
    </r>
    <r>
      <rPr>
        <sz val="10"/>
        <rFont val="Verdana"/>
        <family val="2"/>
      </rPr>
      <t xml:space="preserve">ne saisissez rien; tableau pour Excel qui doit choisir votre grammage  du tableau N° 2 en priorité </t>
    </r>
  </si>
  <si>
    <t>QUANTITÉS NETTES A SERVIR - SAISISSEZ VOS EFFECTIFS ligne 4</t>
  </si>
  <si>
    <r>
      <t xml:space="preserve">Tableau N° 4 colonnes AT- BH </t>
    </r>
    <r>
      <rPr>
        <sz val="10"/>
        <rFont val="Verdana"/>
        <family val="2"/>
      </rPr>
      <t>ne saisissez que vos effectifs ligne 4 - tableau à imprimer pour les quantités nettes à servir</t>
    </r>
  </si>
  <si>
    <r>
      <t xml:space="preserve">Tableau N° 5 colonnes BJ- BY </t>
    </r>
    <r>
      <rPr>
        <sz val="10"/>
        <rFont val="Verdana"/>
        <family val="2"/>
      </rPr>
      <t>ne saisissez que les % de perte s'il y en a colonne BK, Posez vous cette question : le produit BRUT perd combien à l'épluchage - au tranchage ou en cuisson</t>
    </r>
  </si>
  <si>
    <t>ce tableau est à imprimer pour avoir les quantités brutes à commander - Les cellules % de perte changent de couleur si vous affichez une valeur  à 0 pour la repérer facilement</t>
  </si>
  <si>
    <t>si vous travaillez en produits nets pourcentage de perte = 0</t>
  </si>
  <si>
    <r>
      <t xml:space="preserve">Tableau N° 6 colonnes CG- CO </t>
    </r>
    <r>
      <rPr>
        <sz val="10"/>
        <rFont val="Verdana"/>
        <family val="2"/>
      </rPr>
      <t>ne saisissez que les prix colonne CG et la date du dernier service colonne CO</t>
    </r>
  </si>
  <si>
    <t>les cellules % de perte changent de couleur  si &gt; 0 o - n'y touchez pas elles sont liées avec la colonne BK du tableau N° 5</t>
  </si>
  <si>
    <t>Excel ne comprend pas les signes ()  /  - les portions en 1/4 ou 1/2 , Donc une ligne verte à été ajoutée dès que nécessaire et des grammages moyens saisis  exp, 150 en remplacement de 140/160</t>
  </si>
  <si>
    <r>
      <t xml:space="preserve">GEMRCN Fréquences </t>
    </r>
    <r>
      <rPr>
        <sz val="10"/>
        <rFont val="Verdana"/>
        <family val="2"/>
      </rPr>
      <t xml:space="preserve"> 3 tableaux : ce sont les tableaux d'origine auxquels j'ai ajouté 2 colonnes K et N pour faire vos estimations ,</t>
    </r>
  </si>
  <si>
    <r>
      <t xml:space="preserve">GEMRCN Repères </t>
    </r>
    <r>
      <rPr>
        <sz val="10"/>
        <rFont val="Verdana"/>
        <family val="2"/>
      </rPr>
      <t xml:space="preserve"> 2 tableaux : ce sont les tableaux d'origine </t>
    </r>
  </si>
  <si>
    <t>Dans la foulée cliquez sur Aperçu avant impression puis cliquez sur page</t>
  </si>
  <si>
    <t>N'hésitez pas à modifier ces documents; adaptez les à vos besoins; faites les évoluer - utilisez les à d'autres applications possibles et faites circuler vos documents.</t>
  </si>
  <si>
    <r>
      <t>PREAMBULE</t>
    </r>
    <r>
      <rPr>
        <b/>
        <sz val="11.5"/>
        <rFont val="Times New Roman"/>
        <family val="1"/>
      </rPr>
      <t/>
    </r>
  </si>
  <si>
    <t>Puis ajustez si besoin les traits bleu</t>
  </si>
  <si>
    <t>Cliquez sur l'onglet page; vérifiez l'échelle soit en % de la taille normale( faites des tests); soit Ajuster 1 sur 1</t>
  </si>
  <si>
    <t>Puis revenez à affichage normal.</t>
  </si>
  <si>
    <t>Liste des documents du classeur:</t>
  </si>
  <si>
    <t>Plus que tout un discours : imprimez cette page ci et une seule page de chaque document; ce sera plus efficace</t>
  </si>
  <si>
    <t>Pour éviter le gaspillage de papier; vérifiez la mise en page en cliquant sur : Affichage - Aperçu des sauts de page</t>
  </si>
  <si>
    <t>Joël Leboucher Cuisine Centrale de Rochefort sur mer</t>
  </si>
  <si>
    <t>TABLEAU N° 1</t>
  </si>
  <si>
    <t>TABLEAU N° 2</t>
  </si>
  <si>
    <t>TABLEAU N° 3</t>
  </si>
  <si>
    <t>TABLEAU N° 4</t>
  </si>
  <si>
    <t>,</t>
  </si>
  <si>
    <t>Recommandation relative à la nutrition du 4 mai 2007</t>
  </si>
  <si>
    <t>http://www.minefe.gouv.fr/directions_services/daj/guide/gpem/nutrition/nutrition.htm</t>
  </si>
  <si>
    <r>
      <t xml:space="preserve">PLAN ALIMENTAIRE / </t>
    </r>
    <r>
      <rPr>
        <i/>
        <sz val="10"/>
        <rFont val="Arial"/>
        <family val="2"/>
      </rPr>
      <t>GEMRCN</t>
    </r>
    <r>
      <rPr>
        <sz val="10"/>
        <rFont val="Arial"/>
      </rPr>
      <t xml:space="preserve"> / PNNS2. SEMAINE. 1/8/15/22/29. SEMAINE. 2/9/16/23/30. SEMAINE. 3/10/17/24/31. SEMAINE. 4/11/18/25/32. SEMAINE. 5/12/19/26/33 </t>
    </r>
    <r>
      <rPr>
        <b/>
        <sz val="10"/>
        <rFont val="Arial"/>
        <family val="2"/>
      </rPr>
      <t>.</t>
    </r>
  </si>
  <si>
    <t>REPAS PRINCIPAUX</t>
  </si>
  <si>
    <t>PAIN</t>
  </si>
  <si>
    <t>de 50 à 100</t>
  </si>
  <si>
    <t>CRUDITÉS sans assaisonnement</t>
  </si>
  <si>
    <t>1/4(1)</t>
  </si>
  <si>
    <t>Carottes, céleri et autres racines râpées</t>
  </si>
  <si>
    <t>40(1)</t>
  </si>
  <si>
    <t>90 à 120</t>
  </si>
  <si>
    <t>Choux rouge et choux blanc émincé</t>
  </si>
  <si>
    <t>30(1)</t>
  </si>
  <si>
    <t>80 à 100</t>
  </si>
  <si>
    <t>Concombre</t>
  </si>
  <si>
    <t>90 à 100</t>
  </si>
  <si>
    <t>Endive</t>
  </si>
  <si>
    <t>20(1)</t>
  </si>
  <si>
    <t>Melon, Pastèque</t>
  </si>
  <si>
    <t>80(1)</t>
  </si>
  <si>
    <t>150 à 200</t>
  </si>
  <si>
    <t>Radis</t>
  </si>
  <si>
    <t>Salade verte</t>
  </si>
  <si>
    <t>40 à 60</t>
  </si>
  <si>
    <t>Tomate</t>
  </si>
  <si>
    <t>100 à 120</t>
  </si>
  <si>
    <t>Salade composée à base de crudités</t>
  </si>
  <si>
    <t>Champignons crus</t>
  </si>
  <si>
    <t>Fenouil</t>
  </si>
  <si>
    <t>CUIDITES sans assaisonnement</t>
  </si>
  <si>
    <t>Potage à base de légumes (en litres)</t>
  </si>
  <si>
    <t>1/8(1)</t>
  </si>
  <si>
    <t>1/2(1)</t>
  </si>
  <si>
    <t>Asperges</t>
  </si>
  <si>
    <t>Betteraves</t>
  </si>
  <si>
    <t>Céleri</t>
  </si>
  <si>
    <t>Champignons</t>
  </si>
  <si>
    <t>Choux fleurs</t>
  </si>
  <si>
    <t>Haricots verts</t>
  </si>
  <si>
    <t>Poireaux (blancs de poireaux)</t>
  </si>
  <si>
    <t>Salade composée à base de légumes cuits</t>
  </si>
  <si>
    <t>Soja (germes de haricots mungo)</t>
  </si>
  <si>
    <t>Terrine de légumes</t>
  </si>
  <si>
    <t>30 à 50</t>
  </si>
  <si>
    <t>100 à 150</t>
  </si>
  <si>
    <t>0.5</t>
  </si>
  <si>
    <r>
      <t xml:space="preserve">PLATS COMPOSES </t>
    </r>
    <r>
      <rPr>
        <sz val="12"/>
        <rFont val="Arial"/>
        <family val="2"/>
      </rPr>
      <t>(denrée protidique et
garniture)</t>
    </r>
  </si>
  <si>
    <t>ADAPTATION du tableau source pour qu'il puisse être utilisable par Excel qui ne multiplie pas 1/4 mais son équivalent : 0.25 etc…NE COMPREND PAS NON PLUS ( ) / 90 à 120; il faut choisir</t>
  </si>
  <si>
    <r>
      <t>Pamplemousse (à l</t>
    </r>
    <r>
      <rPr>
        <vertAlign val="superscript"/>
        <sz val="9"/>
        <color indexed="9"/>
        <rFont val="Arial"/>
        <family val="2"/>
      </rPr>
      <t>'</t>
    </r>
    <r>
      <rPr>
        <sz val="9"/>
        <color indexed="9"/>
        <rFont val="Arial"/>
        <family val="2"/>
      </rPr>
      <t>unité)</t>
    </r>
  </si>
  <si>
    <r>
      <t>Artichaut entier (à l</t>
    </r>
    <r>
      <rPr>
        <vertAlign val="superscript"/>
        <sz val="9"/>
        <color indexed="9"/>
        <rFont val="Arial"/>
        <family val="2"/>
      </rPr>
      <t>'</t>
    </r>
    <r>
      <rPr>
        <sz val="9"/>
        <color indexed="9"/>
        <rFont val="Arial"/>
        <family val="2"/>
      </rPr>
      <t>unité)</t>
    </r>
  </si>
  <si>
    <r>
      <t>Œuf dur (à l</t>
    </r>
    <r>
      <rPr>
        <vertAlign val="superscript"/>
        <sz val="9"/>
        <color indexed="9"/>
        <rFont val="Arial"/>
        <family val="2"/>
      </rPr>
      <t>'</t>
    </r>
    <r>
      <rPr>
        <sz val="9"/>
        <color indexed="9"/>
        <rFont val="Arial"/>
        <family val="2"/>
      </rPr>
      <t>unité)</t>
    </r>
  </si>
  <si>
    <r>
      <t>Sardines (à l</t>
    </r>
    <r>
      <rPr>
        <vertAlign val="superscript"/>
        <sz val="9"/>
        <color indexed="9"/>
        <rFont val="Arial"/>
        <family val="2"/>
      </rPr>
      <t>'</t>
    </r>
    <r>
      <rPr>
        <sz val="9"/>
        <color indexed="9"/>
        <rFont val="Arial"/>
        <family val="2"/>
      </rPr>
      <t>unité) sauf exception mentionnée</t>
    </r>
  </si>
  <si>
    <r>
      <t>Œufs durs (à l</t>
    </r>
    <r>
      <rPr>
        <vertAlign val="superscript"/>
        <sz val="9"/>
        <color indexed="9"/>
        <rFont val="Arial"/>
        <family val="2"/>
      </rPr>
      <t>'</t>
    </r>
    <r>
      <rPr>
        <sz val="9"/>
        <color indexed="9"/>
        <rFont val="Arial"/>
        <family val="2"/>
      </rPr>
      <t>unité)</t>
    </r>
  </si>
  <si>
    <r>
      <t>Hachis Parmentier, Brandade, Légumes farcis
(poids minimum d</t>
    </r>
    <r>
      <rPr>
        <vertAlign val="superscript"/>
        <sz val="9"/>
        <color indexed="9"/>
        <rFont val="Arial"/>
        <family val="2"/>
      </rPr>
      <t>’</t>
    </r>
    <r>
      <rPr>
        <sz val="9"/>
        <color indexed="9"/>
        <rFont val="Arial"/>
        <family val="2"/>
      </rPr>
      <t>aliment protidique)</t>
    </r>
  </si>
  <si>
    <r>
      <t>Avocat (à l</t>
    </r>
    <r>
      <rPr>
        <vertAlign val="superscript"/>
        <sz val="9"/>
        <color indexed="9"/>
        <rFont val="Arial"/>
        <family val="2"/>
      </rPr>
      <t>'</t>
    </r>
    <r>
      <rPr>
        <sz val="9"/>
        <color indexed="9"/>
        <rFont val="Arial"/>
        <family val="2"/>
      </rPr>
      <t>unité)</t>
    </r>
  </si>
  <si>
    <t>% de perte</t>
  </si>
  <si>
    <t>Affiche les grammages pour Excel si vous avez apporté des modifications dans le tableau N° 2</t>
  </si>
  <si>
    <t>EFFECTIFS</t>
  </si>
  <si>
    <t>TOTAL</t>
  </si>
  <si>
    <t>TABLEAU SOURCE</t>
  </si>
  <si>
    <t>Lien internet</t>
  </si>
  <si>
    <t>Poids net</t>
  </si>
  <si>
    <t>Poids Brut</t>
  </si>
  <si>
    <t>Prix unitaire</t>
  </si>
  <si>
    <t>poids de perte</t>
  </si>
  <si>
    <t>montant de la perte</t>
  </si>
  <si>
    <t>Prix d'Achat</t>
  </si>
  <si>
    <t>(1) (sans
urgence</t>
  </si>
  <si>
    <t>(3)
+ garniture
légumes
obligatoire</t>
  </si>
  <si>
    <t>(3)
+ garniture
obligatoire de
légumes</t>
  </si>
  <si>
    <t>TABLEAU N° 5</t>
  </si>
  <si>
    <t>TABLEAU N° 6</t>
  </si>
  <si>
    <t>PRIX D'ACHAT SAISISSEZ LE PRIX UNITARE colonne CG et la date du dernier service colonne CO</t>
  </si>
  <si>
    <r>
      <t xml:space="preserve">SAISISSEZ VOS GRAMMAGES SEULEMENT S'ILS SONT DIFFÉRENTS SI NON RIEN la couleur de cellule changera  </t>
    </r>
    <r>
      <rPr>
        <sz val="12"/>
        <color indexed="10"/>
        <rFont val="Arial"/>
        <family val="2"/>
      </rPr>
      <t>(mise en forme conditionnelle)</t>
    </r>
  </si>
  <si>
    <r>
      <t>QUANTITÉS BRUTES A COMMANDER - Saisissez vos % de perte s'il y en a colonne BK -</t>
    </r>
    <r>
      <rPr>
        <sz val="12"/>
        <color indexed="9"/>
        <rFont val="Arial"/>
        <family val="2"/>
      </rPr>
      <t xml:space="preserve"> &gt; 0 la cellule change de couleur (mise en forme conditionnelle)</t>
    </r>
  </si>
  <si>
    <t>Bonne utilisation - Joël Leboucher</t>
  </si>
  <si>
    <t>(1) Ce tableau s’emploie pour le contrôle des fréquences de service des aliments en cas de menu unique, choix dirigé ou menu conseillé. Seules les cases non grisées sont pertinentes.</t>
  </si>
  <si>
    <t>(2) Ces fréquences s’appliquent aux menus servis dans toutes les structures publiques de restauration (professionnelle, éducative, de soins, militaire, carcérale, etc.)</t>
  </si>
  <si>
    <t>(3) Dans le cas d’un internat, analyser séparément les déjeuners et les dîners</t>
  </si>
  <si>
    <t>(4) Fromage servi en tant que tel, ou en entrée composée</t>
  </si>
  <si>
    <t>(1) Ce tableau s’emploie pour le contrôle des fréquences de service des aliments ; seules les cases non grisées sont pertinentes.</t>
  </si>
  <si>
    <t>(2) La mention 0 signifie que le plat est déconseillé pour cette tranche d’âge</t>
  </si>
  <si>
    <t>(4) Correspondant à 100mg pour une portion adulte</t>
  </si>
  <si>
    <t>(5) Fromage servi en tant que tel, ou en entrée composée</t>
  </si>
  <si>
    <t xml:space="preserve">(2) Pour une portion de potage de 250 ml, ce % représente 100g de légumes </t>
  </si>
  <si>
    <t>(3) Au repas ou hors repas -</t>
  </si>
  <si>
    <t>(5) Fromage servi en tant que tel, ou en entrée composée –</t>
  </si>
  <si>
    <t>(4) Lorsque les 2 repas sont pris en collectivité, additionner les 2 -</t>
  </si>
  <si>
    <t>(6) Cf. § 3.3.5 ci-dessus pour la définition réglementaire des jus de fruits</t>
  </si>
  <si>
    <t>(5)</t>
  </si>
  <si>
    <t>Fréquence
recommandée moins 18 mois</t>
  </si>
  <si>
    <t>Fréquence
recommandée plus 18 mois</t>
  </si>
  <si>
    <t>Plat
protidique</t>
  </si>
  <si>
    <t>Garniture ou
accompagnement</t>
  </si>
  <si>
    <t>Fréquence
recommandée</t>
  </si>
  <si>
    <t>Fréquence
recommandée Déjeuner</t>
  </si>
  <si>
    <t>Fréquence
recommandée Diner</t>
  </si>
  <si>
    <t>Cellule K5 et N5 indiquez le nombre de repas à servir</t>
  </si>
  <si>
    <t>Cellule K29 et N29 indiquez le nombre de repas à servir</t>
  </si>
  <si>
    <t>Cellule K53 et N53 indiquez le nombre de repas à servir</t>
  </si>
  <si>
    <r>
      <t xml:space="preserve">Activité physique
</t>
    </r>
    <r>
      <rPr>
        <sz val="12"/>
        <rFont val="Times New Roman"/>
        <family val="1"/>
      </rPr>
      <t>(qui doit accompagner la
consommation alimentaire)</t>
    </r>
  </si>
  <si>
    <t>Pains, céréales, pommes de
terre et légumes secs</t>
  </si>
  <si>
    <t>Lait et produits laitiers
(yaourts, fromages)</t>
  </si>
  <si>
    <t>Viandes et volailles
Produits de la pêche et
oeufs</t>
  </si>
  <si>
    <t>R E P E R E S   D E    C O N S O M M A T I O N</t>
  </si>
  <si>
    <t>OBSERVATOIRE ECONOMIQUE DE L’ACHAT PUBLIC</t>
  </si>
  <si>
    <t xml:space="preserve">Afin d’aider les acheteurs publics à élaborer le cahier des charges de leurs contrats de restauration </t>
  </si>
  <si>
    <t>2007 se substitue à la recommandation n°J3-99 du 6 mai 1999 rééditée en 2001.</t>
  </si>
  <si>
    <t xml:space="preserve">enfance, quelle que soit la structure publique de restauration, professionnelle, éducative, de soins, </t>
  </si>
  <si>
    <t>carcérale ou militaire.</t>
  </si>
  <si>
    <t xml:space="preserve">Enrichie des enseignements tirés de l’application du texte de 1999, cette nouvelle recommandation a pour </t>
  </si>
  <si>
    <t xml:space="preserve">A cette fin, le présent document indique les objectifs prioritaires à atteindre. De façon générale, il s’agit </t>
  </si>
  <si>
    <t xml:space="preserve">d’acides gras saturés, et à une meilleure adéquation des apports de fibres, de minéraux et de </t>
  </si>
  <si>
    <t>vitamines, pour aboutir à un équilibre global satisfaisant entre les aliments et entre les nutriments.</t>
  </si>
  <si>
    <t xml:space="preserve">Comme dans la précédente recommandation, afin de faciliter l’application de leurs recommandations les </t>
  </si>
  <si>
    <t xml:space="preserve">rédacteurs du GEMRCN se sont efforcés de traduire les données et les préconisations scientifiques en </t>
  </si>
  <si>
    <t>l’exécution des prestations sur la base de fréquences de service des aliments.</t>
  </si>
  <si>
    <t xml:space="preserve">L’indispensable formation des équipes de restauration à la nutrition doit cependant constituer un </t>
  </si>
  <si>
    <t xml:space="preserve">impératif pour les collectivités publiques et leurs établissements, qui doivent se doter de personnels </t>
  </si>
  <si>
    <t>qualifiés tels que les diététiciens.</t>
  </si>
  <si>
    <t xml:space="preserve">De façon plus générale, s’agissant des acheteurs publics chargés de la restauration, il convient de </t>
  </si>
  <si>
    <t xml:space="preserve">mettre en place des formations leur permettant « de bien identifier les produits, de connaître les </t>
  </si>
  <si>
    <t>les besoins nutritionnels » (cf. avis du CNA n°47 du 26 mai 2004, 7ème recommandation).</t>
  </si>
  <si>
    <t xml:space="preserve">Les collectivités publiques doivent également, de façon tout aussi impérative, veiller à assurer le </t>
  </si>
  <si>
    <t xml:space="preserve">soutien humain à la prise d’aliments dont certaines populations, notamment les enfants et les </t>
  </si>
  <si>
    <t>personnes âgées, ne peuvent se passer sans risque de déséquilibre alimentaire, voire de dénutrition.</t>
  </si>
  <si>
    <t xml:space="preserve">Enfin, afin d’assurer une qualité nutritionnelle et gustative minimale pour les repas, il convient de </t>
  </si>
  <si>
    <t>Cliquez sur le lien ci_dessous</t>
  </si>
  <si>
    <t>Cuisine centrale de Rochefort sur Mer</t>
  </si>
  <si>
    <t>Mise à jour 25 Octobre 2011</t>
  </si>
  <si>
    <t>MODE D'EMPLOI  du Classeur GEMRCN - 1  qui fait partie d'une série de documents intitulés : FESTIVAL DES MENUS créés à la cuisine centrale de Clamart en 1998</t>
  </si>
  <si>
    <t xml:space="preserve">consacrer un budget suffisant à l’achat des denrées qui les composent. Le CNA, dans l’avis n°53 du </t>
  </si>
  <si>
    <t>budget est souvent déficient.</t>
  </si>
  <si>
    <t>Les dispositions de la présente recommandation sont à mettre à profit aussi bien dans</t>
  </si>
  <si>
    <t>le cas d’exploitation en régie du service de restauration, que lorsque l’exploitation est externalisée</t>
  </si>
  <si>
    <t>ENTREES PROTIDIQUES DIVERSES</t>
  </si>
  <si>
    <t>de 1 à 1,5</t>
  </si>
  <si>
    <t>Hareng/garniture</t>
  </si>
  <si>
    <t>de 40 à 60</t>
  </si>
  <si>
    <t>Maquereau</t>
  </si>
  <si>
    <t>40 à 50</t>
  </si>
  <si>
    <t>Thon au naturel</t>
  </si>
  <si>
    <t>Jambon cru de pays</t>
  </si>
  <si>
    <t>Jambon blanc</t>
  </si>
  <si>
    <t>Pâté, terrine , mousse</t>
  </si>
  <si>
    <t>Pâté en croûte</t>
  </si>
  <si>
    <t>Rillettes</t>
  </si>
  <si>
    <t>Salami – Saucisson – Mortadelle</t>
  </si>
  <si>
    <t>PREPARATIONS PATISSIERES SALEES</t>
  </si>
  <si>
    <t>Nems</t>
  </si>
  <si>
    <t>Crêpes</t>
  </si>
  <si>
    <t>Friand, feuilleté</t>
  </si>
  <si>
    <t>60 à 70</t>
  </si>
  <si>
    <t>Pizza</t>
  </si>
  <si>
    <t>Tarte salée</t>
  </si>
  <si>
    <t>http://cna-alimentation.fr/index.php?option=com_docman&amp;Itemid=53</t>
  </si>
  <si>
    <r>
      <t xml:space="preserve">• </t>
    </r>
    <r>
      <rPr>
        <sz val="10.5"/>
        <rFont val="Times New Roman"/>
        <family val="1"/>
      </rPr>
      <t xml:space="preserve">à chaque repas et en cas de petit creux
</t>
    </r>
    <r>
      <rPr>
        <sz val="8.5"/>
        <rFont val="Arial"/>
        <family val="2"/>
      </rPr>
      <t xml:space="preserve">• </t>
    </r>
    <r>
      <rPr>
        <sz val="10.5"/>
        <rFont val="Times New Roman"/>
        <family val="1"/>
      </rPr>
      <t xml:space="preserve">crus, cuits, nature ou préparés
</t>
    </r>
    <r>
      <rPr>
        <sz val="8.5"/>
        <rFont val="Arial"/>
        <family val="2"/>
      </rPr>
      <t xml:space="preserve">• </t>
    </r>
    <r>
      <rPr>
        <sz val="10.5"/>
        <rFont val="Times New Roman"/>
        <family val="1"/>
      </rPr>
      <t>frais, surgelés ou en conserve</t>
    </r>
  </si>
  <si>
    <r>
      <t xml:space="preserve">• </t>
    </r>
    <r>
      <rPr>
        <sz val="10.5"/>
        <rFont val="Times New Roman"/>
        <family val="1"/>
      </rPr>
      <t xml:space="preserve">favoriser les aliments céréaliers complets
</t>
    </r>
    <r>
      <rPr>
        <sz val="10.5"/>
        <rFont val="Times New Roman"/>
        <family val="1"/>
      </rPr>
      <t xml:space="preserve">ou le pain bis
</t>
    </r>
    <r>
      <rPr>
        <sz val="8.5"/>
        <rFont val="Arial"/>
        <family val="2"/>
      </rPr>
      <t xml:space="preserve">• </t>
    </r>
    <r>
      <rPr>
        <sz val="10.5"/>
        <rFont val="Times New Roman"/>
        <family val="1"/>
      </rPr>
      <t>privilégier la variété</t>
    </r>
  </si>
  <si>
    <r>
      <t xml:space="preserve">• </t>
    </r>
    <r>
      <rPr>
        <sz val="10.5"/>
        <rFont val="Times New Roman"/>
        <family val="1"/>
      </rPr>
      <t xml:space="preserve">privilégier la variété
</t>
    </r>
    <r>
      <rPr>
        <sz val="8.5"/>
        <rFont val="Arial"/>
        <family val="2"/>
      </rPr>
      <t xml:space="preserve">• </t>
    </r>
    <r>
      <rPr>
        <sz val="10.5"/>
        <rFont val="Times New Roman"/>
        <family val="1"/>
      </rPr>
      <t xml:space="preserve">privilégier les fromages les plus riches en
</t>
    </r>
    <r>
      <rPr>
        <sz val="10.5"/>
        <rFont val="Times New Roman"/>
        <family val="1"/>
      </rPr>
      <t>calcium, les moins gras et les moins salés</t>
    </r>
  </si>
  <si>
    <r>
      <t xml:space="preserve">• </t>
    </r>
    <r>
      <rPr>
        <sz val="10.5"/>
        <rFont val="Times New Roman"/>
        <family val="1"/>
      </rPr>
      <t xml:space="preserve">en quantité inférieure à l’accompagnement
</t>
    </r>
    <r>
      <rPr>
        <sz val="8.5"/>
        <rFont val="Arial"/>
        <family val="2"/>
      </rPr>
      <t xml:space="preserve">• </t>
    </r>
    <r>
      <rPr>
        <sz val="10.5"/>
        <rFont val="Times New Roman"/>
        <family val="1"/>
      </rPr>
      <t xml:space="preserve">viandes : privilégier la variété des espèces
</t>
    </r>
    <r>
      <rPr>
        <sz val="10.5"/>
        <rFont val="Times New Roman"/>
        <family val="1"/>
      </rPr>
      <t xml:space="preserve">et les morceaux les moins gras
</t>
    </r>
    <r>
      <rPr>
        <sz val="8.5"/>
        <rFont val="Arial"/>
        <family val="2"/>
      </rPr>
      <t xml:space="preserve">• </t>
    </r>
    <r>
      <rPr>
        <sz val="10.5"/>
        <rFont val="Times New Roman"/>
        <family val="1"/>
      </rPr>
      <t xml:space="preserve">poisson : au moins 2 fois par semaine,
</t>
    </r>
    <r>
      <rPr>
        <sz val="10.5"/>
        <rFont val="Times New Roman"/>
        <family val="1"/>
      </rPr>
      <t>dont 1 poisson gras</t>
    </r>
  </si>
  <si>
    <r>
      <t xml:space="preserve">• </t>
    </r>
    <r>
      <rPr>
        <sz val="10.5"/>
        <rFont val="Times New Roman"/>
        <family val="1"/>
      </rPr>
      <t xml:space="preserve">privilégier les matières grasses végétales
</t>
    </r>
    <r>
      <rPr>
        <sz val="10.5"/>
        <rFont val="Times New Roman"/>
        <family val="1"/>
      </rPr>
      <t xml:space="preserve">(huiles d’olive, de colza…)
</t>
    </r>
    <r>
      <rPr>
        <sz val="8.5"/>
        <rFont val="Arial"/>
        <family val="2"/>
      </rPr>
      <t xml:space="preserve">• </t>
    </r>
    <r>
      <rPr>
        <sz val="10.5"/>
        <rFont val="Times New Roman"/>
        <family val="1"/>
      </rPr>
      <t xml:space="preserve">favoriser la variété
</t>
    </r>
    <r>
      <rPr>
        <sz val="8.5"/>
        <rFont val="Arial"/>
        <family val="2"/>
      </rPr>
      <t xml:space="preserve">• </t>
    </r>
    <r>
      <rPr>
        <sz val="10.5"/>
        <rFont val="Times New Roman"/>
        <family val="1"/>
      </rPr>
      <t xml:space="preserve">limiter les graisses d’origine animale
</t>
    </r>
    <r>
      <rPr>
        <sz val="10.5"/>
        <rFont val="Times New Roman"/>
        <family val="1"/>
      </rPr>
      <t>(beurre, crème, lard, etc.)</t>
    </r>
  </si>
  <si>
    <r>
      <t xml:space="preserve">• </t>
    </r>
    <r>
      <rPr>
        <sz val="10.5"/>
        <rFont val="Times New Roman"/>
        <family val="1"/>
      </rPr>
      <t xml:space="preserve">attention aux boissons sucrées
</t>
    </r>
    <r>
      <rPr>
        <sz val="8.5"/>
        <rFont val="Arial"/>
        <family val="2"/>
      </rPr>
      <t xml:space="preserve">• </t>
    </r>
    <r>
      <rPr>
        <sz val="10.5"/>
        <rFont val="Times New Roman"/>
        <family val="1"/>
      </rPr>
      <t xml:space="preserve">attention aux aliments à la fois gras
</t>
    </r>
    <r>
      <rPr>
        <sz val="10.5"/>
        <rFont val="Times New Roman"/>
        <family val="1"/>
      </rPr>
      <t xml:space="preserve">et sucrés ( pâtisseries, crèmes desserts,
</t>
    </r>
    <r>
      <rPr>
        <sz val="10.5"/>
        <rFont val="Times New Roman"/>
        <family val="1"/>
      </rPr>
      <t>chocolat, glaces, etc.)</t>
    </r>
  </si>
  <si>
    <r>
      <t xml:space="preserve">• </t>
    </r>
    <r>
      <rPr>
        <sz val="10.5"/>
        <rFont val="Times New Roman"/>
        <family val="1"/>
      </rPr>
      <t xml:space="preserve">au cours et en dehors des repas
</t>
    </r>
    <r>
      <rPr>
        <sz val="8.5"/>
        <rFont val="Arial"/>
        <family val="2"/>
      </rPr>
      <t xml:space="preserve">• </t>
    </r>
    <r>
      <rPr>
        <sz val="10.5"/>
        <rFont val="Times New Roman"/>
        <family val="1"/>
      </rPr>
      <t xml:space="preserve">limiter les boissons sucrées (privilégier les
</t>
    </r>
    <r>
      <rPr>
        <sz val="10.5"/>
        <rFont val="Times New Roman"/>
        <family val="1"/>
      </rPr>
      <t xml:space="preserve">boissons light)
</t>
    </r>
    <r>
      <rPr>
        <sz val="8.5"/>
        <rFont val="Arial"/>
        <family val="2"/>
      </rPr>
      <t xml:space="preserve">• </t>
    </r>
    <r>
      <rPr>
        <sz val="10.5"/>
        <rFont val="Times New Roman"/>
        <family val="1"/>
      </rPr>
      <t xml:space="preserve">boissons alcoolisées : ne pas dépasser, par
</t>
    </r>
    <r>
      <rPr>
        <sz val="10.5"/>
        <rFont val="Times New Roman"/>
        <family val="1"/>
      </rPr>
      <t xml:space="preserve">jour, 2 verres de vin (10 cl) pour les
</t>
    </r>
    <r>
      <rPr>
        <sz val="10.5"/>
        <rFont val="Times New Roman"/>
        <family val="1"/>
      </rPr>
      <t xml:space="preserve">femmes*, et 3 pour les hommes (2
</t>
    </r>
    <r>
      <rPr>
        <sz val="10.5"/>
        <rFont val="Times New Roman"/>
        <family val="1"/>
      </rPr>
      <t>verres de vin sont équivalents à 2 demi</t>
    </r>
  </si>
  <si>
    <r>
      <t xml:space="preserve">• </t>
    </r>
    <r>
      <rPr>
        <sz val="10.5"/>
        <rFont val="Times New Roman"/>
        <family val="1"/>
      </rPr>
      <t xml:space="preserve">préférer le sel iodé
</t>
    </r>
    <r>
      <rPr>
        <sz val="8.5"/>
        <rFont val="Arial"/>
        <family val="2"/>
      </rPr>
      <t xml:space="preserve">• </t>
    </r>
    <r>
      <rPr>
        <sz val="10.5"/>
        <rFont val="Times New Roman"/>
        <family val="1"/>
      </rPr>
      <t xml:space="preserve">ne pas resaler avant de goûter
</t>
    </r>
    <r>
      <rPr>
        <sz val="8.5"/>
        <rFont val="Arial"/>
        <family val="2"/>
      </rPr>
      <t xml:space="preserve">• </t>
    </r>
    <r>
      <rPr>
        <sz val="10.5"/>
        <rFont val="Times New Roman"/>
        <family val="1"/>
      </rPr>
      <t xml:space="preserve">réduire l’ajout de sel dans les eaux de
</t>
    </r>
    <r>
      <rPr>
        <sz val="10.5"/>
        <rFont val="Times New Roman"/>
        <family val="1"/>
      </rPr>
      <t xml:space="preserve">cuisson
</t>
    </r>
    <r>
      <rPr>
        <sz val="8.5"/>
        <rFont val="Arial"/>
        <family val="2"/>
      </rPr>
      <t xml:space="preserve">• </t>
    </r>
    <r>
      <rPr>
        <sz val="10.5"/>
        <rFont val="Times New Roman"/>
        <family val="1"/>
      </rPr>
      <t xml:space="preserve">limiter les fromages et les charcuteries les
</t>
    </r>
    <r>
      <rPr>
        <sz val="10.5"/>
        <rFont val="Times New Roman"/>
        <family val="1"/>
      </rPr>
      <t>plus salés, et les produits apéritifs salés</t>
    </r>
  </si>
  <si>
    <r>
      <t xml:space="preserve">au moins l’équivalent d’une demi-
</t>
    </r>
    <r>
      <rPr>
        <i/>
        <sz val="10.5"/>
        <rFont val="Times New Roman"/>
        <family val="1"/>
      </rPr>
      <t>heure de marche rapide par jour.</t>
    </r>
  </si>
  <si>
    <r>
      <t xml:space="preserve">• </t>
    </r>
    <r>
      <rPr>
        <sz val="10.5"/>
        <rFont val="Times New Roman"/>
        <family val="1"/>
      </rPr>
      <t xml:space="preserve">à intégrer dans la vie quotidienne
</t>
    </r>
    <r>
      <rPr>
        <sz val="10.5"/>
        <rFont val="Times New Roman"/>
        <family val="1"/>
      </rPr>
      <t xml:space="preserve">(marcher, monter les escaliers, faire du
</t>
    </r>
    <r>
      <rPr>
        <sz val="10.5"/>
        <rFont val="Times New Roman"/>
        <family val="1"/>
      </rPr>
      <t>vélo, de la gymnastique, etc.)</t>
    </r>
  </si>
  <si>
    <t>1/4</t>
  </si>
  <si>
    <t>1/2</t>
  </si>
  <si>
    <t>1/8</t>
  </si>
  <si>
    <t>1/6</t>
  </si>
  <si>
    <t>Cœurs de palmier</t>
  </si>
  <si>
    <t>Bœuf braisé, bœuf sauté, bouilli de bœuf</t>
  </si>
  <si>
    <t>Rôti de bœuf, steak</t>
  </si>
  <si>
    <t>Viandes non hachées (à l’achat) de bœuf, de veau, d’agneau</t>
  </si>
  <si>
    <t>Fromages contenant au moins 1 50mg de calcium par portion</t>
  </si>
  <si>
    <t>Catégories</t>
  </si>
  <si>
    <t>Calcium (mg)</t>
  </si>
  <si>
    <t>Fer (mg)</t>
  </si>
  <si>
    <t>Vitamine C (mg)</t>
  </si>
  <si>
    <t>ANC</t>
  </si>
  <si>
    <t>BNM</t>
  </si>
  <si>
    <t>Enfant 1-3 ans</t>
  </si>
  <si>
    <t>Enfant 4-6 ans</t>
  </si>
  <si>
    <t>Enfant 7-9 ans</t>
  </si>
  <si>
    <t>Enfant 10-12 ans</t>
  </si>
  <si>
    <t>Adolescent 13-19 ans</t>
  </si>
  <si>
    <t>Adolescente 13-19 ans</t>
  </si>
  <si>
    <t>Homme adulte</t>
  </si>
  <si>
    <t>Femme adulte &lt; 55 ans</t>
  </si>
  <si>
    <t>Femme adulte &gt; 55 ans</t>
  </si>
  <si>
    <t>Personne âgée &gt; 65/75 ans</t>
  </si>
  <si>
    <t>Fruits et légumes</t>
  </si>
  <si>
    <t>au moins 5 par jour</t>
  </si>
  <si>
    <t>à chaque repas et selon l’appétit</t>
  </si>
  <si>
    <t>3 par jour</t>
  </si>
  <si>
    <t>1 à 2 fois par jour</t>
  </si>
  <si>
    <t>Matières grasses</t>
  </si>
  <si>
    <t>limiter la consommation</t>
  </si>
  <si>
    <t>Produits sucrés</t>
  </si>
  <si>
    <t>Boissons</t>
  </si>
  <si>
    <t>de l’eau à volonté</t>
  </si>
  <si>
    <t>Sel</t>
  </si>
  <si>
    <r>
      <t xml:space="preserve">GEMRCN - </t>
    </r>
    <r>
      <rPr>
        <sz val="9.5"/>
        <rFont val="Times New Roman"/>
        <family val="1"/>
      </rPr>
      <t xml:space="preserve">FREQUENCES RECOMMANDEES DE SERVICE DES PLATS POUR LES REPAS DES ENFANTS DE PLUS DE 3 ANS, DES
</t>
    </r>
    <r>
      <rPr>
        <b/>
        <sz val="9.5"/>
        <rFont val="Times New Roman"/>
        <family val="1"/>
      </rPr>
      <t xml:space="preserve">2007 </t>
    </r>
    <r>
      <rPr>
        <sz val="9.5"/>
        <rFont val="Times New Roman"/>
        <family val="1"/>
      </rPr>
      <t xml:space="preserve">ADOLESCENTS, DES ADULTES ET DES PERSONNES AGEES EN CAS DE PORTAGE A DOMICILE (1) (2) (3)
</t>
    </r>
    <r>
      <rPr>
        <b/>
        <sz val="9.5"/>
        <rFont val="Times New Roman"/>
        <family val="1"/>
      </rPr>
      <t>FEUILLE DE CONTRÖLE</t>
    </r>
  </si>
  <si>
    <r>
      <t xml:space="preserve">Produit
</t>
    </r>
    <r>
      <rPr>
        <sz val="9.5"/>
        <rFont val="Times New Roman"/>
        <family val="1"/>
      </rPr>
      <t>laitier</t>
    </r>
  </si>
  <si>
    <r>
      <t xml:space="preserve">Plats protidiques ayant un rapport P/L&lt; ou = à 1
</t>
    </r>
    <r>
      <rPr>
        <sz val="9.5"/>
        <rFont val="Times New Roman"/>
        <family val="1"/>
      </rPr>
      <t>(le critère P/L ne s’applique pas aux plats aux œufs)</t>
    </r>
  </si>
  <si>
    <r>
      <t xml:space="preserve">Poissons ou préparations à base de poisson
</t>
    </r>
    <r>
      <rPr>
        <sz val="9.5"/>
        <rFont val="Times New Roman"/>
        <family val="1"/>
      </rPr>
      <t>contenant au moins 70 % de poisson, et ayant un P/L&gt; ou = 2</t>
    </r>
  </si>
  <si>
    <r>
      <t xml:space="preserve">Viandes non hachées de bœuf, de veau ou d’agneau, et
</t>
    </r>
    <r>
      <rPr>
        <sz val="9.5"/>
        <rFont val="Times New Roman"/>
        <family val="1"/>
      </rPr>
      <t>abats de boucherie</t>
    </r>
  </si>
  <si>
    <r>
      <t xml:space="preserve">Préparations ou plats prêts à consommer à base de viande,
</t>
    </r>
    <r>
      <rPr>
        <sz val="9.5"/>
        <rFont val="Times New Roman"/>
        <family val="1"/>
      </rPr>
      <t xml:space="preserve">de poisson, d’œuf et/ou de fromage, contenant moins de 70 %
</t>
    </r>
    <r>
      <rPr>
        <sz val="9.5"/>
        <rFont val="Times New Roman"/>
        <family val="1"/>
      </rPr>
      <t>de viande, de poisson ou d’œuf</t>
    </r>
  </si>
  <si>
    <r>
      <t xml:space="preserve">Légumes cuits, autres que secs, seuls ou en mélange,
</t>
    </r>
    <r>
      <rPr>
        <sz val="9.5"/>
        <rFont val="Times New Roman"/>
        <family val="1"/>
      </rPr>
      <t>contenant au moins 50 % de légumes</t>
    </r>
  </si>
  <si>
    <r>
      <t xml:space="preserve">Fromages contenant au moins 100 mg et moins de 150 mg
</t>
    </r>
    <r>
      <rPr>
        <sz val="9.5"/>
        <rFont val="Times New Roman"/>
        <family val="1"/>
      </rPr>
      <t>de calcium par portion</t>
    </r>
  </si>
  <si>
    <r>
      <t xml:space="preserve">Produits laitiers ou desserts lactés contenant au moins
</t>
    </r>
    <r>
      <rPr>
        <sz val="9.5"/>
        <rFont val="Times New Roman"/>
        <family val="1"/>
      </rPr>
      <t>100 mg de calcium, et moins de 5g de lipides par portion</t>
    </r>
  </si>
  <si>
    <r>
      <t xml:space="preserve">Desserts contenant plus de 15 % de lipides, et plus de 20g
</t>
    </r>
    <r>
      <rPr>
        <sz val="9.5"/>
        <rFont val="Times New Roman"/>
        <family val="1"/>
      </rPr>
      <t>de glucides simples totaux par portion</t>
    </r>
  </si>
  <si>
    <r>
      <t xml:space="preserve">Desserts contenant moins de 15 % de lipides, et plus de
</t>
    </r>
    <r>
      <rPr>
        <sz val="9.5"/>
        <rFont val="Times New Roman"/>
        <family val="1"/>
      </rPr>
      <t>20g de glucides simples totaux par portion</t>
    </r>
  </si>
  <si>
    <t>RECOMMANDATION N U T R I T I O N - economie.gouv</t>
  </si>
  <si>
    <t>RECOMMANDATION Complétée et mise à jour au 10 octobre 2011</t>
  </si>
  <si>
    <r>
      <t xml:space="preserve">GEMRCN (2007) FREQUENCES RECOMMANDEES POUR NOURRISSONS ET JEUNES ENFANTS EN CRECHE,
</t>
    </r>
    <r>
      <rPr>
        <b/>
        <sz val="10.5"/>
        <rFont val="Times New Roman"/>
        <family val="1"/>
      </rPr>
      <t xml:space="preserve">HALTE GARDERIE OU STRUCTURE DE SOINS </t>
    </r>
    <r>
      <rPr>
        <sz val="10.5"/>
        <rFont val="Times New Roman"/>
        <family val="1"/>
      </rPr>
      <t>(1)</t>
    </r>
  </si>
  <si>
    <r>
      <t xml:space="preserve">Plat
</t>
    </r>
    <r>
      <rPr>
        <sz val="10.5"/>
        <rFont val="Times New Roman"/>
        <family val="1"/>
      </rPr>
      <t>protidique</t>
    </r>
  </si>
  <si>
    <r>
      <t xml:space="preserve">Garniture ou
</t>
    </r>
    <r>
      <rPr>
        <sz val="10.5"/>
        <rFont val="Times New Roman"/>
        <family val="1"/>
      </rPr>
      <t>accompagnement</t>
    </r>
  </si>
  <si>
    <r>
      <t xml:space="preserve">Plats protidiques ayant un rapport P/L&lt; ou = à 1
</t>
    </r>
    <r>
      <rPr>
        <sz val="10.5"/>
        <rFont val="Times New Roman"/>
        <family val="1"/>
      </rPr>
      <t>(le critère P/L ne s’applique pas aux plats aux œufs)</t>
    </r>
  </si>
  <si>
    <r>
      <t xml:space="preserve">Préparations ou plats prêts à consommer à base de viande,
</t>
    </r>
    <r>
      <rPr>
        <sz val="10.5"/>
        <rFont val="Times New Roman"/>
        <family val="1"/>
      </rPr>
      <t xml:space="preserve">de poisson, d’œuf et/ou de fromage, contenant moins de
</t>
    </r>
    <r>
      <rPr>
        <sz val="10.5"/>
        <rFont val="Times New Roman"/>
        <family val="1"/>
      </rPr>
      <t>70 % de viande, de poisson ou d’œuf</t>
    </r>
  </si>
  <si>
    <r>
      <t xml:space="preserve">Légumes cuits autres que secs, seuls ou en mélange,
</t>
    </r>
    <r>
      <rPr>
        <sz val="10.5"/>
        <rFont val="Times New Roman"/>
        <family val="1"/>
      </rPr>
      <t>contenant au moins 50 % de légumes</t>
    </r>
  </si>
  <si>
    <r>
      <t xml:space="preserve">Pommes de terre, pâtes, riz, semoule
</t>
    </r>
    <r>
      <rPr>
        <sz val="10.5"/>
        <rFont val="Times New Roman"/>
        <family val="1"/>
      </rPr>
      <t>(ou blé et légumes secs à partir de 18 mois)</t>
    </r>
  </si>
  <si>
    <r>
      <t xml:space="preserve">Fromages contenant au moins 75mg (3) de calcium
</t>
    </r>
    <r>
      <rPr>
        <sz val="10.5"/>
        <rFont val="Times New Roman"/>
        <family val="1"/>
      </rPr>
      <t>par portion (à partir de 12 mois)</t>
    </r>
  </si>
  <si>
    <r>
      <t xml:space="preserve">Fromages contenant au moins 50mg (4) et moins de
</t>
    </r>
    <r>
      <rPr>
        <sz val="10.5"/>
        <rFont val="Times New Roman"/>
        <family val="1"/>
      </rPr>
      <t>75mg (3) de calcium par portion (à partir de 12 mois)</t>
    </r>
  </si>
  <si>
    <r>
      <t xml:space="preserve">Produits laitiers ou desserts lactés contenant au moins
</t>
    </r>
    <r>
      <rPr>
        <sz val="10.5"/>
        <rFont val="Times New Roman"/>
        <family val="1"/>
      </rPr>
      <t>50mg (4) de calcium et moins de 5g de lipides par portion</t>
    </r>
  </si>
  <si>
    <r>
      <t xml:space="preserve">GEMRCN (2007) FREQUENCES RECOMMANDEES POUR LES PERSONNES AGEES
</t>
    </r>
    <r>
      <rPr>
        <b/>
        <sz val="10.5"/>
        <rFont val="Times New Roman"/>
        <family val="1"/>
      </rPr>
      <t xml:space="preserve">EN INSTITUTION OU EN STRUCTURE DE SOINS </t>
    </r>
    <r>
      <rPr>
        <sz val="10.5"/>
        <rFont val="Times New Roman"/>
        <family val="1"/>
      </rPr>
      <t xml:space="preserve">(1)
</t>
    </r>
    <r>
      <rPr>
        <sz val="10.5"/>
        <rFont val="Times New Roman"/>
        <family val="1"/>
      </rPr>
      <t>FEUILLE DE CONTRÖLE Déjeuner(4) Dîner (4)</t>
    </r>
  </si>
  <si>
    <r>
      <t xml:space="preserve">Produit
</t>
    </r>
    <r>
      <rPr>
        <sz val="10.5"/>
        <rFont val="Times New Roman"/>
        <family val="1"/>
      </rPr>
      <t>Laitier</t>
    </r>
  </si>
  <si>
    <r>
      <t xml:space="preserve">Crudités légumes ou fruits, ou légumes cuits, ou
</t>
    </r>
    <r>
      <rPr>
        <sz val="10.5"/>
        <rFont val="Times New Roman"/>
        <family val="1"/>
      </rPr>
      <t>potage de légumes à base de plus de 40 % de légumes (2)</t>
    </r>
  </si>
  <si>
    <r>
      <t xml:space="preserve">Poissons ou préparations à base de poisson contenant
</t>
    </r>
    <r>
      <rPr>
        <sz val="10.5"/>
        <rFont val="Times New Roman"/>
        <family val="1"/>
      </rPr>
      <t>au moins 70 % de poisson et ayant un P/L&gt; ou = 2</t>
    </r>
  </si>
  <si>
    <r>
      <t xml:space="preserve">Viandes non hachées de bœuf, de veau ou d’agneau,
</t>
    </r>
    <r>
      <rPr>
        <sz val="10.5"/>
        <rFont val="Times New Roman"/>
        <family val="1"/>
      </rPr>
      <t>et abats de boucherie</t>
    </r>
  </si>
  <si>
    <r>
      <t xml:space="preserve">Légumes cuits, autres que secs, seuls ou en mélange,
</t>
    </r>
    <r>
      <rPr>
        <sz val="10.5"/>
        <rFont val="Times New Roman"/>
        <family val="1"/>
      </rPr>
      <t>contenant au moins 50 % de légumes</t>
    </r>
  </si>
  <si>
    <r>
      <t xml:space="preserve">Fromages contenant au moins100mg et moins de 150mg
</t>
    </r>
    <r>
      <rPr>
        <sz val="10.5"/>
        <rFont val="Times New Roman"/>
        <family val="1"/>
      </rPr>
      <t>de calcium par portion</t>
    </r>
  </si>
  <si>
    <r>
      <t xml:space="preserve">Produits laitiers et desserts lactés contenant au moins100mg
</t>
    </r>
    <r>
      <rPr>
        <sz val="10.5"/>
        <rFont val="Times New Roman"/>
        <family val="1"/>
      </rPr>
      <t>de calcium, et moins de 5g de lipides, par portion</t>
    </r>
  </si>
  <si>
    <r>
      <t xml:space="preserve">Fruits pressés riches en vitamine C, ou un jus d’agrumes (6)
</t>
    </r>
    <r>
      <rPr>
        <sz val="10.5"/>
        <rFont val="Times New Roman"/>
        <family val="1"/>
      </rPr>
      <t>à teneur garantie en vitamine C (200ml)</t>
    </r>
  </si>
  <si>
    <t>3(1)</t>
  </si>
  <si>
    <t>VIANDES SANS SAUCE</t>
  </si>
  <si>
    <t>10 à 20</t>
  </si>
  <si>
    <t>Steak haché</t>
  </si>
  <si>
    <t>Hamburger</t>
  </si>
  <si>
    <t>4 à 5</t>
  </si>
  <si>
    <t>Bolognaise viande</t>
  </si>
  <si>
    <t>Sauté de veau ou blanquette (sans os)</t>
  </si>
  <si>
    <t>Escalope de veau, rôti de veau</t>
  </si>
  <si>
    <t>Steak haché de veau</t>
  </si>
  <si>
    <t>Hamburger veau, Rissolette veau</t>
  </si>
  <si>
    <t>Paupiette de veau</t>
  </si>
  <si>
    <t>AGNEAU-MOUTON</t>
  </si>
  <si>
    <t>Gigot</t>
  </si>
  <si>
    <t>Sauté (sans os)</t>
  </si>
  <si>
    <t>2 à 3</t>
  </si>
  <si>
    <t>Rôti de porc, grillade (sans os)</t>
  </si>
  <si>
    <t>Côte de porc</t>
  </si>
  <si>
    <t>Jambon DD, palette de porc</t>
  </si>
  <si>
    <t>Andouillettes</t>
  </si>
  <si>
    <t>Saucisse Toulouse, Montbéliard, Morteau</t>
  </si>
  <si>
    <t>VOLAILLE-LAPIN</t>
  </si>
  <si>
    <t>Sauté</t>
  </si>
  <si>
    <t>Jambon de volaille</t>
  </si>
  <si>
    <t>Cordon bleu</t>
  </si>
  <si>
    <t>Cuisse de poulet, de pintade, de canard</t>
  </si>
  <si>
    <t>140 à 180</t>
  </si>
  <si>
    <t>Brochette</t>
  </si>
  <si>
    <t>Paupiette de volaille</t>
  </si>
  <si>
    <t>Fingers, beignets, nuggets de 20 g pièce crus</t>
  </si>
  <si>
    <t>Escalope panée</t>
  </si>
  <si>
    <t>Cuisse de lapin</t>
  </si>
  <si>
    <t>Lapin sauté</t>
  </si>
  <si>
    <t>Paupiette de lapin</t>
  </si>
  <si>
    <t>ABATS</t>
  </si>
  <si>
    <t>Foie, langue, rognons, boudin</t>
  </si>
  <si>
    <t>Tripes avec sauce</t>
  </si>
  <si>
    <t>100 à 200</t>
  </si>
  <si>
    <t>OEUFS (plat principal)</t>
  </si>
  <si>
    <t>Omelette</t>
  </si>
  <si>
    <t>10(1)</t>
  </si>
  <si>
    <t>90 à 130</t>
  </si>
  <si>
    <t>POISSONS (Sans sauce)</t>
  </si>
  <si>
    <t>Brochettes de poisson</t>
  </si>
  <si>
    <t>Darne</t>
  </si>
  <si>
    <t>120 à 140</t>
  </si>
  <si>
    <t>Poissons entiers</t>
  </si>
  <si>
    <t>150 à 170</t>
  </si>
  <si>
    <t>20(3)</t>
  </si>
  <si>
    <t>180(3)</t>
  </si>
  <si>
    <t>250 à 300</t>
  </si>
  <si>
    <t>Quenelle</t>
  </si>
  <si>
    <t>120 à 160</t>
  </si>
  <si>
    <t>LEGUMES CUITS</t>
  </si>
  <si>
    <t>120(1)</t>
  </si>
  <si>
    <t>FÉCULENTS CUITS</t>
  </si>
  <si>
    <t>Riz – Pâtes – Pommes de terre</t>
  </si>
  <si>
    <t>200 à 250</t>
  </si>
  <si>
    <t>Purée de pomme de terre, fraiche ou reconstituée</t>
  </si>
  <si>
    <t>Frites</t>
  </si>
  <si>
    <t>Légumes secs</t>
  </si>
  <si>
    <t>/</t>
  </si>
  <si>
    <t>3 (1)</t>
  </si>
  <si>
    <t>FROMAGES</t>
  </si>
  <si>
    <t>30 à 40</t>
  </si>
  <si>
    <t>PRODUITS LAITIERS FRAIS</t>
  </si>
  <si>
    <t>Fromage blanc, fromages frais</t>
  </si>
  <si>
    <t>Yaourt</t>
  </si>
  <si>
    <t>100-125</t>
  </si>
  <si>
    <t>Petit suisse</t>
  </si>
  <si>
    <t>125(2)</t>
  </si>
  <si>
    <t>Lait infantile ou équivalent (en ml)</t>
  </si>
  <si>
    <t>DESSERTS</t>
  </si>
  <si>
    <t>Desserts lactés</t>
  </si>
  <si>
    <t>Mousse (en cl)</t>
  </si>
  <si>
    <t>Fruits crus</t>
  </si>
  <si>
    <t>Fruits cuits</t>
  </si>
  <si>
    <t>Pâtisseries fraiches ou surgelées en portions</t>
  </si>
  <si>
    <t>Pâtisseries fraiches ou surgelées à portionner</t>
  </si>
  <si>
    <t>Pâtisserie sèche emballée</t>
  </si>
  <si>
    <t>JUS DE FRUITS (en ml) (1)</t>
  </si>
  <si>
    <t>GOUTER, COLLATION (enfants, adolescents et personnes âgées en institution)</t>
  </si>
  <si>
    <t>Pain</t>
  </si>
  <si>
    <t>Biscuits secs</t>
  </si>
  <si>
    <t>15(1)</t>
  </si>
  <si>
    <t>20 à 30</t>
  </si>
  <si>
    <t>Céréales (enfants et adolescents uniquement)</t>
  </si>
  <si>
    <t>50/60</t>
  </si>
  <si>
    <t>Pâtisseries sèches emballées</t>
  </si>
  <si>
    <t>Confiture, chocolat, miel</t>
  </si>
  <si>
    <t>Fruit cru</t>
  </si>
  <si>
    <t>Fruit cuit</t>
  </si>
  <si>
    <t>100 à 125</t>
  </si>
  <si>
    <t>Fromage blanc</t>
  </si>
  <si>
    <t>Fromage</t>
  </si>
  <si>
    <t>Période du au (au moins 20 repas)</t>
  </si>
  <si>
    <t>Entrées contenant plus de 15 % de lipides</t>
  </si>
  <si>
    <t>Crudités légumes ou fruits</t>
  </si>
  <si>
    <t>Produits frits ou pré-frits contenant plus de 15 % de lipides</t>
  </si>
  <si>
    <t>Fromages contenant au moins 150 mg de calcium par portion</t>
  </si>
  <si>
    <t>3/20 maxi</t>
  </si>
  <si>
    <t>Desserts de fruits crus</t>
  </si>
  <si>
    <t>FEUILLE DE CONTRÖLE Moins de 18 mois Plus de 18 mois</t>
  </si>
  <si>
    <t>Crudités légumes ou fruits (à partir de 12 mois)</t>
  </si>
  <si>
    <t>Filets de poisson 100 % poisson</t>
  </si>
  <si>
    <t>Desserts contenant plus de 15 % de lipides</t>
  </si>
  <si>
    <t>Desserts de fruits crus (à/c de 12 mois) ou cuits</t>
  </si>
  <si>
    <t>Desserts contenant plus de 20g de glucides simples par portion</t>
  </si>
  <si>
    <t>6/20 maxi</t>
  </si>
  <si>
    <t>7 / 20 mini</t>
  </si>
  <si>
    <t>Chaque jour (3)</t>
  </si>
  <si>
    <t>Autres desserts</t>
  </si>
  <si>
    <t>Entrée</t>
  </si>
  <si>
    <t>Dessert</t>
  </si>
  <si>
    <t>4/20 maxi</t>
  </si>
  <si>
    <t>10/20 mini</t>
  </si>
  <si>
    <t>2/20 maxi</t>
  </si>
  <si>
    <t>4/20 mini</t>
  </si>
  <si>
    <t>10 sur 20</t>
  </si>
  <si>
    <t>Légumes secs, féculents ou céréales, seuls ou en mélange</t>
  </si>
  <si>
    <t>(4)</t>
  </si>
  <si>
    <t>8/20 mini</t>
  </si>
  <si>
    <t>6/20 mini</t>
  </si>
  <si>
    <t>8/20 maxi</t>
  </si>
  <si>
    <t>15/20 mini</t>
  </si>
  <si>
    <t>2/20 mini</t>
  </si>
  <si>
    <t>U.P.R.T. - Union des Personnels de la Restauration Territoriale -  GRAMMAGES  GEMRCN 2007</t>
  </si>
  <si>
    <r>
      <t>QUANTITÉS BRUTES A COMMANDER - Saisissez vos % de perte s'il y en a colonne AH -</t>
    </r>
    <r>
      <rPr>
        <sz val="12"/>
        <color indexed="9"/>
        <rFont val="Arial"/>
        <family val="2"/>
      </rPr>
      <t xml:space="preserve"> &gt; 0 la cellule change de couleur (mise en forme conditionnelle)</t>
    </r>
  </si>
  <si>
    <t>PRIX D'ACHAT SAISISSEZ LE PRIX UNITARE colonne BD et la date du dernier service colonne BL</t>
  </si>
  <si>
    <t>GEMRCN Grammages 2 :</t>
  </si>
  <si>
    <t>Modèle précédent simplifié avec seulement 4 tableaux</t>
  </si>
  <si>
    <r>
      <t>Tableau N° 1 colonnes B à O</t>
    </r>
    <r>
      <rPr>
        <sz val="10"/>
        <rFont val="Verdana"/>
        <family val="2"/>
      </rPr>
      <t xml:space="preserve"> _tableau source pour Excel</t>
    </r>
  </si>
  <si>
    <r>
      <t>Tableau N° 2 colonnes Q à AE</t>
    </r>
    <r>
      <rPr>
        <sz val="10"/>
        <rFont val="Verdana"/>
        <family val="2"/>
      </rPr>
      <t xml:space="preserve"> _ QUANTITÉS NETTES A SERVIR - SAISISSEZ VOS EFFECTIFS ligne 4</t>
    </r>
  </si>
  <si>
    <r>
      <t>Tableau N° 3 colonnes AG à AV</t>
    </r>
    <r>
      <rPr>
        <sz val="10"/>
        <rFont val="Verdana"/>
        <family val="2"/>
      </rPr>
      <t xml:space="preserve"> _ QUANTITÉS BRUTES A COMMANDER - Saisissez vos % de perte s'il y en a colonne AH - &gt; 0 la cellule change de couleur (mise en forme conditionnelle)</t>
    </r>
  </si>
  <si>
    <r>
      <t>Tableau N° 4 colonnes AX à BL</t>
    </r>
    <r>
      <rPr>
        <sz val="10"/>
        <rFont val="Verdana"/>
        <family val="2"/>
      </rPr>
      <t xml:space="preserve"> _ PRIX D'ACHAT SAISISSEZ LE PRIX UNITARE colonne BD et la date du dernier service colonne BL</t>
    </r>
  </si>
  <si>
    <t>Mise à jour juillet 2011</t>
  </si>
  <si>
    <t>PLATS FRÉQUENCES RECOMMANDÉES -PNNS</t>
  </si>
  <si>
    <t>GRAMMAGES  GEMRCN 2007</t>
  </si>
  <si>
    <t xml:space="preserve">U.P.R.T. - Union des Professionnels de la Restauration Territoriale   </t>
  </si>
  <si>
    <t>https://www.facebook.com/leboucher.joel</t>
  </si>
  <si>
    <t>Mise à jour :</t>
  </si>
  <si>
    <t>recommandations nutritionnelles 2017</t>
  </si>
  <si>
    <t>RECOMMANDATION</t>
  </si>
  <si>
    <t>N U T R I T I O N</t>
  </si>
  <si>
    <t>GROUPE D’ETUDE DES MARCHES DE RESTAURATION</t>
  </si>
  <si>
    <t>COLLECTIVE ET DE NUTRITION</t>
  </si>
  <si>
    <t>GEMRCN</t>
  </si>
  <si>
    <t>https://www.economie.gouv.fr/daj/recommandation-nutrition</t>
  </si>
  <si>
    <t>Vérification du nombre de caractères dans une phrase.Les versions Excel antérieures à 2013 ne supportaient pas plus de 325 caractères dans une même cellule…le texte était coupé. Il fallait donc couper la phrase et coninuer dans une autre cellule</t>
  </si>
  <si>
    <r>
      <t xml:space="preserve">2.1. </t>
    </r>
    <r>
      <rPr>
        <b/>
        <u/>
        <sz val="12"/>
        <rFont val="Verdana"/>
        <family val="2"/>
      </rPr>
      <t>Augmenter la consommation de fruits, de légumes et de féculents</t>
    </r>
  </si>
  <si>
    <t xml:space="preserve">L'insuffisance d'apports de fruits et légumes est préjudiciable au fonctionnement du tube digestif et peut favoriser les maladies cardiovasculaires et certains cancers. </t>
  </si>
  <si>
    <t>Un consensus existe pour conseiller la consommation régulière de fruits et de légumes qui apportent, outre des glucides, des fibres nécessaires au fonctionnement du tube digestif, des minéraux et des vitamines indispensables, notamment la vitamine C.</t>
  </si>
  <si>
    <t>Caractères</t>
  </si>
  <si>
    <r>
      <t xml:space="preserve">En ce qui concerne les </t>
    </r>
    <r>
      <rPr>
        <b/>
        <sz val="12"/>
        <rFont val="Verdana"/>
        <family val="2"/>
      </rPr>
      <t xml:space="preserve">féculents, </t>
    </r>
    <r>
      <rPr>
        <sz val="12"/>
        <rFont val="Verdana"/>
        <family val="2"/>
      </rPr>
      <t>il faut favoriser les légumineuses (lentilles, haricots rouges, flageolets, pois chiches…), les produits céréaliers complets ou semi-complets (pain, riz complet, semoule de couscous semi-complète, boulgour, blé,...), et les pommes de terre.</t>
    </r>
  </si>
  <si>
    <r>
      <t xml:space="preserve">Tous ces aliments sont </t>
    </r>
    <r>
      <rPr>
        <b/>
        <sz val="12"/>
        <rFont val="Verdana"/>
        <family val="2"/>
      </rPr>
      <t xml:space="preserve">riches en fibres, mais aussi en glucides complexes </t>
    </r>
    <r>
      <rPr>
        <sz val="12"/>
        <rFont val="Verdana"/>
        <family val="2"/>
      </rPr>
      <t xml:space="preserve">comme l’amidon. Des apports suffisants en glucides complexes permettent de moins consommer de lipides, de diminuer les risques d’obésité et de maladies chroniques (maladies cardio-vasculaires et diabète par exemple), </t>
    </r>
  </si>
  <si>
    <t>tout en augmentant la part des glucides dans les apports énergétiques journaliers, part que l’on s’accorde à estimer insuffisante actuellement (47% constatés alors que plus de 50% sont recommandés).</t>
  </si>
  <si>
    <r>
      <t xml:space="preserve">2.2. </t>
    </r>
    <r>
      <rPr>
        <b/>
        <u/>
        <sz val="12"/>
        <rFont val="Verdana"/>
        <family val="2"/>
      </rPr>
      <t>Diminuer les apports lipidiques, et rééquilibrer la consommation d’acides gras</t>
    </r>
  </si>
  <si>
    <r>
      <t xml:space="preserve">Un </t>
    </r>
    <r>
      <rPr>
        <b/>
        <sz val="12"/>
        <rFont val="Verdana"/>
        <family val="2"/>
      </rPr>
      <t>excès de lipides</t>
    </r>
    <r>
      <rPr>
        <sz val="12"/>
        <rFont val="Verdana"/>
        <family val="2"/>
      </rPr>
      <t xml:space="preserve"> et un déséquilibre de leurs constituants peuvent conduire à un surpoids et exposer aux risques cardiovasculaires.</t>
    </r>
  </si>
  <si>
    <t>Pour atteindre l’équilibre nutritionnel, il convient de réduire les apports d’acides gras saturés (au maximum 12% de l’apport énergétique), et d’équilibrer le rapport entre acides gras polyinsaturés essentiels oméga 6 / oméga 3 en augmentant les apports d’oméga 3.</t>
  </si>
  <si>
    <r>
      <t>Il convient aussi, excepté pour les nourrissons et les enfants en crèche ou halte garderie, de réduire l’apport énergétique des lipides (idéalement 35 à 40% de l’apport énergétique)</t>
    </r>
    <r>
      <rPr>
        <vertAlign val="superscript"/>
        <sz val="12"/>
        <rFont val="Verdana"/>
        <family val="2"/>
      </rPr>
      <t>10</t>
    </r>
    <r>
      <rPr>
        <sz val="12"/>
        <rFont val="Verdana"/>
        <family val="2"/>
      </rPr>
      <t>.</t>
    </r>
  </si>
  <si>
    <t xml:space="preserve">A cette fin, il faut non seulement encourager la consommation de poisson et de matières grasses d’accompagnement riches en acides gras oméga 3 (colza, soja, noix), mais aussi restreindre la consommation d’aliments riches en graisses animales, tels que par exemple les charcuteries et les pâtisseries salées. </t>
  </si>
  <si>
    <r>
      <t xml:space="preserve">Il est aussi recommandé de limiter les apports en acides gras </t>
    </r>
    <r>
      <rPr>
        <i/>
        <sz val="11"/>
        <rFont val="Verdana"/>
        <family val="2"/>
      </rPr>
      <t xml:space="preserve">trans </t>
    </r>
    <r>
      <rPr>
        <sz val="12"/>
        <rFont val="Verdana"/>
        <family val="2"/>
      </rPr>
      <t xml:space="preserve">totaux à moins de 2% de l’apport énergétique total, et de réduire la consommation de certains aliments principaux vecteurs d’acides gras </t>
    </r>
    <r>
      <rPr>
        <i/>
        <sz val="11"/>
        <rFont val="Verdana"/>
        <family val="2"/>
      </rPr>
      <t xml:space="preserve">trans </t>
    </r>
    <r>
      <rPr>
        <sz val="12"/>
        <rFont val="Verdana"/>
        <family val="2"/>
      </rPr>
      <t xml:space="preserve">d’origine technologique </t>
    </r>
  </si>
  <si>
    <r>
      <t xml:space="preserve"> (viennoiseries, pâtisseries, produits de panification industrielle, barres chocolatées et biscuits)</t>
    </r>
    <r>
      <rPr>
        <vertAlign val="superscript"/>
        <sz val="12"/>
        <rFont val="Verdana"/>
        <family val="2"/>
      </rPr>
      <t>11</t>
    </r>
    <r>
      <rPr>
        <sz val="12"/>
        <rFont val="Verdana"/>
        <family val="2"/>
      </rPr>
      <t>.</t>
    </r>
  </si>
  <si>
    <r>
      <t xml:space="preserve">2.3. </t>
    </r>
    <r>
      <rPr>
        <b/>
        <u/>
        <sz val="12"/>
        <rFont val="Verdana"/>
        <family val="2"/>
      </rPr>
      <t>Diminuer la consommation de glucides simples ajoutés</t>
    </r>
  </si>
  <si>
    <t>La surconsommation grandissante de glucides simples ajoutés contribue au surpoids et à l’obésité (cf. ci-dessus §1), et s’accompagne souvent d’une baisse de la consommation de micronutriments (vitamines et minéraux) vitaux pour l’organisme.</t>
  </si>
  <si>
    <r>
      <t xml:space="preserve">Il convient donc de restreindre les apports de glucides simples ajoutés. </t>
    </r>
    <r>
      <rPr>
        <sz val="12"/>
        <rFont val="Verdana"/>
        <family val="2"/>
      </rPr>
      <t xml:space="preserve">A cet égard il est ici préconisé de </t>
    </r>
    <r>
      <rPr>
        <b/>
        <sz val="12"/>
        <rFont val="Verdana"/>
        <family val="2"/>
      </rPr>
      <t xml:space="preserve">retarder l’introduction du sucre ajouté et des produits manufacturés sucrés dans la ration alimentaire du jeune enfant </t>
    </r>
  </si>
  <si>
    <t xml:space="preserve"> (leur consommation n’est pas conseillée avant l’âge de 12 mois et elle doit être modérée entre 1 et 3 ans).</t>
  </si>
  <si>
    <t>Après 3 ans, les présentes recommandations visent à limiter la consommation des desserts dont la teneur en glucides simples totaux dépasse 20g par portion.</t>
  </si>
  <si>
    <r>
      <t xml:space="preserve">2.4. </t>
    </r>
    <r>
      <rPr>
        <b/>
        <u/>
        <sz val="12"/>
        <rFont val="Verdana"/>
        <family val="2"/>
      </rPr>
      <t>Augmenter les apports en fer</t>
    </r>
  </si>
  <si>
    <t>Des apports en fer insuffisants augmentent le risque d’anémie.</t>
  </si>
  <si>
    <r>
      <t xml:space="preserve">Le BNM varie de 5,4 à 12,3 mg de fer par jour en fonction des populations concernées (voir </t>
    </r>
    <r>
      <rPr>
        <b/>
        <sz val="12"/>
        <rFont val="Verdana"/>
        <family val="2"/>
      </rPr>
      <t xml:space="preserve">annexe 7). </t>
    </r>
    <r>
      <rPr>
        <sz val="12"/>
        <rFont val="Verdana"/>
        <family val="2"/>
      </rPr>
      <t>Afin de faciliter l’application de ces préconisations par les responsables de la restauration publique, le GEMRCN recommande des apports moyens journaliers de 6 mg pour la petite enfance</t>
    </r>
  </si>
  <si>
    <t>et les enfants en maternelle et en classe élémentaire, de 12 mg pour les adolescents au collège ou au lycée, et dans la restauration collective pour adultes, et de 7 mg pour la restauration des personnes âgées en institution.</t>
  </si>
  <si>
    <t xml:space="preserve">Le fer contenu dans les viandes et les poissons est beaucoup mieux assimilé que le fer d’origine végétale. </t>
  </si>
  <si>
    <t xml:space="preserve"> Il est important que les personnes se soumettant à des régimes restrictifs, notamment les adolescentes et femmes adultes non ménopausées qui ont des besoins plus importants de ce nutriment, n’excluent pas ces denrées.</t>
  </si>
  <si>
    <t>Tableau 2 – Structure du déjeuner (enfants de 15-18 mois à 3 ans)</t>
  </si>
  <si>
    <t>4 à 5 composantes</t>
  </si>
  <si>
    <t>Légume(s) vert(s) cru(s) et/ou cuit(s), et/ou entrée à dominante</t>
  </si>
  <si>
    <t>glucidique, et/ou entrée à dominante protidique</t>
  </si>
  <si>
    <t>(assaisonnement de vinaigrette possible, en variant la qualité des huiles)</t>
  </si>
  <si>
    <t>Viande, jambon, poisson, ou œuf</t>
  </si>
  <si>
    <t>(y compris sous forme de plats garnis ou plats cuisinés)</t>
  </si>
  <si>
    <t>Garniture</t>
  </si>
  <si>
    <t>Légumes cuits, pâtes, riz, pomme de terre, semoule, légumes</t>
  </si>
  <si>
    <r>
      <t>secs, blé, etc.</t>
    </r>
    <r>
      <rPr>
        <vertAlign val="superscript"/>
        <sz val="12"/>
        <rFont val="Verdana"/>
        <family val="2"/>
      </rPr>
      <t>16</t>
    </r>
  </si>
  <si>
    <t>Pâte ferme, pâte molle, pâte persillée, frais/fondu, etc.</t>
  </si>
  <si>
    <t>Fruit(s) cru(s) et/ou fruit(s) cuit(s) ou à dominante glucidique</t>
  </si>
  <si>
    <t>suivant la composition de l'entrée et de la garniture</t>
  </si>
  <si>
    <r>
      <t xml:space="preserve">• </t>
    </r>
    <r>
      <rPr>
        <b/>
        <sz val="12"/>
        <rFont val="Verdana"/>
        <family val="2"/>
      </rPr>
      <t>Menu du goûter:</t>
    </r>
  </si>
  <si>
    <r>
      <t xml:space="preserve">- </t>
    </r>
    <r>
      <rPr>
        <sz val="12"/>
        <rFont val="Verdana"/>
        <family val="2"/>
      </rPr>
      <t xml:space="preserve">Un </t>
    </r>
    <r>
      <rPr>
        <b/>
        <sz val="12"/>
        <rFont val="Verdana"/>
        <family val="2"/>
      </rPr>
      <t xml:space="preserve">produit laitier, </t>
    </r>
    <r>
      <rPr>
        <sz val="12"/>
        <rFont val="Verdana"/>
        <family val="2"/>
      </rPr>
      <t>de préférence enrichi en fer : lait de suite ou lait pour enfants en bas âge, ou préparation à base de ces laits, yaourt, fromage blanc, de préférence à base de lait de suite.</t>
    </r>
  </si>
  <si>
    <t>Les laitages usuels, au lait de vache (yaourt, fromage blanc, suisse, etc.) peuvent être proposés, pour diversifier les goûters, à une fréquence définie et raisonnable.</t>
  </si>
  <si>
    <r>
      <t xml:space="preserve">- Un </t>
    </r>
    <r>
      <rPr>
        <b/>
        <sz val="12"/>
        <rFont val="Verdana"/>
        <family val="2"/>
      </rPr>
      <t>fruit cru ou cuit ;</t>
    </r>
  </si>
  <si>
    <r>
      <t xml:space="preserve">Un </t>
    </r>
    <r>
      <rPr>
        <b/>
        <sz val="12"/>
        <rFont val="Verdana"/>
        <family val="2"/>
      </rPr>
      <t xml:space="preserve">complément glucidique, </t>
    </r>
    <r>
      <rPr>
        <sz val="12"/>
        <rFont val="Verdana"/>
        <family val="2"/>
      </rPr>
      <t>à base de féculents :</t>
    </r>
  </si>
  <si>
    <r>
      <t>o</t>
    </r>
    <r>
      <rPr>
        <sz val="7"/>
        <color indexed="8"/>
        <rFont val="Verdana"/>
        <family val="2"/>
      </rPr>
      <t xml:space="preserve">        </t>
    </r>
    <r>
      <rPr>
        <sz val="12"/>
        <rFont val="Verdana"/>
        <family val="2"/>
      </rPr>
      <t>pain ;</t>
    </r>
  </si>
  <si>
    <r>
      <t>o</t>
    </r>
    <r>
      <rPr>
        <sz val="7"/>
        <color indexed="8"/>
        <rFont val="Verdana"/>
        <family val="2"/>
      </rPr>
      <t xml:space="preserve">        </t>
    </r>
    <r>
      <rPr>
        <sz val="12"/>
        <rFont val="Verdana"/>
        <family val="2"/>
      </rPr>
      <t>fécules d’origines céréalières diverses, à cuisson rapide (maïs, riz, pomme de terre…) dans une préparation type « bouillie » ;</t>
    </r>
  </si>
  <si>
    <r>
      <t>o</t>
    </r>
    <r>
      <rPr>
        <sz val="7"/>
        <color indexed="8"/>
        <rFont val="Verdana"/>
        <family val="2"/>
      </rPr>
      <t xml:space="preserve">        </t>
    </r>
    <r>
      <rPr>
        <sz val="12"/>
        <rFont val="Verdana"/>
        <family val="2"/>
      </rPr>
      <t>céréales spécifiques pour bébés ;</t>
    </r>
  </si>
  <si>
    <r>
      <t>o</t>
    </r>
    <r>
      <rPr>
        <sz val="7"/>
        <color indexed="8"/>
        <rFont val="Verdana"/>
        <family val="2"/>
      </rPr>
      <t xml:space="preserve">        </t>
    </r>
    <r>
      <rPr>
        <sz val="12"/>
        <rFont val="Verdana"/>
        <family val="2"/>
      </rPr>
      <t>gâteaux, tartes aux fruits, etc. « maison » ;</t>
    </r>
  </si>
  <si>
    <t>ou encore, avec modération, des biscuits soumis à la réglementation des aliments de l’enfance (Cf. infra § 4.1.3.3), , ou des biscuits usuels dont la composition est adaptée au stade de la diversification.</t>
  </si>
  <si>
    <r>
      <t xml:space="preserve">3.2. </t>
    </r>
    <r>
      <rPr>
        <b/>
        <u/>
        <sz val="12"/>
        <rFont val="Verdana"/>
        <family val="2"/>
      </rPr>
      <t>Enfants scolarisés, adolescents, adultes et personnes âgées en cas de portage à domicile</t>
    </r>
  </si>
  <si>
    <t>La journée alimentaire est structurée de façon générale en quatre repas (petit déjeuner, déjeuner, goûter, dîner) pour les enfants scolarisés, les adolescents, et les personnes âgées en cas de portage à domicile, et en trois repas pour les adultes (petit déjeuner, déjeuner, dîner).</t>
  </si>
  <si>
    <t>3.2.1. Petit déjeuner des enfants scolarisés, des adolescents, des adultes et des personnes âgées en cas de portage à domicile</t>
  </si>
  <si>
    <t>Il est composé de 3 à 7 éléments selon le type de population servi en restauration collective : - une boisson : café, café décaféiné, thé, chocolat, tisane, chicorée etc. ;</t>
  </si>
  <si>
    <t>- un élément céréalier: pain, biscottes, ou autre produit céréalier ;</t>
  </si>
  <si>
    <t>- un élément lipidique: beurre etc.; ;</t>
  </si>
  <si>
    <t>- un élément sucré : confiture, gelée, miel, etc. ;</t>
  </si>
  <si>
    <t>- un fruit, un jus de fruit, une compote ou une purée de fruit, etc.</t>
  </si>
  <si>
    <t>- du lait, un yaourt, fromage ou autre produit laitier ;</t>
  </si>
  <si>
    <t>- un autre élément protidique : jambon, œuf, etc.</t>
  </si>
  <si>
    <t>Le cahier des charges doit bien spécifier le nombre d’éléments qui doivent composer le petit déjeuner. Ce nombre est défini en fonction du type de population servi et de ses besoins nutritionnels.</t>
  </si>
  <si>
    <r>
      <t xml:space="preserve">En restauration scolaire ou pour l’adulte en bonne santé, il est recommandé que le </t>
    </r>
    <r>
      <rPr>
        <b/>
        <sz val="12"/>
        <rFont val="Verdana"/>
        <family val="2"/>
      </rPr>
      <t>petit déjeuner comporte au minimum 3 éléments : un aliment céréalier, un produit laitier, et un fruit.</t>
    </r>
  </si>
  <si>
    <t xml:space="preserve">La boisson, indispensable à la réhydratation, peut être du lait ou un jus de fruit. Le lait est à considérer comme une boisson et un produit laitier. Le jus de fruit est à considérer comme une boisson et un fruit. Un lait demi-écrémé est à privilégier. </t>
  </si>
  <si>
    <t xml:space="preserve"> La ration servie doit apporter au moins 150 mg de calcium (lait, produit laitier frais, fromage) pour les enfants de 11 ans et plus, l’adulte et les personnes âgées, et au moins 100 mg de calcium pour les enfants entre 2 et 10 ans.</t>
  </si>
  <si>
    <r>
      <t>Il convient d’</t>
    </r>
    <r>
      <rPr>
        <b/>
        <sz val="12"/>
        <rFont val="Verdana"/>
        <family val="2"/>
      </rPr>
      <t xml:space="preserve">éviter les viennoiseries </t>
    </r>
    <r>
      <rPr>
        <sz val="12"/>
        <rFont val="Verdana"/>
        <family val="2"/>
      </rPr>
      <t xml:space="preserve">(croissant, pain au chocolat, etc.), </t>
    </r>
    <r>
      <rPr>
        <b/>
        <sz val="12"/>
        <rFont val="Verdana"/>
        <family val="2"/>
      </rPr>
      <t xml:space="preserve">les barres chocolatées, les biscuits chocolatés ou fourrés, les céréales fourrées, les pâtes à tartiner et les pâtisseries contenant plus de 15% de matières grasse, </t>
    </r>
  </si>
  <si>
    <t>qui apportent beaucoup plus de lipides et de glucides simples ajoutés que le pain et les autres produits céréaliers. La fréquence maximale de service de ces produits est celle prévue ci-après au § 4.2.1.1.4.</t>
  </si>
  <si>
    <t>3.2.2. Collation matinale des enfants scolarisés, des adolescents, des adultes et des personnes âgées en cas de portage à domicile</t>
  </si>
  <si>
    <t>La présence, la composition et la fréquence des collations matinales sont à définir en fonction du type de convives.</t>
  </si>
  <si>
    <t>En ce qui concerne les populations traitées dans ce § 3.2, les collations matinales sont en général servies dans les établissements de santé, de soins de suite et de réadaptation.</t>
  </si>
  <si>
    <t xml:space="preserve">En milieu scolaire, compte tenu de l’augmentation du surpoids et de l’obésité, la collation matinale ne doit être ni systématique, ni obligatoire. </t>
  </si>
  <si>
    <r>
      <t>L’ANSES</t>
    </r>
    <r>
      <rPr>
        <vertAlign val="superscript"/>
        <sz val="12"/>
        <rFont val="Verdana"/>
        <family val="2"/>
      </rPr>
      <t>17</t>
    </r>
    <r>
      <rPr>
        <sz val="12"/>
        <rFont val="Verdana"/>
        <family val="2"/>
      </rPr>
      <t xml:space="preserve"> a recommandé sa suppression, estimant qu’elle est un facteur de modification des rythmes alimentaires et d’excès caloriques. Cependant, certaines situations spécifiques, liées aux conditions de vie des enfants et de leur famille, peuvent nécessiter une distribution d’aliments. </t>
    </r>
  </si>
  <si>
    <t xml:space="preserve"> Cette collation doit être ciblée sur les enfants qui n’ont pas pris de petit déjeuner, ou sur ceux qui en ont pris un mais très tôt et/ou très pauvre, c’est-à-dire en petite quantité et/ou ne comportant qu’une ou deux des 7 composantes listées au §3.2.1, </t>
  </si>
  <si>
    <t>afin de pallier des insuffisances d’apports en nutriments. Dans ces cas, la collation doit être proposée lors de l’arrivée des enfants à l’école, et au minimum deux heures avant le déjeuner, en privilégiant le pain, les fruits et le lait demi-écrémé non sucré.</t>
  </si>
  <si>
    <r>
      <t xml:space="preserve">17 </t>
    </r>
    <r>
      <rPr>
        <sz val="10"/>
        <rFont val="Verdana"/>
        <family val="2"/>
      </rPr>
      <t>Afssa : Avis sur la collation en milieu scolaire, 23 janvier 2004 – Education nationale : note du 25 mars 2004</t>
    </r>
  </si>
  <si>
    <t>3.2.3. Repas principaux des enfants scolarisés, des adolescents, des adultes et des personnes âgées en cas de portage à domicile</t>
  </si>
  <si>
    <r>
      <t xml:space="preserve">Les 4 ou 5 composantes des 2 repas principaux sont généralement constituées de(Cf. </t>
    </r>
    <r>
      <rPr>
        <b/>
        <sz val="12"/>
        <rFont val="Verdana"/>
        <family val="2"/>
      </rPr>
      <t xml:space="preserve">annexe 6 </t>
    </r>
    <r>
      <rPr>
        <sz val="12"/>
        <rFont val="Verdana"/>
        <family val="2"/>
      </rPr>
      <t>Glossaire):</t>
    </r>
  </si>
  <si>
    <r>
      <t>·</t>
    </r>
    <r>
      <rPr>
        <sz val="7"/>
        <color indexed="8"/>
        <rFont val="Verdana"/>
        <family val="2"/>
      </rPr>
      <t xml:space="preserve">        </t>
    </r>
    <r>
      <rPr>
        <b/>
        <sz val="12"/>
        <rFont val="Verdana"/>
        <family val="2"/>
      </rPr>
      <t xml:space="preserve">entrées : </t>
    </r>
    <r>
      <rPr>
        <sz val="12"/>
        <rFont val="Verdana"/>
        <family val="2"/>
      </rPr>
      <t>crudités, cuidités, entrées de légumes secs et ou d’autres féculents, entrées protidiques (œuf, poisson), préparations pâtissières salées, charcuteries;</t>
    </r>
  </si>
  <si>
    <r>
      <t>·</t>
    </r>
    <r>
      <rPr>
        <sz val="7"/>
        <color indexed="8"/>
        <rFont val="Verdana"/>
        <family val="2"/>
      </rPr>
      <t xml:space="preserve">        </t>
    </r>
    <r>
      <rPr>
        <b/>
        <sz val="12"/>
        <rFont val="Verdana"/>
        <family val="2"/>
      </rPr>
      <t xml:space="preserve">plats protidiques : - </t>
    </r>
    <r>
      <rPr>
        <sz val="12"/>
        <rFont val="Verdana"/>
        <family val="2"/>
      </rPr>
      <t>plat principal à base de viande , poisson, œuf ou abats ;</t>
    </r>
  </si>
  <si>
    <t>-préparations pâtissières salées servies en plat principal (crêpes salées, friands divers, pizzas, tartes, quiches, tourtes) ;</t>
  </si>
  <si>
    <t>-charcuteries servies en plat principal (préparation traditionnelle à base de chair de porc, boudin noir, saucisses diverses, crépinettes, etc.) ;</t>
  </si>
  <si>
    <r>
      <t>·</t>
    </r>
    <r>
      <rPr>
        <sz val="7"/>
        <color indexed="8"/>
        <rFont val="Verdana"/>
        <family val="2"/>
      </rPr>
      <t xml:space="preserve">        </t>
    </r>
    <r>
      <rPr>
        <b/>
        <sz val="12"/>
        <rFont val="Verdana"/>
        <family val="2"/>
      </rPr>
      <t xml:space="preserve">garnitures : </t>
    </r>
    <r>
      <rPr>
        <sz val="12"/>
        <rFont val="Verdana"/>
        <family val="2"/>
      </rPr>
      <t>légumes, légumes secs, pommes de terre, produits céréaliers ;</t>
    </r>
  </si>
  <si>
    <r>
      <t>·</t>
    </r>
    <r>
      <rPr>
        <sz val="7"/>
        <color indexed="8"/>
        <rFont val="Verdana"/>
        <family val="2"/>
      </rPr>
      <t xml:space="preserve">        </t>
    </r>
    <r>
      <rPr>
        <b/>
        <sz val="12"/>
        <rFont val="Verdana"/>
        <family val="2"/>
      </rPr>
      <t xml:space="preserve">fromages ou produits laitiers : </t>
    </r>
    <r>
      <rPr>
        <sz val="12"/>
        <rFont val="Verdana"/>
        <family val="2"/>
      </rPr>
      <t>lait demi-écrémé, lait fermenté ou autre produit laitier frais, fromage, dessert lacté ;</t>
    </r>
  </si>
  <si>
    <r>
      <t>·</t>
    </r>
    <r>
      <rPr>
        <sz val="7"/>
        <color indexed="8"/>
        <rFont val="Verdana"/>
        <family val="2"/>
      </rPr>
      <t xml:space="preserve">        </t>
    </r>
    <r>
      <rPr>
        <b/>
        <sz val="12"/>
        <rFont val="Verdana"/>
        <family val="2"/>
      </rPr>
      <t xml:space="preserve">desserts : </t>
    </r>
    <r>
      <rPr>
        <sz val="12"/>
        <rFont val="Verdana"/>
        <family val="2"/>
      </rPr>
      <t>fruit crus entier ou en salade, fruit cuit ou au sirop, pâtisserie, biscuit, sorbet, dessert lacté, glace.</t>
    </r>
  </si>
  <si>
    <t>Le déjeuner ou le dîner, doivent répondre aux dispositions suivantes :</t>
  </si>
  <si>
    <t>- le menu comprend soit 4, soit 5 composantes, plus le pain, la totalité du repas servi devant répondre aux conditions définies dans le chapitre 4"Elaboration des menus".</t>
  </si>
  <si>
    <t>- le menu à 5 composantes est composé d'une entrée, d'un plat protidique, d'un accompagnement de légume ou de féculent, d'un produit laitier ou d’un fromage, d'un dessert et de pain ;</t>
  </si>
  <si>
    <t>- le menu à 4 composantes est composé :</t>
  </si>
  <si>
    <r>
      <t>o</t>
    </r>
    <r>
      <rPr>
        <sz val="7"/>
        <color indexed="8"/>
        <rFont val="Verdana"/>
        <family val="2"/>
      </rPr>
      <t xml:space="preserve">        </t>
    </r>
    <r>
      <rPr>
        <sz val="12"/>
        <rFont val="Verdana"/>
        <family val="2"/>
      </rPr>
      <t>soit d'un plat protidique, d'une garniture, d'un produit laitier ou d’un fromage, d'un dessert et de pain ;</t>
    </r>
  </si>
  <si>
    <r>
      <t>o</t>
    </r>
    <r>
      <rPr>
        <sz val="7"/>
        <color indexed="8"/>
        <rFont val="Verdana"/>
        <family val="2"/>
      </rPr>
      <t xml:space="preserve">        </t>
    </r>
    <r>
      <rPr>
        <sz val="12"/>
        <rFont val="Verdana"/>
        <family val="2"/>
      </rPr>
      <t>soit d'une entrée, d'un plat protidique, d'une garniture, d'un dessert, et de pain.</t>
    </r>
  </si>
  <si>
    <t>Quels que soient le nombre et le choix des composantes du menu, il convient de veiller à ce qu’un fruit cru ou un légume cru, ainsi qu'un produit contenant du calcium laitier soient toujours servis. Les apports en calcium laitier des entrées et des desserts sont pris en compte.</t>
  </si>
  <si>
    <t>Avec un plus grand nombre de composantes, le déjeuner à 5 composantes donne plus de latitude et de souplesse dans la mise en œuvre des fréquences de service des aliments précisées au chapitre 4, et reprises de façon synthétique en annexes 3 à 5.</t>
  </si>
  <si>
    <t>Dans certains établissements de santé, plus particulièrement de soins de suite et de réadaptation, selon la prescription médicale,</t>
  </si>
  <si>
    <t>l’appétence et le goût des résidents, le plat protidique (viande ou équivalent) peut être remplacé, à teneur équivalente en protéine, par une préparation enrichie (ex : potage, ou crème, ou plat cuisiné).</t>
  </si>
  <si>
    <t>Le pain fait partie intégrante de chaque repas. Il peut être remplacé par des biscottes, du pain de mie ou des céréales pour adulte dans le cas des personnes ayant des problèmes de déglutition ou de mastication (Cf. infra § 4.1.1.3).</t>
  </si>
  <si>
    <r>
      <t xml:space="preserve">En restauration scolaire la seule boisson recommandée est l'eau. </t>
    </r>
    <r>
      <rPr>
        <sz val="12"/>
        <rFont val="Verdana"/>
        <family val="2"/>
      </rPr>
      <t>L'eau du réseau public doit être à disposition des convives sans restriction de quantité, et fraîche de préférence.</t>
    </r>
  </si>
  <si>
    <t>Il est déconseillé de distribuer des boissons sucrées.</t>
  </si>
  <si>
    <t>La distribution de lait au cours des repas dans les établissements scolaires, type collège ou lycée, peut être recommandée compte tenu des insuffisances possibles d’apports calciques par l’alimentation. Dans ce cas il est préconisé un lait demi écrémé non sucré.</t>
  </si>
  <si>
    <t>3.2.4. Collation de l’après-midi (goûter) des enfants scolarisés, des adolescents, des adultes et des personnes âgées en cas de portage à domicile</t>
  </si>
  <si>
    <t xml:space="preserve">En établissements de santé, de soins de suite et de réadaptation, une collation l’après-midi est à prévoir. </t>
  </si>
  <si>
    <t xml:space="preserve"> Elle comprend une boisson au lait ou équivalent, et un élément céréalier (biscuits, pain beurré et/ou confiture, etc.) si possible non raffiné. Un jus de fruit à teneur garantie en vitamine C peut être servi, s’il n’est pas proposé de fruit au déjeuner.</t>
  </si>
  <si>
    <t>En milieu scolaire le goûter, pris habituellement après la classe, est un repas important qui permet d’éviter le grignotage jusqu’au dîner. Le goûter doit être unique, et proposé à une heure régulière au moins deux heures avant le dîner.</t>
  </si>
  <si>
    <t>Il est recommandé de servir aux écoliers au minimum 2 aliments et une boisson. Les aliments proposés doivent être choisis parmi les groupes suivants : fruits frais, fruits cuits en compote, produits laitiers, produits céréaliers (pain, biscuits secs…), si possible non raffinés.</t>
  </si>
  <si>
    <t>Il convient d’éviter les viennoiseries (croissant, pain au chocolat, etc.), les barres chocolatées, les biscuits chocolatés ou fourrés, les céréales fourrées, les pâtes à tartiner et les pâtisseries contenant plus de 15% de matières grasse,</t>
  </si>
  <si>
    <t xml:space="preserve"> qui apportent beaucoup plus de lipides et de glucides simples que le pain et les autres produits céréaliers. La fréquence maximale de service de ces produits est celle prévue ci-après au § 4.2.1.1.4.</t>
  </si>
  <si>
    <t>Les boissons sont l’eau, les jus de fruits, et le lait demi écrémé non sucré. L’accès aux autres types de boissons sucrées doit être évité</t>
  </si>
  <si>
    <r>
      <t xml:space="preserve"> (il est à noter que les distributeurs automatiques de boissons et de produits alimentaires payants sont interdits dans les établissements scolaires depuis le 1</t>
    </r>
    <r>
      <rPr>
        <sz val="6"/>
        <rFont val="Verdana"/>
        <family val="2"/>
      </rPr>
      <t xml:space="preserve">er </t>
    </r>
    <r>
      <rPr>
        <sz val="12"/>
        <rFont val="Verdana"/>
        <family val="2"/>
      </rPr>
      <t>septembre 2005 - Loi 2004-806 du 9 août 2004).</t>
    </r>
  </si>
  <si>
    <r>
      <t xml:space="preserve">3.3. </t>
    </r>
    <r>
      <rPr>
        <b/>
        <u/>
        <sz val="12"/>
        <rFont val="Verdana"/>
        <family val="2"/>
      </rPr>
      <t>Personnes âgées en institution</t>
    </r>
  </si>
  <si>
    <t>Il est rappelé que pour les repas des personnes âgées en cas de portage à domicile il convient de se reporter ci-dessus au §3.2, sauf exceptions mentionnées dans le présent §3.3.</t>
  </si>
  <si>
    <t>Pour les personnes âgées en institution, l’alimentation fait partie des soins.</t>
  </si>
  <si>
    <r>
      <t xml:space="preserve">La prévention de la dénutrition des personnes âgées en institution (cf. supra § 2.6) est une priorité. </t>
    </r>
    <r>
      <rPr>
        <sz val="12"/>
        <rFont val="Times New Roman"/>
        <family val="1"/>
      </rPr>
      <t/>
    </r>
  </si>
  <si>
    <r>
      <t xml:space="preserve">Elle implique une </t>
    </r>
    <r>
      <rPr>
        <b/>
        <sz val="12"/>
        <rFont val="Verdana"/>
        <family val="2"/>
      </rPr>
      <t xml:space="preserve">surveillance rigoureuse de la densité nutritionnelle de l’offre alimentaire par des personnels qualifiés </t>
    </r>
    <r>
      <rPr>
        <sz val="12"/>
        <rFont val="Verdana"/>
        <family val="2"/>
      </rPr>
      <t>tels que les diététiciens (cf. avis du CNA n°53 du 15 décembre 2005, recommandation n°18).</t>
    </r>
  </si>
  <si>
    <t>Ceux-ci sont aptes à veiller à l’analyse détaillée des consommations, et à assurer le suivi du respect des objectifs nutritionnels propres aux personnes âgées en institution.</t>
  </si>
  <si>
    <t>L’augmentation du nombre de personnes devant bénéficier d’une alimentation à texture modifiée rend nécessaire la formation de l’équipe de cuisine à cette technique culinaire, notamment afin de rendre cette alimentation la plus attrayante possible.</t>
  </si>
  <si>
    <t xml:space="preserve">Les régimes restrictifs ne doivent pas être systématiques, et doivent être prescrits par un médecin. </t>
  </si>
  <si>
    <t xml:space="preserve"> Ils doivent rester rares dans les établissements publics d’hébergement pour personnes âgées dépendantes (EPHAD), les personnes âgées ayant d’abord besoin du maintien d’une alimentation diversifiée, de</t>
  </si>
  <si>
    <t>qualité, et en quantité suffisante pour éviter les risques de carence nutritionnelle aux conséquences délétères évidentes.</t>
  </si>
  <si>
    <t xml:space="preserve">Le plaisir de manger et la convivialité sont à encourager, la contrainte alimentaire (contrôle du sel ou des glucides par exemple) devant rester rare </t>
  </si>
  <si>
    <t>(traitement aux corticoïdes à forte dose, ou insuffisance cardiaque grave, par exemple). A cet égard, les goûts et habitudes alimentaires de la personne âgée doivent être pris en compte.</t>
  </si>
  <si>
    <t>3.3.1. Surveillance de la densité nutritionnelle de l’offre alimentaire et des apports protéino­énergétiques aux personnes âgées en institution ou en cas de portage à domicile</t>
  </si>
  <si>
    <t>Les personnes âgées, peuvent avoir</t>
  </si>
  <si>
    <t>des difficultés de mastication</t>
  </si>
  <si>
    <r>
      <t>et souvent un appétit très</t>
    </r>
    <r>
      <rPr>
        <b/>
        <sz val="12"/>
        <rFont val="Verdana"/>
        <family val="2"/>
      </rPr>
      <t xml:space="preserve"> </t>
    </r>
    <r>
      <rPr>
        <b/>
        <u/>
        <sz val="12"/>
        <rFont val="Verdana"/>
        <family val="2"/>
      </rPr>
      <t xml:space="preserve">modéré. Aussi, il est fondamental de </t>
    </r>
    <r>
      <rPr>
        <u/>
        <sz val="12"/>
        <rFont val="Verdana"/>
        <family val="2"/>
      </rPr>
      <t>veiller à l’apport protéino-énergétique proposé par l’alimentation</t>
    </r>
    <r>
      <rPr>
        <sz val="12"/>
        <rFont val="Verdana"/>
        <family val="2"/>
      </rPr>
      <t xml:space="preserve"> </t>
    </r>
    <r>
      <rPr>
        <u/>
        <sz val="12"/>
        <rFont val="Verdana"/>
        <family val="2"/>
      </rPr>
      <t>quotidienne.</t>
    </r>
  </si>
  <si>
    <t>L’alimentation à texture modifiée, telle que viande moulinée ou purée de légumes, doit apporter au convive un apport protéino-énergétique suffisant.</t>
  </si>
  <si>
    <t xml:space="preserve">Cette alimentation peut être ainsi enrichie par différents produits selon l’objectif attendu : par exemple enrichissement en protéines par du jaune d’œuf, du fromage râpé, de la poudre de lait ou du jambon, </t>
  </si>
  <si>
    <t>enrichissement en énergie par l’ajout de beurre ou de crème fraîche, et enrichissement en calcium par l’ajout de lait y compris dans les préparations salées comme les potages et les purées.</t>
  </si>
  <si>
    <t xml:space="preserve">Pour satisfaire aux besoins protidiques et calciques des personnes âgées, il est recommandé d’enrichir les boissons lactées avec du lait en poudre demi-écrémé à raison de 10 %. </t>
  </si>
  <si>
    <t xml:space="preserve"> La boisson doit être d’au moins 200ml de lait. Si la personne ne consomme pas de lait, on doit lui proposer un laitage ou une portion de fromage.</t>
  </si>
  <si>
    <t>Ainsi qu’il a été dit supra en 3.2.3, le pain fait partie intégrante du repas. Il peut être remplacé par des biscottes, du pain de mie ou des céréales pour adulte dans le cas des personnes âgées ayant des problèmes de déglutition ou de mastication.</t>
  </si>
  <si>
    <t>La modification de la texture change la couleur des aliments et leurs goûts. Aussi, la préparation de l’alimentation à texture modifiée doit privilégier les couleurs et les saveurs.</t>
  </si>
  <si>
    <t>3.3.2. Organisation de la répartition et de la distribution des repas aux personnes âgées en institution ou en cas de portage à domicile</t>
  </si>
  <si>
    <r>
      <t xml:space="preserve">Pour les personnes âgées en institution, </t>
    </r>
    <r>
      <rPr>
        <sz val="12"/>
        <rFont val="Verdana"/>
        <family val="2"/>
      </rPr>
      <t>la journée s’articule en 4 repas : petit-déjeuner, déjeuner, goûter obligatoire dans l’après-midi, et dîner.</t>
    </r>
  </si>
  <si>
    <r>
      <t xml:space="preserve">Il convient de </t>
    </r>
    <r>
      <rPr>
        <b/>
        <sz val="12"/>
        <rFont val="Verdana"/>
        <family val="2"/>
      </rPr>
      <t>prévoir une ou plusieurs collations, diurnes et nocturnes, pour les personnes ayant des besoins nutritionnels augmentés, ou des difficultés à consommer un repas complet.</t>
    </r>
  </si>
  <si>
    <t xml:space="preserve">Il est recommandé d’espacer les prises alimentaires d’au moins 3 heures, et de veiller à limiter le jeûne nocturne à 12 heures maximum (exemple : dîner servi à 19h00, petit-déjeuner servi à 7h00). </t>
  </si>
  <si>
    <t>Si le service du petit déjeuner ne peut être organisé assez tôt (planning de l’équipe ou habitude de levée de la personne), une collation doit être à disposition de l’équipe de nuit, et être proposée vers 22h aux personnes le souhaitant, ou à celles désignées par l’équipe soignante.</t>
  </si>
  <si>
    <t>Pour les personnes âgées un apport hydrique est vital et doit être assuré, à raison d’un litre et demi par jour, voire plus en été ou si le chauffage est très intense.</t>
  </si>
  <si>
    <r>
      <t xml:space="preserve">Le </t>
    </r>
    <r>
      <rPr>
        <b/>
        <sz val="12"/>
        <rFont val="Verdana"/>
        <family val="2"/>
      </rPr>
      <t xml:space="preserve">temps consacré aux repas doit être suffisant </t>
    </r>
    <r>
      <rPr>
        <sz val="12"/>
        <rFont val="Verdana"/>
        <family val="2"/>
      </rPr>
      <t>pour se nourrir convenablement. Le CNA (avis n°53 précité, 21ème recommandation) recommande au moins 30mn au petit déjeuner, une heure pour le déjeuner et 45mn au dîner.</t>
    </r>
  </si>
  <si>
    <r>
      <t xml:space="preserve">Pour les </t>
    </r>
    <r>
      <rPr>
        <b/>
        <sz val="12"/>
        <rFont val="Verdana"/>
        <family val="2"/>
      </rPr>
      <t xml:space="preserve">personnes âgées bénéficiant d’un portage à domicile des repas, </t>
    </r>
    <r>
      <rPr>
        <sz val="12"/>
        <rFont val="Verdana"/>
        <family val="2"/>
      </rPr>
      <t xml:space="preserve">celui-ci peut consister en une seule livraison. </t>
    </r>
  </si>
  <si>
    <t>S’agissant de l’élaboration des menus de ces personnes, il convient de se référer aux § 3.3.4 à 3.3.4.5 ci-après. Il est fréquent de compléter les repas de ces personnes en leur proposant des</t>
  </si>
  <si>
    <t>aliments supplémentaires, en veillant à la pertinence des aliments proposés en supplément, les fruits, les fromages, et les laitages étant à privilégier.</t>
  </si>
  <si>
    <t>3.3.3. Composition du petit-déjeuner des personnes âgées en institution</t>
  </si>
  <si>
    <t xml:space="preserve">Le petit déjeuner étant toujours un des repas les plus appréciés par cette population, il doit être d’apport énergétique élevé : </t>
  </si>
  <si>
    <t xml:space="preserve"> par exemple café au lait sucré enrichi de poudre de lait demi-écrémé, pain beurre et confiture, jus de fruit à teneur garantie en vitamine C. Le jus de fruit peut-être proposé plus tard, vers 10h.</t>
  </si>
  <si>
    <t>Pour une population hospitalisée ou en maison de retraite, nécessitant un apport spécifique à définir dans le cahier des charges, les composantes du petit déjeuner peuvent être complétées par un aliment protidique de leur choix, type fromage, fromage blanc, jambon ou œuf et/ou par un fruit ou un jus de fruit.</t>
  </si>
  <si>
    <t>3.3.4. Composition du déjeuner et du dîner des personnes âgées en institution</t>
  </si>
  <si>
    <r>
      <t xml:space="preserve">Les menus doivent être conçus autour de </t>
    </r>
    <r>
      <rPr>
        <b/>
        <sz val="12"/>
        <rFont val="Verdana"/>
        <family val="2"/>
      </rPr>
      <t>5 composantes le midi et d’au minimum 4 le soir.</t>
    </r>
  </si>
  <si>
    <t>Du fait de l’âge, la nourriture doit être salée et assaisonnée sans restriction. Pour les personnes ayant un faible appétit, il convient d’encourager l’ajout de sel, d’aromates ou d’épices</t>
  </si>
  <si>
    <t>3.3.4.1. Entrées</t>
  </si>
  <si>
    <t>Les personnes âgées ayant une alimentation à texture modifiée doivent bénéficier des mêmes entrées que les autres personnes, dans la mesure où les recettes peuvent être proposées mixées ou en purée.</t>
  </si>
  <si>
    <t>Lorsqu’un potage est servi le midi, il vient en complément d’une entrée. Si cette entrée est constituée de légumes cuits, le potage servi en substitut doit contenir un minimum de 40% de légumes cuits,</t>
  </si>
  <si>
    <t>hors pomme de terre, soit 80 à 100g de légumes cuits pour une portion de potage de 200 à 250ml. Le soir, le potage est considéré comme une composante du repas.</t>
  </si>
  <si>
    <t>3.3.4.2. Plats protidiques</t>
  </si>
  <si>
    <r>
      <t xml:space="preserve">Il est recommandé de proposer au déjeuner une ration complète de viande ou de poisson, conformément aux grammages ici préconisés (cf. </t>
    </r>
    <r>
      <rPr>
        <b/>
        <sz val="12"/>
        <rFont val="Verdana"/>
        <family val="2"/>
      </rPr>
      <t xml:space="preserve">annexe 2), </t>
    </r>
    <r>
      <rPr>
        <sz val="12"/>
        <rFont val="Verdana"/>
        <family val="2"/>
      </rPr>
      <t>et de complèter souvent ces apports protidiques du midi par un apport supplémentaire le soir.</t>
    </r>
  </si>
  <si>
    <t>Il est important de bien choisir les bases protidiques des dîners.</t>
  </si>
  <si>
    <t xml:space="preserve">Les plats protidiques uniques tels que les hachis Parmentier, brandades Parmentier, steaks hachés avec légumes, crêpes au jambon, coquilles de poisson, ou flans de légumes, doivent être constitués d’une base protidique d’origine animale, et sont à ce titre à recommander.. </t>
  </si>
  <si>
    <t>Par opposition, il convient d’éviter les feuilletés, quiches, beignets, panés ou quenelles, souvent très gras et pauvres en protéines, et pour lesquels il est difficile de maîtriser la qualité des ingrédients.</t>
  </si>
  <si>
    <t>Les viandes en sauce, braisées, sautées ou cuites à l’étouffée, riches en ingrédients aromatiques, sont à privilégier, car elles sont plus sapides, moins sèches, et donc plus appétantes.</t>
  </si>
  <si>
    <t>Les personnes âgées présentant le plus souvent des problèmes de mastication, il est important d’adapter les cuissons aux plats considérés.</t>
  </si>
  <si>
    <t>Les plats de remplacement au menu du jour doivent avoir les mêmes valeurs nutritionnelles que les autres plats, et si besoin être enrichis en protéines.</t>
  </si>
  <si>
    <t>La cuisine doit être assaisonnée et salée sans restriction du fait de l’âge.</t>
  </si>
  <si>
    <t>L’alimentation à texture modifiée doit apporter la même quantité de viande, poisson ou œuf que celle à texture non modifiée.</t>
  </si>
  <si>
    <r>
      <t xml:space="preserve">Pour les autres recommandations relatives à l’élaboration des menus, cf. le § 4.1.1. ci-après. </t>
    </r>
    <r>
      <rPr>
        <b/>
        <sz val="12"/>
        <rFont val="Verdana"/>
        <family val="2"/>
      </rPr>
      <t>3.3.4.3. Garnitures de féculents ou de légumes</t>
    </r>
  </si>
  <si>
    <t>La diversité est recommandée.</t>
  </si>
  <si>
    <t>Les légumes peuvent être proposés en l’état, en béchamel ou en purée</t>
  </si>
  <si>
    <t>L’alimentation à texture modifiée doit prendre en compte la variété des légumes.</t>
  </si>
  <si>
    <t>La présentation des plats est importante. Dans un plat de viande mixée, par exemple, la garniture est présentée à côté de la viande, et non mélangée à celle-ci. L’ensemble du plat peut être nappé de la sauce du repas du jour.</t>
  </si>
  <si>
    <t>L’ensemble des agents hôteliers doit veiller et concourir à la présentation des plats.</t>
  </si>
  <si>
    <t>La vaisselle doit être adaptée aux plats mixés, afin que leur présentation soit agréable (verrines, coupelles, petits bols, etc.).</t>
  </si>
  <si>
    <t>3.3.4.4. Fromages et produits laitiers</t>
  </si>
  <si>
    <t>Plutôt que de limiter le service à une seule variété de fromages, il est recommandé de proposer un choix de plusieurs fromages ou produits laitiers équivalents.</t>
  </si>
  <si>
    <t>Le plateau de fromages doit être proposé à chaque repas, et comporter des fromages à la coupe, en privilégiant ceux riches en calcium.</t>
  </si>
  <si>
    <t>Afin de respecter les objectifs nutritionnels, il convient de prendre soin d’organiser les achats de telle façon que les fromages riches en calcium soient les mieux représentés.</t>
  </si>
  <si>
    <t>Il est important que les agents hôteliers, formés à la nutrition, encouragent les personnes à faire des choix adaptés, ou veillent, si besoin est, à compléter ces apports en calcium à l’occasion des autres prises alimentaires.</t>
  </si>
  <si>
    <t>3.3.4.5. Desserts</t>
  </si>
  <si>
    <t>Il convient d’être attentif au degré de maturation des fruits, en les faisant si besoin murir avant le jour du service, et de les préparer. A cet égard les personnes âgées ont souvent besoin d’aide pour éplucher les fruits.</t>
  </si>
  <si>
    <t>Le choix des fruits saisonniers s’impose tout particulièrement.</t>
  </si>
  <si>
    <t>Les personnes ayant une alimentation à texture modifiée doivent aussi bénéficier quotidiennement de fruits frais crus mixés, en plus des fruits cuits.</t>
  </si>
  <si>
    <t>3.3.5. Composition de la ou des collations des personnes âgées en institution</t>
  </si>
  <si>
    <t>Une collation, ou goûter, doit être servie systématiquement l’après-midi, et comprendre une boisson au lait ou équivalent (flan, yaourt, etc.), accompagnée d’un élément céréalier (biscuits ou autres, pain-beurre ou confiture).</t>
  </si>
  <si>
    <t>Un jus de fruit (cette dénomination implique réglementairement que le jus de fruit soit pur ou, dit autrement, 100% jus de fruit, par opposition à un jus à base de concentré) additionné de vitamine C (par restauration ou enrichissement)</t>
  </si>
  <si>
    <t>Ainsi qu’il a été indiqué ci-dessus en 3.3.2. il convient aussi de prévoir une ou plusieurs collations supplémentaires pour les personnes âgées ayant des besoins nutritionnels accrus ou des difficultés à consommer un repas complet.</t>
  </si>
  <si>
    <t>Si l’établissement possède un Comité Liaison Alimentation Nutrition (CLAN), ou si l’établissement a formalisé un partenariat ( soit par convention, soit dans le cadre d’un groupement de coopération social ou médico-social prévu par le décret n°2006-4 13 du 6 avril 2006) avec un établissement de santé doté</t>
  </si>
  <si>
    <t>d’un CLAN, avec mise en commun des moyens, le cahier des charges de restauration doit être validé par le CLAN.</t>
  </si>
  <si>
    <t xml:space="preserve">Dans le cadre des démarches continues d’amélioration de la qualité (arrêté du 26 avril 1999 fixant le contenu du cahier des charges de la convention pluriannuelle prévue par l’article 5-1 de la loi n°75-53 5 du 30 juin 1975 relative aux institutions sociales et médico-sociales) </t>
  </si>
  <si>
    <t xml:space="preserve"> centrées sur la personne âgée, et répondant à ses attentes et besoins, des actions en matière d’alimentation doivent être mener. Ces actions doivent s’appuyer sur des enquêtes de satisfaction, des enquêtes de consommation, </t>
  </si>
  <si>
    <t xml:space="preserve"> la prise en compte et l’analyse des plaintes, et les comptes rendus de la commission de menus, celle-ci incluant des représentants des personnes âgées et/ou de leurs famille</t>
  </si>
  <si>
    <t>4. Elaboration des menus</t>
  </si>
  <si>
    <r>
      <t xml:space="preserve">4.1 </t>
    </r>
    <r>
      <rPr>
        <b/>
        <u/>
        <sz val="12"/>
        <rFont val="Verdana"/>
        <family val="2"/>
      </rPr>
      <t>Recommandations pour l’élaboration des menus</t>
    </r>
  </si>
  <si>
    <t>4.1.1. Recommandations concernant toutes les populations</t>
  </si>
  <si>
    <t>Il convient de varier la composition des menus pour assurer l’équilibre nutritionnel.</t>
  </si>
  <si>
    <r>
      <t xml:space="preserve">A ce titre, en variant judicieusement les recettes utilisées, les </t>
    </r>
    <r>
      <rPr>
        <b/>
        <sz val="12"/>
        <rFont val="Verdana"/>
        <family val="2"/>
      </rPr>
      <t xml:space="preserve">potages </t>
    </r>
    <r>
      <rPr>
        <sz val="12"/>
        <rFont val="Verdana"/>
        <family val="2"/>
      </rPr>
      <t>contribuent à l’équilibre du repas. En outre, du fait de leur composition et de leur consistance,</t>
    </r>
  </si>
  <si>
    <t>ils participent efficacement à la lutte contre le grignotage et l’obésité. Les potages constituent un apport non négligeable de légumes.</t>
  </si>
  <si>
    <r>
      <t xml:space="preserve">L’utilisation des </t>
    </r>
    <r>
      <rPr>
        <b/>
        <sz val="12"/>
        <rFont val="Verdana"/>
        <family val="2"/>
      </rPr>
      <t xml:space="preserve">produits allégés en sucre (à base d’édulcorant de synthèse) ou enrichis ne se justifie pas en restauration collective </t>
    </r>
    <r>
      <rPr>
        <sz val="12"/>
        <rFont val="Verdana"/>
        <family val="2"/>
      </rPr>
      <t>et, en particulier,</t>
    </r>
  </si>
  <si>
    <t xml:space="preserve">dans les crèches et en restauration scolaire, à l’exception de ceux autorisés pour des raisons de santé publique lorsque l’état des populations concernées le justifie, </t>
  </si>
  <si>
    <t xml:space="preserve"> et encadrés par la réglementation (par exemple le sel iodé, les laits infantiles ou les aliments enrichis en protéines pour les personnes âgées dénutries).</t>
  </si>
  <si>
    <t>4.1.1.1. Recommandations relatives aux matières grasses ajoutées</t>
  </si>
  <si>
    <r>
      <t xml:space="preserve">Pour respecter les objectifs nutritionnels définis ci-dessus, il est judicieux de </t>
    </r>
    <r>
      <rPr>
        <b/>
        <sz val="12"/>
        <rFont val="Verdana"/>
        <family val="2"/>
      </rPr>
      <t xml:space="preserve">choisir des matières grasses dont la composition améliore l’équilibre lipidique, </t>
    </r>
    <r>
      <rPr>
        <sz val="12"/>
        <rFont val="Verdana"/>
        <family val="2"/>
      </rPr>
      <t>par exemple des matières grasses différentes pour les assaisonnements et les cuissons.</t>
    </r>
  </si>
  <si>
    <r>
      <t>·</t>
    </r>
    <r>
      <rPr>
        <sz val="7"/>
        <color indexed="8"/>
        <rFont val="Verdana"/>
        <family val="2"/>
      </rPr>
      <t xml:space="preserve">   </t>
    </r>
    <r>
      <rPr>
        <b/>
        <sz val="12"/>
        <rFont val="Verdana"/>
        <family val="2"/>
      </rPr>
      <t xml:space="preserve">Beurre et crème </t>
    </r>
    <r>
      <rPr>
        <sz val="12"/>
        <rFont val="Verdana"/>
        <family val="2"/>
      </rPr>
      <t xml:space="preserve">peuvent être utilisés pour assaisonner certaines recettes (pâtes, purée par exemple), mais en petite quantité. Dans toutes les autres recettes, </t>
    </r>
    <r>
      <rPr>
        <b/>
        <sz val="12"/>
        <rFont val="Verdana"/>
        <family val="2"/>
      </rPr>
      <t>l’utilisation d’huiles végétales est préconisée.</t>
    </r>
  </si>
  <si>
    <r>
      <t>·</t>
    </r>
    <r>
      <rPr>
        <sz val="7"/>
        <color indexed="8"/>
        <rFont val="Verdana"/>
        <family val="2"/>
      </rPr>
      <t xml:space="preserve">   </t>
    </r>
    <r>
      <rPr>
        <sz val="12"/>
        <rFont val="Verdana"/>
        <family val="2"/>
      </rPr>
      <t xml:space="preserve">Afin d’obtenir un bon équilibre entre acides gras et les apports adéquats en vitamine E, il faut </t>
    </r>
    <r>
      <rPr>
        <b/>
        <sz val="12"/>
        <rFont val="Verdana"/>
        <family val="2"/>
      </rPr>
      <t>tenir compte de la composition des huiles.</t>
    </r>
  </si>
  <si>
    <r>
      <t xml:space="preserve">Aucune huile n'a une composition nutritionnelle idéale, il faut donc obligatoirement </t>
    </r>
    <r>
      <rPr>
        <b/>
        <sz val="12"/>
        <rFont val="Verdana"/>
        <family val="2"/>
      </rPr>
      <t xml:space="preserve">avoir recours à plusieurs huiles. </t>
    </r>
    <r>
      <rPr>
        <sz val="12"/>
        <rFont val="Verdana"/>
        <family val="2"/>
      </rPr>
      <t>Parmi les huiles les plus courantes et les moins chères :</t>
    </r>
  </si>
  <si>
    <r>
      <t xml:space="preserve">- </t>
    </r>
    <r>
      <rPr>
        <b/>
        <sz val="12"/>
        <rFont val="Verdana"/>
        <family val="2"/>
      </rPr>
      <t xml:space="preserve">l'huile de colza </t>
    </r>
    <r>
      <rPr>
        <sz val="12"/>
        <rFont val="Verdana"/>
        <family val="2"/>
      </rPr>
      <t>est la meilleure source d'oméga-3, et présente un excellent rapport entre acides gras oméga-6 et oméga-3, mais elle contient relativement peu de vitamine E ;</t>
    </r>
  </si>
  <si>
    <r>
      <t xml:space="preserve">- </t>
    </r>
    <r>
      <rPr>
        <b/>
        <sz val="12"/>
        <rFont val="Verdana"/>
        <family val="2"/>
      </rPr>
      <t xml:space="preserve">l'huile de tournesol </t>
    </r>
    <r>
      <rPr>
        <sz val="12"/>
        <rFont val="Verdana"/>
        <family val="2"/>
      </rPr>
      <t>est la plus riche en vitamine E, mais son rapport oméga 6/oméga 3 est très défavorable (trop d'oméga-6 par rapports aux oméga-3) ;</t>
    </r>
  </si>
  <si>
    <r>
      <t>Les mélanges contenant au moins du colza (majoritaire) et du tournesol (minoritaire) sont ainsi conseillés</t>
    </r>
    <r>
      <rPr>
        <vertAlign val="superscript"/>
        <sz val="12"/>
        <rFont val="Verdana"/>
        <family val="2"/>
      </rPr>
      <t>18</t>
    </r>
    <r>
      <rPr>
        <sz val="12"/>
        <rFont val="Verdana"/>
        <family val="2"/>
      </rPr>
      <t>. En particulier, le mélange 80 colza/20 tournesol est économique et présente une composition nutritionnelle optimale.</t>
    </r>
  </si>
  <si>
    <r>
      <t xml:space="preserve">18 </t>
    </r>
    <r>
      <rPr>
        <sz val="10"/>
        <rFont val="Verdana"/>
        <family val="2"/>
      </rPr>
      <t>Darmon N., Ferguson E., Identification of nutritionally adequate mixture of vegetable oils by linear programming. J.Hum Nutr Diet, 2006; 19: 59-69.</t>
    </r>
  </si>
  <si>
    <t>L'emploi d'huiles de noix et d'olive, plus chères mais très intéressantes à la fois sur les plans gustatif et nutritionnel, est compatible avec ces mélanges.</t>
  </si>
  <si>
    <r>
      <t>·</t>
    </r>
    <r>
      <rPr>
        <sz val="7"/>
        <color indexed="8"/>
        <rFont val="Verdana"/>
        <family val="2"/>
      </rPr>
      <t xml:space="preserve">   </t>
    </r>
    <r>
      <rPr>
        <sz val="12"/>
        <rFont val="Verdana"/>
        <family val="2"/>
      </rPr>
      <t xml:space="preserve">Les </t>
    </r>
    <r>
      <rPr>
        <b/>
        <sz val="12"/>
        <rFont val="Verdana"/>
        <family val="2"/>
      </rPr>
      <t xml:space="preserve">graisses de palme ou de coprah sont à éviter </t>
    </r>
    <r>
      <rPr>
        <sz val="12"/>
        <rFont val="Verdana"/>
        <family val="2"/>
      </rPr>
      <t>du fait de leur forte teneur en acides gras saturés.</t>
    </r>
  </si>
  <si>
    <r>
      <t>·</t>
    </r>
    <r>
      <rPr>
        <sz val="7"/>
        <color indexed="8"/>
        <rFont val="Verdana"/>
        <family val="2"/>
      </rPr>
      <t xml:space="preserve">   </t>
    </r>
    <r>
      <rPr>
        <sz val="12"/>
        <rFont val="Verdana"/>
        <family val="2"/>
      </rPr>
      <t xml:space="preserve">Il convient d’être </t>
    </r>
    <r>
      <rPr>
        <b/>
        <sz val="12"/>
        <rFont val="Verdana"/>
        <family val="2"/>
      </rPr>
      <t xml:space="preserve">attentif à l’utilisation des margarines </t>
    </r>
    <r>
      <rPr>
        <sz val="12"/>
        <rFont val="Verdana"/>
        <family val="2"/>
      </rPr>
      <t>(à consommer telles quelles ou à mettre en œuvre en cuisine), et aux préparations à base de matières grasses, en ce qui concerne leur teneur en acides gras saturés et acides gras trans.</t>
    </r>
  </si>
  <si>
    <r>
      <t>·</t>
    </r>
    <r>
      <rPr>
        <sz val="7"/>
        <color indexed="8"/>
        <rFont val="Verdana"/>
        <family val="2"/>
      </rPr>
      <t xml:space="preserve">   </t>
    </r>
    <r>
      <rPr>
        <b/>
        <sz val="12"/>
        <rFont val="Verdana"/>
        <family val="2"/>
      </rPr>
      <t xml:space="preserve">Si la qualité des graisses d’assaisonnement est déterminante, il en est de même pour leur quantité. </t>
    </r>
    <r>
      <rPr>
        <sz val="12"/>
        <rFont val="Verdana"/>
        <family val="2"/>
      </rPr>
      <t xml:space="preserve">Les quantités conseillées pour l’assaisonnement sont détaillées en </t>
    </r>
    <r>
      <rPr>
        <b/>
        <sz val="12"/>
        <rFont val="Verdana"/>
        <family val="2"/>
      </rPr>
      <t xml:space="preserve">annexe 2 </t>
    </r>
    <r>
      <rPr>
        <sz val="12"/>
        <rFont val="Verdana"/>
        <family val="2"/>
      </rPr>
      <t>« grammages ».</t>
    </r>
  </si>
  <si>
    <r>
      <t>·</t>
    </r>
    <r>
      <rPr>
        <sz val="7"/>
        <color indexed="8"/>
        <rFont val="Verdana"/>
        <family val="2"/>
      </rPr>
      <t xml:space="preserve">   </t>
    </r>
    <r>
      <rPr>
        <sz val="12"/>
        <rFont val="Verdana"/>
        <family val="2"/>
      </rPr>
      <t xml:space="preserve">Il faut </t>
    </r>
    <r>
      <rPr>
        <b/>
        <sz val="12"/>
        <rFont val="Verdana"/>
        <family val="2"/>
      </rPr>
      <t xml:space="preserve">limiter les sauces d'accompagnement riches en lipides </t>
    </r>
    <r>
      <rPr>
        <sz val="12"/>
        <rFont val="Verdana"/>
        <family val="2"/>
      </rPr>
      <t xml:space="preserve">(béarnaise, mayonnaise traditionnelle, etc.), </t>
    </r>
    <r>
      <rPr>
        <b/>
        <sz val="12"/>
        <rFont val="Verdana"/>
        <family val="2"/>
      </rPr>
      <t xml:space="preserve">en sel </t>
    </r>
    <r>
      <rPr>
        <sz val="12"/>
        <rFont val="Verdana"/>
        <family val="2"/>
      </rPr>
      <t xml:space="preserve">(sauce soja, etc.) </t>
    </r>
    <r>
      <rPr>
        <b/>
        <sz val="12"/>
        <rFont val="Verdana"/>
        <family val="2"/>
      </rPr>
      <t xml:space="preserve">ou en sucre </t>
    </r>
    <r>
      <rPr>
        <sz val="12"/>
        <rFont val="Verdana"/>
        <family val="2"/>
      </rPr>
      <t>(ketchup, etc.).</t>
    </r>
  </si>
  <si>
    <r>
      <t xml:space="preserve">Il convient </t>
    </r>
    <r>
      <rPr>
        <b/>
        <sz val="12"/>
        <rFont val="Verdana"/>
        <family val="2"/>
      </rPr>
      <t xml:space="preserve">d’éviter aussi les recettes additionnées de charcuterie, </t>
    </r>
    <r>
      <rPr>
        <sz val="12"/>
        <rFont val="Verdana"/>
        <family val="2"/>
      </rPr>
      <t xml:space="preserve">et préférer des </t>
    </r>
    <r>
      <rPr>
        <b/>
        <sz val="12"/>
        <rFont val="Verdana"/>
        <family val="2"/>
      </rPr>
      <t xml:space="preserve">assaisonnements simples à base de citron, </t>
    </r>
    <r>
      <rPr>
        <sz val="12"/>
        <rFont val="Verdana"/>
        <family val="2"/>
      </rPr>
      <t xml:space="preserve">et des </t>
    </r>
    <r>
      <rPr>
        <b/>
        <sz val="12"/>
        <rFont val="Verdana"/>
        <family val="2"/>
      </rPr>
      <t>cuissons vapeur ou à l’étouffée avec aromates.</t>
    </r>
  </si>
  <si>
    <r>
      <t xml:space="preserve">Pour éviter les excès, </t>
    </r>
    <r>
      <rPr>
        <b/>
        <sz val="12"/>
        <rFont val="Verdana"/>
        <family val="2"/>
      </rPr>
      <t xml:space="preserve">les sauces riches en lipides </t>
    </r>
    <r>
      <rPr>
        <sz val="12"/>
        <rFont val="Verdana"/>
        <family val="2"/>
      </rPr>
      <t xml:space="preserve">(mayonnaise, vinaigrette notamment) </t>
    </r>
    <r>
      <rPr>
        <b/>
        <sz val="12"/>
        <rFont val="Verdana"/>
        <family val="2"/>
      </rPr>
      <t xml:space="preserve">ne doivent pas être laissées systématiquement en libre accès, </t>
    </r>
    <r>
      <rPr>
        <sz val="12"/>
        <rFont val="Verdana"/>
        <family val="2"/>
      </rPr>
      <t>mais servies avec discernement et modération.</t>
    </r>
  </si>
  <si>
    <t>Il est recommandé d’établir des fiches techniques pour les recettes composant les menus, en faisant apparaître notamment les grammages des portions d’aliments sources de matières grasses.</t>
  </si>
  <si>
    <t xml:space="preserve"> De même, les fiches techniques des produits et des plats achetés auprès des industriels constituent un outil indispensable ; toutes les informations sur les compositions doivent y être fournies.</t>
  </si>
  <si>
    <r>
      <t>4.1.1.2. Recommandations relatives au sel</t>
    </r>
    <r>
      <rPr>
        <b/>
        <vertAlign val="superscript"/>
        <sz val="12"/>
        <rFont val="Verdana"/>
        <family val="2"/>
      </rPr>
      <t>19</t>
    </r>
    <r>
      <rPr>
        <b/>
        <sz val="12"/>
        <rFont val="Verdana"/>
        <family val="2"/>
      </rPr>
      <t xml:space="preserve"> et aux sauces</t>
    </r>
  </si>
  <si>
    <t>Pour les enfants de moins de 3 ans ou scolarisés, ainsi que pour les adolescents, le sel n’est pas laissé en libre accès, et les sauces sont proposées en fonction du plat,</t>
  </si>
  <si>
    <t xml:space="preserve"> et disposées à cet effet à proximité immédiate du comptoir de service des plats, afin que le personnel du service puisse contrôler leur utilisation.</t>
  </si>
  <si>
    <r>
      <t xml:space="preserve">La communauté scientifique considère qu'une consommation de 4g de sel par jour est suffisante pour </t>
    </r>
    <r>
      <rPr>
        <sz val="11"/>
        <rFont val="Verdana"/>
        <family val="2"/>
      </rPr>
      <t xml:space="preserve">satisfaire les besoins d'un adulte, et que les apports journaliers ne doivent pas être inférieurs à 1 à 2g/jour. </t>
    </r>
  </si>
  <si>
    <r>
      <t xml:space="preserve"> </t>
    </r>
    <r>
      <rPr>
        <sz val="12"/>
        <rFont val="Verdana"/>
        <family val="2"/>
      </rPr>
      <t>Une surconsommation de sel (plus de 12g/jour) pourrait être néfaste, l'excès de sel favorisant l'augmentation de la pression artérielle et le développement de maladies cardiovasculaires.Une consommation excessive serait également un facteur de risque d'ostéoporose.</t>
    </r>
  </si>
  <si>
    <t xml:space="preserve">Le sel ajouté aux plats par le consommateur lui-même représente 1 à 2 g par jour, soit seulement 10 à 20 % des apports quotidiens. Près de 80% des ces apports sont ainsi liés aux aliments manufacturés. </t>
  </si>
  <si>
    <t>Les produits manufacturés les plus contributeurs au regard des apports en sel sont : le pain et les biscottes, la charcuterie, les fromages, les plats cuisinés, les soupes et potages, les quiches et pizzas, les sandwiches, les condiments et sauces, ainsi que les pâtisseries.</t>
  </si>
  <si>
    <t>Considérant ces différents éléments, l’ANSES a recommandé en 2002 une baisse de la consommation de sel de 20% sur 5 ans, afin que soit atteint une consommation moyenne de 7 à 8g/jour chez l’adulte.</t>
  </si>
  <si>
    <t>Les résultats de l’enquête INCA 2 2006/2007 montrent une consommation moyenne chez les adultes de 7,7 g/j, hors sel ajouté par le consommateur. Avec 1 à 2 g de sel ajouté (soit 10 à 20 % en plus), cela correspond à une consommation totale de sel de 8,7 à 9,7 g/j.</t>
  </si>
  <si>
    <r>
      <t>4.1.1.4. Recommandations relatives aux poissons</t>
    </r>
    <r>
      <rPr>
        <b/>
        <vertAlign val="superscript"/>
        <sz val="12"/>
        <rFont val="Verdana"/>
        <family val="2"/>
      </rPr>
      <t>20</t>
    </r>
  </si>
  <si>
    <r>
      <t>Pour toutes les populations, dans le cadre d’une alimentation diversifiée, la consommation de 2 portions de poissons par semaine est recommandée, dont une à forte teneur en EPA (acide gras eicosapentaénoïque) et DHA (acide gras docosahexaénoïque)</t>
    </r>
    <r>
      <rPr>
        <b/>
        <vertAlign val="superscript"/>
        <sz val="12"/>
        <rFont val="Verdana"/>
        <family val="2"/>
      </rPr>
      <t>21</t>
    </r>
    <r>
      <rPr>
        <b/>
        <sz val="12"/>
        <rFont val="Verdana"/>
        <family val="2"/>
      </rPr>
      <t xml:space="preserve">, </t>
    </r>
  </si>
  <si>
    <t xml:space="preserve">en variant les espèces et les lieux d’approvisionnement (sauvage, élevage, lieux de pêche etc.). Cette consommation permet une couverture optimale des besoins en nutriments, tout en limitant le risque de surexposition aux contaminants chimiques. </t>
  </si>
  <si>
    <t>Cette recommandation de l’ANSES s’entend par rapport au total des prises alimentaires, et non pour les seules prises alimentaires en collectivité.</t>
  </si>
  <si>
    <r>
      <t xml:space="preserve">Pour les enfants de moins de 3 ans, </t>
    </r>
    <r>
      <rPr>
        <sz val="12"/>
        <rFont val="Verdana"/>
        <family val="2"/>
      </rPr>
      <t>il convient aussi de limiter la consommation de poissons prédateurs sauvage s(notamment lotte, bar, empereur, grenadier, flétan, brochet, dorade, raie, sabre, thon), d’éviter à titre de précaution la consommation d’espadon, marlin, siki, requin et lamproie, en raison du risque lié au méthylmercure (MeHg), et d’éviter aussi celle de poissons dits bioaccumulateurs de polychlorobiphényles (PCB), notamment l’anguille, le barbeau, la brème, la carpe et le silure.</t>
    </r>
  </si>
  <si>
    <t>4.1.2. Recommandations relatives aux allergies alimentaires des enfants scolarisés</t>
  </si>
  <si>
    <t xml:space="preserve">Il convient que tout enfant ayant, du fait de problèmes médicaux, besoin d’un régime alimentaire particulier, défini dans le projet d’accueil individualisé (PAI), </t>
  </si>
  <si>
    <t>puisse profiter des services de restauration collective (établissements d’accueil de la petite enfance, écoles maternelles ou élémentaires, collèges, etc.) selon les modalités suivantes :</t>
  </si>
  <si>
    <t>- soit les services de restauration fournissent des repas adaptés au régime particulier en application des recommandations du médecin prescripteur ;</t>
  </si>
  <si>
    <t>- soit l’enfant consomme, dans les lieux prévus pour la restauration collective, les repas fournis par les parents, suivant les modalités définies dans le PAI respectant les règles d’hygiène et de sécurité.</t>
  </si>
  <si>
    <t>(Cf. bulletin officiel de l’Education nationale -BOEN- n°34 du 18 septembre 2003 relatif à l’accueil en collectivité des enfants et des adolescents atteints de trouble de la santé évoluant sur une longue période.)</t>
  </si>
  <si>
    <t>4.1.3.4. Choix des légumes et des garnitures de féculents</t>
  </si>
  <si>
    <t>Les légumes frais, de saison ou primeurs, et les légumes surgelés doivent être privilégiés.</t>
  </si>
  <si>
    <t>Le niveau de qualité et de maturité ainsi que la catégorie des légumes sont des paramètres à maîtriser pour influer sur la teneur et la nature des fibres (haricots verts et petits pois « extra-fins » par exemple).</t>
  </si>
  <si>
    <r>
      <t xml:space="preserve">26 </t>
    </r>
    <r>
      <rPr>
        <i/>
        <sz val="10"/>
        <rFont val="Verdana"/>
        <family val="2"/>
      </rPr>
      <t>« brut », sans autre modifications que celles liées à sa conservation</t>
    </r>
  </si>
  <si>
    <r>
      <t xml:space="preserve">27 </t>
    </r>
    <r>
      <rPr>
        <sz val="10"/>
        <rFont val="Verdana"/>
        <family val="2"/>
      </rPr>
      <t>Rapport « Sécurité et bénéfices des phyto-estrogènes apportés par l’alimentation » - AFSSA 9 mars 2005</t>
    </r>
  </si>
  <si>
    <r>
      <t xml:space="preserve">28 </t>
    </r>
    <r>
      <rPr>
        <sz val="10"/>
        <rFont val="Verdana"/>
        <family val="2"/>
      </rPr>
      <t>ANSES, Avis du 13 juillet 2010, Saisine n°2010-SA-0130</t>
    </r>
  </si>
  <si>
    <t>Il faut souligner que les légumes à goût fort, ou irritants pour l’intestin ou difficiles à mâcher, ou présentant un risque de fausse route par leur forme doivent faire l’objet de traitement particulier avant d’être proposés aux enfants.</t>
  </si>
  <si>
    <t xml:space="preserve"> A ce titre, l’introduction des choux à feuilles, salsifis, poivrons et artichauts peut être retardée au delà de 18 mois.</t>
  </si>
  <si>
    <t>Les variétés de pommes de terre à chaire farineuse, qui présentent une désagrégation plus prononcée à la cuisson, seront de préférence choisies pour préparer la purée.</t>
  </si>
  <si>
    <t>L’introduction des légumes secs (lentilles, harricots blancs, etc.) intervient au-delà de 15-18 mois.</t>
  </si>
  <si>
    <t>4.1.3.5. Choix des fruits</t>
  </si>
  <si>
    <t>Les fruits frais de saison sont à privilégier.</t>
  </si>
  <si>
    <t>Il est recommandé de préparer des compotes à partir de fruits frais, bien mûrs ou encore de fruits surgelés, sans ajouter de sucre, ou d’utiliser des préparations à base de fruits frais et sans sucre ajouté.</t>
  </si>
  <si>
    <t>L’utilisation des fruits au sirop et des compotes contenant des glucides simples ajoutés doit rester occasionnelle, en particulier avant l’âge d’un an.</t>
  </si>
  <si>
    <t>4.2.</t>
  </si>
  <si>
    <t>Fréquences de service des plats aux convives</t>
  </si>
  <si>
    <r>
      <t xml:space="preserve">Afin d’atteindre les objectifs de qualité nutritionnelle ici préconisés, il est apparu nécessaire de prévoir des outils pratiques de contrôle de l’exacte exécution des obligations des cahiers des charges. </t>
    </r>
    <r>
      <rPr>
        <b/>
        <sz val="12"/>
        <rFont val="Times New Roman"/>
        <family val="1"/>
      </rPr>
      <t/>
    </r>
  </si>
  <si>
    <r>
      <t xml:space="preserve"> </t>
    </r>
    <r>
      <rPr>
        <b/>
        <sz val="12"/>
        <rFont val="Verdana"/>
        <family val="2"/>
      </rPr>
      <t xml:space="preserve">Pour certains plats susceptibles d'influer significativement sur l'équilibre alimentaire, des fréquences de service sont donc recommandées. </t>
    </r>
    <r>
      <rPr>
        <sz val="12"/>
        <rFont val="Verdana"/>
        <family val="2"/>
      </rPr>
      <t>D’autres plats, par contre, tel les rôtis de porc ou de dinde, ne sont ni limités, ni encouragés par des fréquences de service</t>
    </r>
  </si>
  <si>
    <t>Le respect de ces fréquences permet de mieux équilibrer l’alimentation et de varier celle-ci, pour contribuer à une meilleure nutrition.</t>
  </si>
  <si>
    <r>
      <t xml:space="preserve">Le contrôle du respect des fréquences se fait sur la base minimale de 20 repas successifs </t>
    </r>
    <r>
      <rPr>
        <sz val="12"/>
        <rFont val="Verdana"/>
        <family val="2"/>
      </rPr>
      <t>(soit 5 déjeuners hebdomadaires en collectivité, pendant 4 semaines).</t>
    </r>
  </si>
  <si>
    <t>Pour les personnes âgées en institution, le contrôle des fréquences est effectué en cumulant déjeuners et dîners, soit sur la base minimale de 40 repas successifs.</t>
  </si>
  <si>
    <t>La présente recommandation distingue les déjeuners des dîners au cas où, par exception, la personne âgée ne prendrait en collectivité que l’un des deux principaux repas.</t>
  </si>
  <si>
    <t>Pour les populations en internat scolaire ou de loisir, le contrôle du respect des fréquences se fait séparément sur la base minimale de 20 déjeuners successifs et de 20 dîners successifs. Le mercredi est pris en compte.</t>
  </si>
  <si>
    <t>Un plat peut être pris en compte au titre de plusieurs critères de fréquence.</t>
  </si>
  <si>
    <t>Par exemple, selon sa composition, une escalope cordon bleu est comptée simultanément comme plat frit, comme plat ayant un rapport P/L &lt; à 1, et comme plat contenant moins de 70% de matières premières animales.</t>
  </si>
  <si>
    <t>Restauration en libre-service :</t>
  </si>
  <si>
    <r>
      <t xml:space="preserve">Lorsque le </t>
    </r>
    <r>
      <rPr>
        <b/>
        <sz val="12"/>
        <rFont val="Verdana"/>
        <family val="2"/>
      </rPr>
      <t>service de restauration est organisé en libre service , il y a 2 possibilités :</t>
    </r>
  </si>
  <si>
    <r>
      <t>·</t>
    </r>
    <r>
      <rPr>
        <sz val="7"/>
        <color indexed="8"/>
        <rFont val="Verdana"/>
        <family val="2"/>
      </rPr>
      <t xml:space="preserve">        </t>
    </r>
    <r>
      <rPr>
        <sz val="12"/>
        <rFont val="Verdana"/>
        <family val="2"/>
      </rPr>
      <t xml:space="preserve">Le </t>
    </r>
    <r>
      <rPr>
        <b/>
        <sz val="12"/>
        <rFont val="Verdana"/>
        <family val="2"/>
      </rPr>
      <t xml:space="preserve">choix dirigé : </t>
    </r>
    <r>
      <rPr>
        <sz val="12"/>
        <rFont val="Verdana"/>
        <family val="2"/>
      </rPr>
      <t>dans ce cas, les plats entre lesquels le convive a à choisir sont équivalents nutritionnellement pour une catégorie donnée d’aliments, et doivent respecter les fréquences définies ci-après.</t>
    </r>
  </si>
  <si>
    <t>Le choix dirigé est recommandé pour les populations jeunes ou très jeunes (de la maternelle au collège), ou les populations hospitalisées.</t>
  </si>
  <si>
    <r>
      <t>·</t>
    </r>
    <r>
      <rPr>
        <sz val="7"/>
        <color indexed="8"/>
        <rFont val="Verdana"/>
        <family val="2"/>
      </rPr>
      <t xml:space="preserve">        </t>
    </r>
    <r>
      <rPr>
        <sz val="12"/>
        <rFont val="Verdana"/>
        <family val="2"/>
      </rPr>
      <t xml:space="preserve">Le </t>
    </r>
    <r>
      <rPr>
        <b/>
        <sz val="12"/>
        <rFont val="Verdana"/>
        <family val="2"/>
      </rPr>
      <t xml:space="preserve">choix multiple : </t>
    </r>
    <r>
      <rPr>
        <sz val="12"/>
        <rFont val="Verdana"/>
        <family val="2"/>
      </rPr>
      <t xml:space="preserve">dans ce cas , le convive est libre de composer son menu , mais l’acheteur doit exiger chaque jour l’affichage d’un </t>
    </r>
    <r>
      <rPr>
        <b/>
        <sz val="12"/>
        <rFont val="Verdana"/>
        <family val="2"/>
      </rPr>
      <t xml:space="preserve">menu conseil </t>
    </r>
    <r>
      <rPr>
        <sz val="12"/>
        <rFont val="Verdana"/>
        <family val="2"/>
      </rPr>
      <t>conforme aux présentes recommandations nutritionnelles.</t>
    </r>
  </si>
  <si>
    <t xml:space="preserve">Il est essentiel, dans ce cas de restauration en libre-service à choix multiples, que l’offre soit conçue avec cohérence, de façon à intégrer la totalité des recommandations du GEMRCN. </t>
  </si>
  <si>
    <t xml:space="preserve"> Dans ce cas, les fréquences de service des plats sont déterminées en multipliant par une fraction de 20 le nombre de plats répondant au critère de fréquence considéré.</t>
  </si>
  <si>
    <r>
      <t xml:space="preserve">Par exemple, il est proposé 3 entrées différentes par repas, soit 60 entrées proposées pour 20 repas successifs. Si, sur ces 60 entrées, 12 sont des charcuteries, la fréquence de charcuteries pour 20 entrées est de 12 </t>
    </r>
    <r>
      <rPr>
        <sz val="10"/>
        <rFont val="Verdana"/>
        <family val="2"/>
      </rPr>
      <t xml:space="preserve">× </t>
    </r>
    <r>
      <rPr>
        <sz val="12"/>
        <rFont val="Verdana"/>
        <family val="2"/>
      </rPr>
      <t xml:space="preserve">20/60 = 4. </t>
    </r>
  </si>
  <si>
    <t xml:space="preserve"> La fréquence maximale de 4 entrées contenant 15% et plus de matière grasse sur 20 entrées successives est respectée.</t>
  </si>
  <si>
    <t>Autres exemples de restauration en libre-service à choix multiple, lorsque le repère fréquentiel d’un plat</t>
  </si>
  <si>
    <t>concerne 2 composantes du repas, comme c’est le cas pour les crudités (entrée et garniture de plat) :</t>
  </si>
  <si>
    <r>
      <t>·</t>
    </r>
    <r>
      <rPr>
        <sz val="7"/>
        <color indexed="8"/>
        <rFont val="Verdana"/>
        <family val="2"/>
      </rPr>
      <t xml:space="preserve">        </t>
    </r>
    <r>
      <rPr>
        <sz val="12"/>
        <rFont val="Verdana"/>
        <family val="2"/>
      </rPr>
      <t xml:space="preserve">2 entrées différentes sont proposées par repas, soit 40 entrées proposées pour 20 repas, et une seule garniture est proposée par repas, </t>
    </r>
  </si>
  <si>
    <r>
      <t xml:space="preserve">soit 20 garnitures pour ces 20 repas. Si, sur les 40 entrées 22 sont des crudités, celles-ci correspondent à 22 </t>
    </r>
    <r>
      <rPr>
        <sz val="10"/>
        <rFont val="Verdana"/>
        <family val="2"/>
      </rPr>
      <t xml:space="preserve">× </t>
    </r>
    <r>
      <rPr>
        <sz val="12"/>
        <rFont val="Verdana"/>
        <family val="2"/>
      </rPr>
      <t xml:space="preserve">20/40 = 11 crudités sur 20 entrées. Sur les 20 garnitures, 2 sont des crudités. </t>
    </r>
  </si>
  <si>
    <t>La fréquence de service de crudités sur 20 repas successifs est la somme des 11 entrées de crudités et des 2 garnitures de crudités, soit 13 crudités. La fréquence minimale de 10 crudités sur 20 repas successifs est respectée.</t>
  </si>
  <si>
    <r>
      <t>·</t>
    </r>
    <r>
      <rPr>
        <sz val="7"/>
        <color indexed="8"/>
        <rFont val="Verdana"/>
        <family val="2"/>
      </rPr>
      <t xml:space="preserve">         </t>
    </r>
    <r>
      <rPr>
        <sz val="12"/>
        <rFont val="Verdana"/>
        <family val="2"/>
      </rPr>
      <t xml:space="preserve">3 plats protidiques différents sont proposés par repas, soit 60 plats protidiques proposés pour 20 repas, et 3 garnitures différentes sont proposées par repas, soit 60 garnitures proposées pour 20 repas. Si, sur les 60 plats protidiques 14 sont frits ou préfrits, ces derniers correspondent à 14 </t>
    </r>
    <r>
      <rPr>
        <sz val="10"/>
        <rFont val="Verdana"/>
        <family val="2"/>
      </rPr>
      <t>×</t>
    </r>
  </si>
  <si>
    <r>
      <t xml:space="preserve">29 </t>
    </r>
    <r>
      <rPr>
        <sz val="10"/>
        <rFont val="Verdana"/>
        <family val="2"/>
      </rPr>
      <t>Enquête NEORESTAURATION ( ML Huc, JF Vuillerme), n°393 décembre 2002- Comment rééquilibrer les repas des adolescents (enquête réalisée sur la base d’un échantillon de 79 collèges ou lycées).</t>
    </r>
  </si>
  <si>
    <r>
      <t xml:space="preserve">20/60 = 5 plats protidiques frits ou préfrits sur 20 plats protidiques. Si, sur les 60 garnitures 13 sont frites ou préfrites, ces dernières correspondent à 13 </t>
    </r>
    <r>
      <rPr>
        <sz val="11"/>
        <rFont val="Verdana"/>
        <family val="2"/>
      </rPr>
      <t xml:space="preserve">× </t>
    </r>
    <r>
      <rPr>
        <sz val="12"/>
        <rFont val="Verdana"/>
        <family val="2"/>
      </rPr>
      <t xml:space="preserve">20/60 = 4 garnitures frites ou ;préfrites sur 20 garnitures. </t>
    </r>
  </si>
  <si>
    <t xml:space="preserve"> La fréquence de service de produits frits ou préfrits sur 20 repas successifs est la somme des 5 plats protidiques frits ou préfrits et des 4 garnitures frites ou préfrites, soit 9 produits frits ou préfrits. La fréquence maximale de 4 produits frits ou préfrits sur 20 repas successifs n’est pas respectée.</t>
  </si>
  <si>
    <t>Il convient de veiller à la programmation des quantités pour chacun des plats inscrits au menu, afin notamment de ne pas privilégier la consommation des plats dont la fréquence de service est limitée</t>
  </si>
  <si>
    <t xml:space="preserve"> A titre d’exemple : deux plats principaux sont inscrits au menu, filet de poisson et chipolatas. Réaliser, pour 500 couverts, 400 plats de chipolatas et seulement 100 plats de filet de poisson, viderait de son sens le respect des fréquences affichées au menu.</t>
  </si>
  <si>
    <t xml:space="preserve">De façon globale, les offres à choix multiples exigent de la part des personnels une attention particulière, afin qu’au quotidien les convives puissent du début à la fin du service composer un menu équilibré. </t>
  </si>
  <si>
    <t>Il est également important que les agents de service, formés à la nutrition, encouragent les adolescents à faire des choix adaptés.</t>
  </si>
  <si>
    <t>Les fréquences détaillées en annexe 3, et les plats sur lesquels elles portent sont présentés ci-après par objectif nutritionnel à atteindre (Cf. § 2.1 à 2.5).</t>
  </si>
  <si>
    <t>4.2.1.1. Diminuer les apports lipidiques et rééquilibrer la consommation d’acides gras pour les enfants scolarisés, les adolescents, les adultes et les personnes âgées en cas de portage à domicile</t>
  </si>
  <si>
    <t>Afin d’atteindre cet objectif nutritionnel (cf. § 2.2) les fréquences recommandées portent sur la limitation de la consommation des:</t>
  </si>
  <si>
    <t>- entrées contenant plus de15% de lipides ;</t>
  </si>
  <si>
    <t>- produits à frire ou pré-frits, servis en plats protidiques, en garnitures ou en accompagnements, et contenant plus de 15% de lipides ;</t>
  </si>
  <si>
    <t>- plats protidiques dont le rapport protéines/lipides (P/L) est inférieur ou égal à 1;</t>
  </si>
  <si>
    <t>- desserts contenant plus de 15% de lipides.</t>
  </si>
  <si>
    <t>Il est aussi recommandé de consommer un minimum de plats protidiques de poisson ou de préparation à base de poisson, contenant au moins 70%du grammage recommandé pour une portion de poisson, et dont le rapport protéines/lipides est au moins de 2.</t>
  </si>
  <si>
    <r>
      <t xml:space="preserve">Pour les aliments manufacturés de type viennoiserie, pâtisserie, biscuit, ou barre chocolatée, principaux vecteurs d’acides gras </t>
    </r>
    <r>
      <rPr>
        <i/>
        <sz val="11"/>
        <rFont val="Verdana"/>
        <family val="2"/>
      </rPr>
      <t xml:space="preserve">trans </t>
    </r>
    <r>
      <rPr>
        <sz val="12"/>
        <rFont val="Verdana"/>
        <family val="2"/>
      </rPr>
      <t xml:space="preserve">d’origine technologique, il est recommandé de préférer les produits contenant moins d’1 g d’acides gras </t>
    </r>
    <r>
      <rPr>
        <i/>
        <sz val="11"/>
        <rFont val="Verdana"/>
        <family val="2"/>
      </rPr>
      <t xml:space="preserve">trans </t>
    </r>
    <r>
      <rPr>
        <sz val="12"/>
        <rFont val="Verdana"/>
        <family val="2"/>
      </rPr>
      <t xml:space="preserve">pour 100g. </t>
    </r>
  </si>
  <si>
    <r>
      <t xml:space="preserve"> Comme la teneur en acides gras </t>
    </r>
    <r>
      <rPr>
        <i/>
        <sz val="11"/>
        <rFont val="Verdana"/>
        <family val="2"/>
      </rPr>
      <t xml:space="preserve">trans </t>
    </r>
    <r>
      <rPr>
        <sz val="12"/>
        <rFont val="Verdana"/>
        <family val="2"/>
      </rPr>
      <t xml:space="preserve">des produits est généralement corrélée à leur teneur en acides gras saturés, le choix de produits les plus pauvres en acides gras saturés permet de réduire l’apport en acides gras </t>
    </r>
    <r>
      <rPr>
        <i/>
        <sz val="11"/>
        <rFont val="Verdana"/>
        <family val="2"/>
      </rPr>
      <t>trans</t>
    </r>
    <r>
      <rPr>
        <vertAlign val="superscript"/>
        <sz val="11"/>
        <rFont val="Verdana"/>
        <family val="2"/>
      </rPr>
      <t>31</t>
    </r>
  </si>
  <si>
    <t>4.2.1.1.1. Limiter la consommation des entrées contenant plus de 15% de lipides</t>
  </si>
  <si>
    <r>
      <t xml:space="preserve">La fréquence recommandée est de </t>
    </r>
    <r>
      <rPr>
        <b/>
        <sz val="12"/>
        <rFont val="Verdana"/>
        <family val="2"/>
      </rPr>
      <t>4 repas sur 20 repas successifs au maximum.</t>
    </r>
  </si>
  <si>
    <t>Les aliments concernés peuvent être, par exemple:</t>
  </si>
  <si>
    <t>des charcuteries telles que les rillettes, le pâté de campagne, la terrine de canard, le pâté de lapin, le pâté à base de poisson ou de crustacés, le tarama, le pâté de foie de porc, le pâté de foie de volaille, le foie gras,</t>
  </si>
  <si>
    <t>la galantine, le pâté en croûte, le pâté de tête, la coppa, le chorizo, le salami, le saucisson sec, le saucisson à l’ail, le cervelas, la mortadelle ou la rosette ;</t>
  </si>
  <si>
    <t>31 Rapport AFSSA « Risques et bénéfices pour la santé des acides gras trans apportés par les aliments » Avril 2005 ; ANSES-Alimentation humaine-Acides gras trans. http://www.afssa.fr/PNB501 .htm ; AFSSA Avis 20-02-2009.</t>
  </si>
  <si>
    <t>- certaines préparations chaudes telles que les feuilletés, les friands, les quiches, les tartes aux légumes, le croissant au jambon, la flamenküches (tarte salée aux lardons), la flamiche picarde, le croque-monsieur, le soufflé au fromage, les beignets du type accras ou nems ;</t>
  </si>
  <si>
    <t>- des entrées froides comme l’œuf dur mayonnaise, le guacamole, le céleri rémoulade, la macédoine de légumes avec mayonnaise, la salade piémontaise, les salades composées à base de charcuterie et de fromages.</t>
  </si>
  <si>
    <t>Ne sont pas concernés les poissons gras comme le thon, la sardine, le saumon ou le maquereau du fait de leur action bénéfique dans le rééquilibrage des apports en acides gras essentiels.</t>
  </si>
  <si>
    <t>Il est recommandé de proposer les poissons gras avec du citron et non avec du beurre, et de ne pas mettre systématiquement à disposition des distributeurs de sauce grasse du type mayonnaise.</t>
  </si>
  <si>
    <t>4.2.1.1.2. Limiter la consommation des aliments à frire ou préfrits, servis en plats protidiques, en garniture ou en accompagnement, et contenant plus de 15% de lipides</t>
  </si>
  <si>
    <t xml:space="preserve">Il s’agit des aliments panés à frire ou à rissoler, ou des aliments préfrits à réchauffer ou à cuire, servis en plat principal ou en garniture d’accompagnement, et non en entrée (déjà limité en lipides au § 4.2.1.1.1). </t>
  </si>
  <si>
    <t xml:space="preserve"> Les aliments concernés peuvent être par exemple les beignets, les cordons bleus, les aliments panés (steak du fromager, poisson pané, escalope viennoise, etc.), les frites, les pommes de terre rissolées, les pommes dauphine, les pommes duchesse, les beignets de légumes.</t>
  </si>
  <si>
    <t>Les poissons façon meunière ne sont pas concernés.</t>
  </si>
  <si>
    <t>La cuisson par friture utilise de la matière grasse comme vecteur de chaleur. Elle est ainsi susceptible d’altérer les aliments et d’augmenter leur apport énergétique. Pour limiter ce risque, il est recommandé de:</t>
  </si>
  <si>
    <t>- suivre les indications des fiches techniques du fabricant, pour restituer les aliments de façon appropriée, notamment en n’ajoutant pas de matière grasse pour cuire ou réchauffer les produits préfrits ;</t>
  </si>
  <si>
    <t>- privilégier les aliments préfrits, car en général la teneur en lipides est mieux maîtrisée en préfriture industrielle qu’elle ne l’est en cuisine.</t>
  </si>
  <si>
    <t>4.2.1.1.3. Limiter la consommation des plats protidiques dont le rapport protéines/lipides (P/L) est inférieur ou égal à 1</t>
  </si>
  <si>
    <r>
      <t xml:space="preserve">La fréquence recommandée de plats protidiques dont le rapport P/L est inférieur ou égal à 1 est de </t>
    </r>
    <r>
      <rPr>
        <b/>
        <sz val="12"/>
        <rFont val="Verdana"/>
        <family val="2"/>
      </rPr>
      <t>2 repas sur 20 repas successifs au maximum.</t>
    </r>
  </si>
  <si>
    <t>Il s’agit du plat principal, à base de viandes, poissons, œufs, abats ou fromage, ou mélange de bases animales et de protéines végétales, sans tenir compte du légume et de la sauce d’accompagnement. Les aliments concernés peuvent être, par exemple :</t>
  </si>
  <si>
    <t>- les légumes farcis, les boulettes de viande ou la bolognaises, lorsque ces aliments sont fabriqués avec du steak haché à 20% ou plus de matière grasse ;</t>
  </si>
  <si>
    <t>- les bouchées à la reine, les quiches, les quenelles, les omelettes garnies (fromage, lardons, pommes de terre rissolées), les saucisses, le cervelas obernois, les beignets de volaille, les cordons bleus ou les steaks du fromager.</t>
  </si>
  <si>
    <t>Les viandes hachées de bœuf ou de veau, l’égrené de bœuf ou toute autre source protidique présentée sous forme de hachée, contenant 20% de matière grasse, entrant dans la réalisation de recettes sont aussi à limiter suivant la présente fréquence.</t>
  </si>
  <si>
    <t>Les plats composés d’œuf ne sont pas concernés (hormis s’ils sont additionnés d’ingrédients gras lardons, pommes rissolées, fromage, etc.…), du fait de leur action bénéfique dans le rééquilibrage des</t>
  </si>
  <si>
    <t>apports en acides gras essentiels, et la qualité de leurs protéines. Il en est de même pour les poissons gras (thon, saumon, etc.) pour leur richesse en acides gras essentiels.</t>
  </si>
  <si>
    <t>4.2.1.1.4. Limiter la consommation de desserts contenant plus de 15% de lipides</t>
  </si>
  <si>
    <r>
      <t xml:space="preserve">La fréquence recommandée est de </t>
    </r>
    <r>
      <rPr>
        <b/>
        <sz val="12"/>
        <rFont val="Verdana"/>
        <family val="2"/>
      </rPr>
      <t>3 repas sur 20 repas successifs au maximum.</t>
    </r>
  </si>
  <si>
    <t xml:space="preserve">Il s’agit par exemple des pâtisseries comme les beignets, les viennoiseries, les gaufres, les crêpes fourrées au chocolat, les gâteaux à la crème ou au chocolat, les brownies au chocolat et aux noix, les quatre-quarts, les gâteaux moelleux chocolatés type napolitain mini-roulé, </t>
  </si>
  <si>
    <t xml:space="preserve"> les biscuits chocolatés, les biscuits sablés nappés de chocolat, les biscuits secs chocolatés, les galettes ou les sablés, les goûters chocolatés fourrés, les gaufrettes fourrées, les madeleines,</t>
  </si>
  <si>
    <t>les biscuits secs feuilletés type palmier et les cookies au chocolat. D’autres desserts comme les tiramisus, les crèmes brûlées les glaces ou les nougats glacés sont concernés.</t>
  </si>
  <si>
    <r>
      <t xml:space="preserve">4.2.1.1.5. Servir un minimum de plats protidiques de poisson, ou de préparation à base de poisson contenant au moins 70% </t>
    </r>
    <r>
      <rPr>
        <sz val="12"/>
        <rFont val="Verdana"/>
        <family val="2"/>
      </rPr>
      <t xml:space="preserve">de poisson (éventuellement reconstitué), </t>
    </r>
    <r>
      <rPr>
        <b/>
        <sz val="12"/>
        <rFont val="Verdana"/>
        <family val="2"/>
      </rPr>
      <t>et dont le rapport protéines/lipides est au moins de 2</t>
    </r>
  </si>
  <si>
    <t>La consommation de plats riches en poisson permet de tendre vers un équilibre de la consommation d’acides gras (Cf. §2.2).</t>
  </si>
  <si>
    <r>
      <t xml:space="preserve">La fréquence recommandée est de </t>
    </r>
    <r>
      <rPr>
        <b/>
        <sz val="12"/>
        <rFont val="Verdana"/>
        <family val="2"/>
      </rPr>
      <t>4 repas sur 20 repas successifs au minimum.</t>
    </r>
  </si>
  <si>
    <t>Les aliments concernés peuvent être, par exemple, des darnes, des filets, des dés, ou de l’émietté éventuellement reconstitués, les fruits de mer, les mollusques, les encornets..</t>
  </si>
  <si>
    <t>Les plats composés du type brandade, paella, gratin ou poisson meunière sont à prendre en compte, si le grammage de poisson à la base du plat atteint au moins 70% du grammage recommandé pour une portion de poisson pour la tranche d’âge considérée, et si le rapport P/L est au moins égal à 2.</t>
  </si>
  <si>
    <t>Ainsi, par exemple, le plat de brandade, dont la portion recommandée pour un enfant en classe élémentaire est de 250g, est considéré comme un plat de poisson</t>
  </si>
  <si>
    <t xml:space="preserve"> si le poids de poisson qu’il contient est au moins égal à 70% de la portion recommandée pour le poisson, soit 70% de 70g = 49g. Les entrées ne sont pas prises en compte.</t>
  </si>
  <si>
    <r>
      <t xml:space="preserve">De même, il n’est pas tenu compte du rapport protéines/lipides des </t>
    </r>
    <r>
      <rPr>
        <b/>
        <sz val="12"/>
        <rFont val="Verdana"/>
        <family val="2"/>
      </rPr>
      <t xml:space="preserve">poissons gras </t>
    </r>
    <r>
      <rPr>
        <sz val="12"/>
        <rFont val="Verdana"/>
        <family val="2"/>
      </rPr>
      <t xml:space="preserve">tels que le thon, le saumon, la sardine, le maquereau, le bar ou loup, la roussette ou saumonette, ou la truite, dont la </t>
    </r>
    <r>
      <rPr>
        <b/>
        <sz val="12"/>
        <rFont val="Verdana"/>
        <family val="2"/>
      </rPr>
      <t>consommation est recommandée car ils sont riches en vitamine D et en acides gras oméga 3.</t>
    </r>
  </si>
  <si>
    <t>4.2.1.2. Augmenter la consommation de fruits, de légumes et de féculents pour les enfants scolarisés, les adolescents, les adultes, et les personnes âgées en cas de portage à domicile</t>
  </si>
  <si>
    <t>Il est rappelé qu’il s’agit ici de garantir les apports en fibres et en vitamines (vitamine C notamment). Pour atteindre cet objectif nutritionnel (cf. § 2.1) les fréquences recommandées portent sur la consommation minimum de :</t>
  </si>
  <si>
    <t>- crudités de légumes ou de fruits;</t>
  </si>
  <si>
    <t>- légumes cuits autres que secs, seuls ou en mélange, contenant au moins 50% de légumes ; - légumes secs, féculents ou céréales ;</t>
  </si>
  <si>
    <t>- desserts de fruits crus.</t>
  </si>
  <si>
    <t>Il convient de varier les légumes et les fruits.</t>
  </si>
  <si>
    <t>4.2.1.2.1. Servir en entrée, garniture ou accompagnement, ou dessert un minimum de crudités de légumes ou de fruits</t>
  </si>
  <si>
    <t>Afin de garantir les apports de vitamine C, la recommandation de fréquence de service des entrées de crudités (légumes ou fruits crus) est distincte de celle des fruits crus servis en dessert :</t>
  </si>
  <si>
    <r>
      <t xml:space="preserve">- </t>
    </r>
    <r>
      <rPr>
        <b/>
        <sz val="12"/>
        <rFont val="Verdana"/>
        <family val="2"/>
      </rPr>
      <t xml:space="preserve">entrées de crudités de légumes ou de fruits : 10 repas sur 20 repas successifs au minimum ; </t>
    </r>
    <r>
      <rPr>
        <sz val="12"/>
        <rFont val="Verdana"/>
        <family val="2"/>
      </rPr>
      <t>les salades servies en garniture de plat (par exemple pizza salade ou quiche salade) sont prises en compte ;</t>
    </r>
  </si>
  <si>
    <r>
      <t xml:space="preserve">- </t>
    </r>
    <r>
      <rPr>
        <b/>
        <sz val="12"/>
        <rFont val="Verdana"/>
        <family val="2"/>
      </rPr>
      <t>desserts de fruits crus : 8 repas sur 20 repas successifs au minimum.</t>
    </r>
  </si>
  <si>
    <t>Les fruits crus courants riches en vitamine C sont par exemple les agrumes, le kiwi, la fraise, le melon, la nectarine ou l’ananas. Les salades de fruits sont prises en compte si elles contiennent 100% de fruits crus.</t>
  </si>
  <si>
    <t>4.2.1.2.2. Servir en garniture ou accompagnement des légumes cuits, autres que secs, à raison de 10 repas sur 20 repas successifs</t>
  </si>
  <si>
    <t>Il s’agit par exemple des brocolis, des choux, des carottes, des champignons, des courgettes, des épinards, des haricots verts, de la macédoine de légumes, des navets, des petits pois ou de la ratatouille.</t>
  </si>
  <si>
    <t>Quand une recette associe une base de légumes cuits à une base de féculents, cette recette est comptabilisée dans les fréquences de services de légumes cuits dès lors que ces derniers représentent plus de 50 % des ingrédients totaux servis.</t>
  </si>
  <si>
    <t>4.2.1.2.3. Servir en garniture ou accompagnement des légumes secs, féculents ou céréales à raison de 10 repas sur 20 repas successifs</t>
  </si>
  <si>
    <t>Il s’agit:</t>
  </si>
  <si>
    <t>- des tubercules comme les pommes de terre, les patates douces ou les topinambours;</t>
  </si>
  <si>
    <t>- des fruits amylacés comme les châtaignes ;</t>
  </si>
  <si>
    <t>- des céréales comme le riz, le blé (pâtes, semoule, boulgour), le maïs (polenta), le quinoa, etc.</t>
  </si>
  <si>
    <t>- des légumes secs comme les flageolets, les haricots blancs, les haricots rouges, les lentilles ou les pois chiches.</t>
  </si>
  <si>
    <t>Les légumes secs, dont les qualités nutritionnelles justifient leur présence régulière dans les menus, seront préférentiellement proposés en purées, ou panachés avec des légumes de bonne digestibilité, pour limiter l’inconfort des phénomènes de flatulence, exception faite des lentilles qui sont plus digestes.</t>
  </si>
  <si>
    <t>Les céréales peu raffinées peuvent élargir le choix des variétés, pour autant que les céréales soient proposées avec discernement aux seules catégories de convives ne justifiant pas de précautions alimentaires en relation avec une éventuelle irritation des parois intestinales.</t>
  </si>
  <si>
    <t>Quand une recette associe une base de féculents à une autre base de légumes, cette recette est comptabilisée dans les féculents dès lors que ces derniers représentent plus de 50% des ingrédients totaux servis.</t>
  </si>
  <si>
    <t>Les pommes de terre frites ou rissolées, bien que riches en lipides, ainsi que les recettes du type pizza servies en plat principal, sont prises en compte au titre des féculents.</t>
  </si>
  <si>
    <t>4.2.1.3. Diminuer la consommation de glucides simples ajoutés pour les enfants scolarisés, les adolescents, les adultes et les personnes âgées en cas de portage à domicile</t>
  </si>
  <si>
    <r>
      <t xml:space="preserve">Afin d’atteindre cet objectif nutritionnel (cf. § 2.3), il convient de restreindre la consommation des </t>
    </r>
    <r>
      <rPr>
        <b/>
        <sz val="12"/>
        <rFont val="Verdana"/>
        <family val="2"/>
      </rPr>
      <t>desserts ou des produits laitiers contenant plus de 20g de glucides simples totaux par portion et moins de 15% de lipides.</t>
    </r>
  </si>
  <si>
    <t xml:space="preserve">Il s’agit, par exemple, des entremets, des crèmes desserts, des flans, des laits gélifiés aromatisés, des chocolats viennois, des cafés liégeois, des îles flottantes, des mousses, des glaces, </t>
  </si>
  <si>
    <t xml:space="preserve"> des crèmes glacées, des sorbets, de certaines compotes de fruits, et de certains fruits au sirop, de la crème de marron, et des pâtes de fruits.</t>
  </si>
  <si>
    <t>La teneur en sucres simples des fruits crus et des fruits secs n’est pas à prendre en compte, du fait de leurs apports en fibres, vitamines et minéraux.</t>
  </si>
  <si>
    <t>Lorsque le dessert est réalisé à partir d’une préparation en poudre, la teneur en glucides simples est contrôlée sur le produit prêt à consommer, et non sur la base de l’étiquetage de la préparation en poudre</t>
  </si>
  <si>
    <t xml:space="preserve"> Il convient de choisir un lait pas ou peu sucré pour les fontaines à lait, mises à disposition au collège ou au lycée.</t>
  </si>
  <si>
    <t>4.2.1.4. Augmenter les apports en fer pour les enfants scolarisés, les adolescents, les adultes et les personnes âgées en cas de portage à domicile, en garantissant des apports protidiques de qualité</t>
  </si>
  <si>
    <t>Afin d’atteindre cet objectif nutritionnel (cf. § 2.4) il est recommandé de limiter la consommation des préparations ou des plats prêts à consommer à base de viande, de poisson, d’œuf et/ou de fromage, contenant moins de 70% du grammage recommandé pour la denrée protidique des plats composés (cf. annexe 2)</t>
  </si>
  <si>
    <t>Il est aussi recommandé d’accroitre la consommation des plats protidiques de viandes non hachées de bœuf, veau ou agneau, ou d’abats de bovin ou agneau.</t>
  </si>
  <si>
    <r>
      <t xml:space="preserve">Il est préconisé des viandes non hachées afin de favoriser la diversité de l’offre de viande de boucherie et la qualité culinaire. </t>
    </r>
    <r>
      <rPr>
        <sz val="12"/>
        <rFont val="Verdana"/>
        <family val="2"/>
      </rPr>
      <t>Au-delà des apports en micronutriments tels que le fer, présents quelle que soit la texture des viandes,</t>
    </r>
  </si>
  <si>
    <r>
      <t xml:space="preserve"> </t>
    </r>
    <r>
      <rPr>
        <b/>
        <sz val="12"/>
        <rFont val="Verdana"/>
        <family val="2"/>
      </rPr>
      <t>il importe aussi de favoriser la présence dans les menus de muscles non hachés cuisinés, nécessaires au maintien de l’indispensable éducation au goût, et au non moins indispensable usage de la mastication.</t>
    </r>
  </si>
  <si>
    <t>4.2.1.4.1. Limiter la consommation des préparations ou des plats prêts à consommer à base de viande, de poisson, d’œuf et/ou de fromage, contenant moins de 70% du grammage recommandé pour la denrée protidique des plats composés (cf. annexe 2).</t>
  </si>
  <si>
    <t>Lorsque la préparation ou le plat prêt à consommer associe plusieurs aliments protidiques, les 70% s’entendent pour l’aliment protidique à la base du plat, et non pour le total des aliments protidiques du plat.</t>
  </si>
  <si>
    <t>Les aliments concernés peuvent être, par exemple :</t>
  </si>
  <si>
    <t>les pizzas, les quiches, les croque-monsieur, le hachis Parmentier, la brandade, la moussaka, les cannellonis, les raviolis, les légumes farcis, les nuggets, les panés, les gratins de viande, les coquilles de poisson,</t>
  </si>
  <si>
    <t xml:space="preserve"> les beignets, les cordons bleus industriels, les boulettes de viande, la poitrine de viande farcie, les paupiettes, les galopins, ou les normandins ;</t>
  </si>
  <si>
    <r>
      <t>-</t>
    </r>
    <r>
      <rPr>
        <sz val="12"/>
        <rFont val="Verdana"/>
        <family val="2"/>
      </rPr>
      <t xml:space="preserve"> toutes les préparations composées d’une base de viande, de poisson, d’œuf ou de fromage (base éventuellement reconstituée), additionnées de divers ingrédients tels que les protéines végétales, les viandes de différentes espèces ou l’amidon ;</t>
    </r>
  </si>
  <si>
    <t>- les plats à base de protéines végétales (mélanges de légumes secs et de céréales). Les entrées ne sont pas prises en compte.</t>
  </si>
  <si>
    <t>Les recettes composées du type hachis parmentier, brandade, paella ou gratin sont à prendre en compte, si le grammage de viande ou celui de poisson n’atteint pas 70% du grammage recommandé pour la denrée protidique des plats composés (cf. annexe 2) pour la tranche d’âge considérée.</t>
  </si>
  <si>
    <r>
      <t xml:space="preserve">Par exemple, </t>
    </r>
    <r>
      <rPr>
        <sz val="12"/>
        <rFont val="Verdana"/>
        <family val="2"/>
      </rPr>
      <t xml:space="preserve">la portion recommandée de hachis parmentier d’un enfant en classe élémentaire, soit 250g, est considérée comme un plat de viande si le poids de viande qu’elle contient est au moins égal à 70% de la portion recommandée pour la viande, soit 70% de 70g = 49g. </t>
    </r>
  </si>
  <si>
    <t>Si le grammage est inférieur à 49g, le plat entre dans la catégorie des plats contenant moins de 70% du grammage recommandé pour une portion de viande.</t>
  </si>
  <si>
    <t>4.2.1.4.2. Servir un minimum de plats protidiques de viande non hachée de bœuf, veau ou agneau, ou d’abats de bœuf ou agneau</t>
  </si>
  <si>
    <t>Il s’agit de plats contenant 100% de viande en muscle non hachée de bœuf, de veau ou d’agneau, ou d’abats de bovin ou d’agneau).</t>
  </si>
  <si>
    <t>Ainsi qu’il a été précisé supra en 4.2.1.4, cette fréquence minimum de consommation de viandes non hachées vise à préserver la diversité de l’offre alimentaire et la qualité culinaire.</t>
  </si>
  <si>
    <t>4.2.1.5. Augmenter les apports en calcium laitier pour les enfants scolarisés, les adolescents, les adultes et les personnes âgées en cas de portage à domicile</t>
  </si>
  <si>
    <t>Afin d’atteindre cet objectif nutritionnel (cf. § 2.5), les fréquences recommandées portent sur la consommation minimum de :</t>
  </si>
  <si>
    <t>- fromages, servis en entrée ou comme produit laitier, et contenant au moins 1 50mg de calcium par portion;</t>
  </si>
  <si>
    <t>- fromages, servis en entrée ou comme produit laitier, contenant plus de 100mg et moins de 1 50mg de calcium par portion;</t>
  </si>
  <si>
    <t>- produits laitiers ou desserts lactés contenant plus de 1 00mg de calcium laitier et moins de 5g de lipides par portion.</t>
  </si>
  <si>
    <t>Pour les fromages à la coupe, le fabricant peut indiquer la densité calcique pour une portion de 30g, alors que pour les fromages vendus en portions celle-ci l’est pour la portion considérée.</t>
  </si>
  <si>
    <t xml:space="preserve">Les 3 tableaux indicatifs ci-dessous aux § 42151 à 42153 classent les fromages par teneur en calcium en les regroupant par famille de produits. Pour réaliser cette classification, nous nous sommes basés sur les poids de portions adultes couramment commercialisés pour les collectivités ; </t>
  </si>
  <si>
    <t xml:space="preserve"> cette classification est néanmoins pertinente pour l’ensemble des populations de consommateurs. Des variations sont possibles, mais la classification est nécessaire pour donner une image assez fidèle du marché des fromages et des produits laitiers.</t>
  </si>
  <si>
    <t>Les fiches techniques des fournisseurs, accompagnant chaque produit, ne sauraient être remplacées par la présente classification à seule vocation indicative.</t>
  </si>
  <si>
    <t>Afin de promouvoir l’éducation au goût, et d’assurer une alimentation harmonieuse ainsi que la diversité des repas, il convient, dans le respect des présentes recommandations et des usages de composition des repas,</t>
  </si>
  <si>
    <r>
      <t xml:space="preserve"> de </t>
    </r>
    <r>
      <rPr>
        <b/>
        <sz val="12"/>
        <rFont val="Verdana"/>
        <family val="2"/>
      </rPr>
      <t xml:space="preserve">veiller à un équilibre dans la consommation des fromages, </t>
    </r>
    <r>
      <rPr>
        <sz val="12"/>
        <rFont val="Verdana"/>
        <family val="2"/>
      </rPr>
      <t>en servant aux convives différentes variétés de fromages (pâtes persillées, pâtes molles, etc.).</t>
    </r>
  </si>
  <si>
    <t>4.2.1.5.1. Servir un minimum de fromages contenant au moins 150 mg de calcium par portion</t>
  </si>
  <si>
    <r>
      <t xml:space="preserve">La fréquence recommandée est de </t>
    </r>
    <r>
      <rPr>
        <b/>
        <sz val="12"/>
        <rFont val="Verdana"/>
        <family val="2"/>
      </rPr>
      <t>8 repas sur 20 repas successifs au minimum.</t>
    </r>
  </si>
  <si>
    <t>Un minimum de 150 mg de calcium par portion usuelle de fromage de 30 g équivaut à un minimum de 500 mg de calcium pour 100 g de fromage.</t>
  </si>
  <si>
    <t>Le fromage des entrées est pris en compte si celles-ci sont proposées aux convives sous forme de portions individuelles contenant chacune une même quantité de fromage</t>
  </si>
  <si>
    <t>4.2.3. Fréquences de service des plats aux personnes âgées en institution ou en structure de soins</t>
  </si>
  <si>
    <r>
      <t xml:space="preserve">Les fréquences de service des plats recommandées pour les personnes âgées en institution sont résumées en </t>
    </r>
    <r>
      <rPr>
        <b/>
        <sz val="12"/>
        <rFont val="Verdana"/>
        <family val="2"/>
      </rPr>
      <t>annexe 5.</t>
    </r>
  </si>
  <si>
    <t>Pour cette population, le contrôle des fréquences est effectué en cumulant déjeuners et dîners, soit sur la base minimale de 40 repas successifs. La présente recommandation distingue les déjeuners des dîners au cas où, par exception, la personne âgée ne prendrait en collectivité que l’un des deux principaux repas.</t>
  </si>
  <si>
    <r>
      <t xml:space="preserve">Les fréquences de service des plats recommandées pour les personnes âgées en cas de portage à domicile sont celles indiquées en </t>
    </r>
    <r>
      <rPr>
        <b/>
        <sz val="12"/>
        <rFont val="Verdana"/>
        <family val="2"/>
      </rPr>
      <t>annexe 3.</t>
    </r>
  </si>
  <si>
    <t xml:space="preserve">Les objectifs nutritionnels pour les personnes âgées en institution ne sont pas les mêmes que pour les autres tranches d’âge. La prévention de la dénutrition oblige à prévoir des menus intégrant des recettes sapides, faisant partie du répertoire culinaire des convives. </t>
  </si>
  <si>
    <r>
      <t xml:space="preserve">Pour maintenir le plaisir de manger, </t>
    </r>
    <r>
      <rPr>
        <b/>
        <sz val="12"/>
        <rFont val="Verdana"/>
        <family val="2"/>
      </rPr>
      <t xml:space="preserve">il convient de ne pas limiter la fréquence de service des charcuteries, </t>
    </r>
    <r>
      <rPr>
        <sz val="12"/>
        <rFont val="Verdana"/>
        <family val="2"/>
      </rPr>
      <t xml:space="preserve">aliments </t>
    </r>
    <r>
      <rPr>
        <b/>
        <sz val="12"/>
        <rFont val="Verdana"/>
        <family val="2"/>
      </rPr>
      <t xml:space="preserve">sapides </t>
    </r>
    <r>
      <rPr>
        <sz val="12"/>
        <rFont val="Verdana"/>
        <family val="2"/>
      </rPr>
      <t xml:space="preserve">par excellence, et par ailleurs </t>
    </r>
    <r>
      <rPr>
        <b/>
        <sz val="12"/>
        <rFont val="Verdana"/>
        <family val="2"/>
      </rPr>
      <t>compléments protidiques.</t>
    </r>
  </si>
  <si>
    <r>
      <t xml:space="preserve">Il en est </t>
    </r>
    <r>
      <rPr>
        <b/>
        <sz val="12"/>
        <rFont val="Verdana"/>
        <family val="2"/>
      </rPr>
      <t xml:space="preserve">de même s’agissant des desserts sucrés, tout aussi sapides, en veillant à ce que le sucre accompagne des aliments de bonne densité nutritionnelle, </t>
    </r>
    <r>
      <rPr>
        <sz val="12"/>
        <rFont val="Verdana"/>
        <family val="2"/>
      </rPr>
      <t>tels que les laitages et fruits. Il est rappelé que les objectifs nutritionnels pour les personnes âgées en institution visent ici à :</t>
    </r>
  </si>
  <si>
    <t>- augmenter la consommation de fruits, de légumes et de féculents ;</t>
  </si>
  <si>
    <t>- rééquilibrer la consommation d’acides gras ;</t>
  </si>
  <si>
    <t>- augmenter les apports calciques ;</t>
  </si>
  <si>
    <t>- augmenter les apports en protéines.</t>
  </si>
  <si>
    <r>
      <t xml:space="preserve">4.2.3.1. Augmenter la consommation de fruits, de légumes et de féculents </t>
    </r>
    <r>
      <rPr>
        <sz val="12"/>
        <rFont val="Verdana"/>
        <family val="2"/>
      </rPr>
      <t>Les fréquences recommandées pour le service des plats sont les suivantes :</t>
    </r>
  </si>
  <si>
    <t xml:space="preserve">entrées de crudités de légumes ou de fruits, entrées de légumes cuits, et potages de légumes contenant plus de 40% de légumes: au minimum 10 déjeuners sur 20 déjeuners successifs, et 15 dîners sur 20 dîners successifs, toutes entrées et potages précités confondus. </t>
  </si>
  <si>
    <r>
      <t xml:space="preserve"> </t>
    </r>
    <r>
      <rPr>
        <sz val="12"/>
        <rFont val="Verdana"/>
        <family val="2"/>
      </rPr>
      <t>Plus de 40% de légumes à la base d’un potage, équivaut à 100g de légumes pour une portion de potage de 250ml.</t>
    </r>
  </si>
  <si>
    <t>Les commentaires explicitant les fréquences précisées au paragraphe 42121 ci-dessus s’appliquent ici.</t>
  </si>
  <si>
    <r>
      <t xml:space="preserve">- </t>
    </r>
    <r>
      <rPr>
        <b/>
        <sz val="12"/>
        <rFont val="Verdana"/>
        <family val="2"/>
      </rPr>
      <t xml:space="preserve">légumes autres que secs, seuls, ou en mélange contenant au moins 50% de légumes : 10 déjeuners sur 20 déjeuners successifs, et au minimum 7 dîners sur 20 dîners successifs. </t>
    </r>
    <r>
      <rPr>
        <sz val="12"/>
        <rFont val="Verdana"/>
        <family val="2"/>
      </rPr>
      <t>Les commentaires explicitant les fréquences précisées au paragraphe 42122 ci-dessus s’appliquent ici..</t>
    </r>
  </si>
  <si>
    <r>
      <t xml:space="preserve">- </t>
    </r>
    <r>
      <rPr>
        <b/>
        <sz val="12"/>
        <rFont val="Verdana"/>
        <family val="2"/>
      </rPr>
      <t xml:space="preserve">légumes secs, féculents ou céréales : 10 déjeuners sur 20 déjeuners successifs, et au minimum 7 dîners sur 20 dîners successifs. </t>
    </r>
    <r>
      <rPr>
        <sz val="12"/>
        <rFont val="Verdana"/>
        <family val="2"/>
      </rPr>
      <t>Les commentaires qui accompagnent les fréquences précisées au paragraphe 42123 ci-dessus s’appliquent ici.</t>
    </r>
  </si>
  <si>
    <r>
      <t xml:space="preserve">- </t>
    </r>
    <r>
      <rPr>
        <b/>
        <sz val="12"/>
        <color indexed="9"/>
        <rFont val="Verdana"/>
        <family val="2"/>
      </rPr>
      <t xml:space="preserve">desserts de fruits crus entiers ou mixés : au minimum 8 déjeuners sur 20 déjeuners successifs, et 4 dîners sur 20 dîners successifs. </t>
    </r>
    <r>
      <rPr>
        <sz val="12"/>
        <color indexed="9"/>
        <rFont val="Verdana"/>
        <family val="2"/>
      </rPr>
      <t>Les commentaires explicitant les fréquences précisées au paragraphe 42121 ci-dessus s’appliquent ici.</t>
    </r>
  </si>
  <si>
    <r>
      <t xml:space="preserve">- </t>
    </r>
    <r>
      <rPr>
        <b/>
        <sz val="12"/>
        <rFont val="Verdana"/>
        <family val="2"/>
      </rPr>
      <t>fruits pressés riches en vitamines C, ou jus d’agrumes à teneur garantie en vitamine C (200ml au minimum): chaque jour, servis au ou hors repas.</t>
    </r>
  </si>
  <si>
    <t>4.2.3.2. Rééquilibrer la consommation d’acides gras</t>
  </si>
  <si>
    <t>Les fréquences recommandées pour le service des plats sont les suivantes :</t>
  </si>
  <si>
    <r>
      <t xml:space="preserve">- </t>
    </r>
    <r>
      <rPr>
        <b/>
        <sz val="12"/>
        <color indexed="16"/>
        <rFont val="Verdana"/>
        <family val="2"/>
      </rPr>
      <t>entrées contenant plus de 15% de lipides: au maximum 8 déjeuners sur 20 déjeuners successifs, et 2 dîners sur 20 dîners successifs ;</t>
    </r>
  </si>
  <si>
    <r>
      <t xml:space="preserve">- </t>
    </r>
    <r>
      <rPr>
        <b/>
        <sz val="12"/>
        <rFont val="Verdana"/>
        <family val="2"/>
      </rPr>
      <t xml:space="preserve">produits à frire ou préfrits, </t>
    </r>
    <r>
      <rPr>
        <sz val="12"/>
        <rFont val="Verdana"/>
        <family val="2"/>
      </rPr>
      <t xml:space="preserve">servis en plat protidique, en garniture ou en accompagnement, et </t>
    </r>
    <r>
      <rPr>
        <b/>
        <sz val="12"/>
        <rFont val="Verdana"/>
        <family val="2"/>
      </rPr>
      <t>contenant plus de 15% de lipides: au maximum 4 déjeuners sur 20 déjeuners successifs, et 2 dîners sur 20 dîners successifs ;</t>
    </r>
  </si>
  <si>
    <t>- desserts contenant plus de 15% de lipides: au maximum 4 déjeuners sur 20 déjeuners successifs, et 2 dîners sur 20 dîners successifs.</t>
  </si>
  <si>
    <t>Les commentaires explicitant les fréquences détaillées ci-dessus aux § 42111 à 42115 s ’appliquent ici.</t>
  </si>
  <si>
    <t>4.2.3.3. Augmenter les apports en calcium laitier</t>
  </si>
  <si>
    <r>
      <t xml:space="preserve">- </t>
    </r>
    <r>
      <rPr>
        <b/>
        <sz val="12"/>
        <rFont val="Verdana"/>
        <family val="2"/>
      </rPr>
      <t xml:space="preserve">fromages, </t>
    </r>
    <r>
      <rPr>
        <sz val="12"/>
        <rFont val="Verdana"/>
        <family val="2"/>
      </rPr>
      <t xml:space="preserve">servis en entrée ou comme produit laitier, et </t>
    </r>
    <r>
      <rPr>
        <b/>
        <sz val="12"/>
        <rFont val="Verdana"/>
        <family val="2"/>
      </rPr>
      <t>contenant au moins 150mg de calcium laitier par portion: au minimum 8 déjeuners sur 20 déjeuners successifs, et 8 dîners sur 20 dîners successifs ;</t>
    </r>
  </si>
  <si>
    <r>
      <t xml:space="preserve">- fromages, </t>
    </r>
    <r>
      <rPr>
        <sz val="12"/>
        <rFont val="Verdana"/>
        <family val="2"/>
      </rPr>
      <t xml:space="preserve">servis en entrée ou comme produit laitier, </t>
    </r>
    <r>
      <rPr>
        <b/>
        <sz val="12"/>
        <rFont val="Verdana"/>
        <family val="2"/>
      </rPr>
      <t>dont la teneur en calcium laitier est comprise entre 100 mg et moins de 150 mg par portion : au minimum 4 déjeuners sur 20 déjeuners successifs, et 4 dîners sur 20 dîners successifs ;</t>
    </r>
  </si>
  <si>
    <t>- produits laitiers frais contenant plus de 100mg de calcium, et moins de 5g de lipides, par portion: au minimum 6 déjeuners sur 20 déjeuners successifs, et 6 dîners sur 20 dîners successifs.</t>
  </si>
  <si>
    <t>Les commentaires explicitant les fréquences détaillées ci-dessus, aux § 4215 à 42153 s’appliquent ici.</t>
  </si>
  <si>
    <t>4.2.3.4. Augmenter les apports en protéines</t>
  </si>
  <si>
    <r>
      <t xml:space="preserve">- </t>
    </r>
    <r>
      <rPr>
        <b/>
        <sz val="12"/>
        <rFont val="Verdana"/>
        <family val="2"/>
      </rPr>
      <t xml:space="preserve">plats protidiques ayant un rapport protéines/lipides inférieur ou égal à 1 : au maximum 2 déjeuners sur 20 déjeuners successifs, et 4 dîners sur 20 dîners successifs. </t>
    </r>
    <r>
      <rPr>
        <sz val="12"/>
        <rFont val="Verdana"/>
        <family val="2"/>
      </rPr>
      <t>Ce critère ne s’applique pas aux plats d’œufs.</t>
    </r>
  </si>
  <si>
    <t>Les commentaires explicitant la fréquence précisée ci-dessus au § 42113 s’appliquent ici.</t>
  </si>
  <si>
    <r>
      <t xml:space="preserve">- </t>
    </r>
    <r>
      <rPr>
        <b/>
        <sz val="12"/>
        <rFont val="Verdana"/>
        <family val="2"/>
      </rPr>
      <t>plats protidiques de poisson, ou de préparation à base de poisson, contenant au moins 70% de poisson et ayant un rapport protéines/lipides supérieur ou égal à 2 : au minimum 4 déjeuners sur 20 déjeuners successifs, et 2 dîners sur 20 dîners successifs.</t>
    </r>
  </si>
  <si>
    <t>Les commentaires explicitant la fréquence précisée ci-dessus au § 42142 s’appliquent ici.</t>
  </si>
  <si>
    <r>
      <t xml:space="preserve">- </t>
    </r>
    <r>
      <rPr>
        <b/>
        <sz val="12"/>
        <rFont val="Verdana"/>
        <family val="2"/>
      </rPr>
      <t xml:space="preserve">plats de viandes non hachées de bœuf, veau ou agneau, et d’abats de bœuf ou agneau : au minimum 4 déjeuners sur 20 déjeuners successifs, et 2 dîners sur 20 dîners successifs. </t>
    </r>
    <r>
      <rPr>
        <sz val="12"/>
        <rFont val="Verdana"/>
        <family val="2"/>
      </rPr>
      <t>Les commentaires explicitant la fréquence précisée ci-dessus au § 42143 s’appliquent ici.</t>
    </r>
  </si>
  <si>
    <r>
      <t xml:space="preserve">- </t>
    </r>
    <r>
      <rPr>
        <b/>
        <sz val="12"/>
        <rFont val="Verdana"/>
        <family val="2"/>
      </rPr>
      <t>préparations ou plats prêts à consommer à base de viande, de poisson, d’œuf et/ou de fromage, contenant moins de 70% du grammage recommandé pour la denrée protidique des plats composés (cf. annexe 2): au maximum 2 déjeuners sur 20 déjeuners successifs, et 6 dîners sur 20 dîners successifs.</t>
    </r>
  </si>
  <si>
    <t>Les commentaires explicitant la fréquence précisée ci-dessus au § 42141 s’appliquent ici.</t>
  </si>
  <si>
    <t>4.3. Grammages des portions</t>
  </si>
  <si>
    <r>
      <t xml:space="preserve">La quantité d'aliments consommée n'est pas nécessairement proportionnelle à la quantité d'aliments servie. La taille des portions servies doit être adaptée à l'âge afin de minimiser les restes dans l'assiette. </t>
    </r>
    <r>
      <rPr>
        <sz val="12"/>
        <rFont val="Times New Roman"/>
        <family val="1"/>
      </rPr>
      <t/>
    </r>
  </si>
  <si>
    <r>
      <t xml:space="preserve"> </t>
    </r>
    <r>
      <rPr>
        <sz val="12"/>
        <rFont val="Verdana"/>
        <family val="2"/>
      </rPr>
      <t>A cet égard, pour les jeunes enfants de 6 à 11 ans, des études</t>
    </r>
    <r>
      <rPr>
        <vertAlign val="superscript"/>
        <sz val="12"/>
        <rFont val="Verdana"/>
        <family val="2"/>
      </rPr>
      <t>33</t>
    </r>
    <r>
      <rPr>
        <sz val="12"/>
        <rFont val="Verdana"/>
        <family val="2"/>
      </rPr>
      <t xml:space="preserve"> montrent que la quantité moyenne totale d'aliments consommée par repas est de 300 g environ.</t>
    </r>
  </si>
  <si>
    <t>5. Contrôle de l’équilibre alimentaire</t>
  </si>
  <si>
    <r>
      <t xml:space="preserve">Le contrôle de l’équilibre alimentaire porte sur les fréquences, les menus et les produits. </t>
    </r>
    <r>
      <rPr>
        <b/>
        <sz val="12"/>
        <rFont val="Verdana"/>
        <family val="2"/>
      </rPr>
      <t>5.1. Contrôle des fréquences (cf. annexes 3, 4 et 5)</t>
    </r>
  </si>
  <si>
    <r>
      <t xml:space="preserve">Le contrôle des fréquences porte sur un minimum de 20 repas successifs </t>
    </r>
    <r>
      <rPr>
        <sz val="12"/>
        <rFont val="Verdana"/>
        <family val="2"/>
      </rPr>
      <t>(le cas échéant, en prenant en compte les mercredis), que le fournisseur ou l’établissement en régie a servis, pendant la période de 3 mois précédant la notification l’informant qu’un contrôle va intervenir.</t>
    </r>
  </si>
  <si>
    <r>
      <t xml:space="preserve">Les </t>
    </r>
    <r>
      <rPr>
        <b/>
        <sz val="12"/>
        <rFont val="Verdana"/>
        <family val="2"/>
      </rPr>
      <t xml:space="preserve">mêmes fréquences </t>
    </r>
    <r>
      <rPr>
        <sz val="12"/>
        <rFont val="Verdana"/>
        <family val="2"/>
      </rPr>
      <t xml:space="preserve">sont utilisées lorsque la restauration scolaire est aussi destinée aux </t>
    </r>
    <r>
      <rPr>
        <b/>
        <sz val="12"/>
        <rFont val="Verdana"/>
        <family val="2"/>
      </rPr>
      <t>centres de loisirs, ouverts le mercredi et pendant les vacances scolaires de courte durée.</t>
    </r>
  </si>
  <si>
    <r>
      <t xml:space="preserve">En cas de </t>
    </r>
    <r>
      <rPr>
        <b/>
        <sz val="12"/>
        <rFont val="Verdana"/>
        <family val="2"/>
      </rPr>
      <t xml:space="preserve">restauration en internat scolaire ou de loisir, le contrôle du respect des fréquences se fait séparément sur la base minimale de 20 déjeuners successifs et de 20 dîners successifs. </t>
    </r>
    <r>
      <rPr>
        <sz val="12"/>
        <rFont val="Verdana"/>
        <family val="2"/>
      </rPr>
      <t>Le mercredi est pris en compte.</t>
    </r>
  </si>
  <si>
    <r>
      <t xml:space="preserve">Pour les </t>
    </r>
    <r>
      <rPr>
        <b/>
        <sz val="12"/>
        <rFont val="Verdana"/>
        <family val="2"/>
      </rPr>
      <t xml:space="preserve">personnes âgées en institution, le contrôle des fréquences est effectué en cumulant déjeuners et dîners, soit sur la base minimale de 40 repas successifs. </t>
    </r>
    <r>
      <rPr>
        <sz val="12"/>
        <rFont val="Verdana"/>
        <family val="2"/>
      </rPr>
      <t>L’annexe 5 distingue les déjeuners des dîners au cas où la personne âgée ne prendrait en collectivité que l’un des deux principaux repas journaliers.</t>
    </r>
  </si>
  <si>
    <t>Il appartient au prestataire de fournir à la collectivité publique la preuve que les fréquences par catégories d’aliments (faisant l’objet des annexes 3, 4 et 5) sont respectées, sur un minimum de 20 repas successifs.</t>
  </si>
  <si>
    <t xml:space="preserve">Cependant, le prestataire ne peut pas être tenu responsable des modifications apportées aux fréquences de service des plats, si celles-ci sont validées ou exigées par l’acheteur (par exemple, sur demande des parents). </t>
  </si>
  <si>
    <t xml:space="preserve"> A cet égard, l’acheteur, ou son représentant, doit approuver par écrit en bonne et due forme les menus décidés par la commission qu’il aurait mise en place à cet effet.</t>
  </si>
  <si>
    <t>5.2. Contrôle sur les menus</t>
  </si>
  <si>
    <r>
      <t xml:space="preserve">Le contrôle sur les menus porte sur le respect de l’équilibre alimentaire quotidien. </t>
    </r>
    <r>
      <rPr>
        <sz val="12"/>
        <rFont val="Verdana"/>
        <family val="2"/>
      </rPr>
      <t xml:space="preserve">Chaque jour, le menu proposé doit être équilibré et respecter la composition suivante : </t>
    </r>
  </si>
  <si>
    <t>un plat protidique à base de viande, de poisson , d’ œufs ou de protéines végétales ; - un plat au moins de légumes et/ou des fruits crus ou cuits ;</t>
  </si>
  <si>
    <t>- une source de calcium laitier : entrée, produit laitier, fromage, dessert lacté ou lait boisson.</t>
  </si>
  <si>
    <r>
      <t xml:space="preserve">Il s’agit également de vérifier que </t>
    </r>
    <r>
      <rPr>
        <b/>
        <sz val="12"/>
        <rFont val="Verdana"/>
        <family val="2"/>
      </rPr>
      <t xml:space="preserve">l’offre alimentaire est variée, </t>
    </r>
    <r>
      <rPr>
        <sz val="12"/>
        <rFont val="Verdana"/>
        <family val="2"/>
      </rPr>
      <t>et d’éviter les repas qui associent des plats riches en graisses, par exemple (cf. §42111 à 42113, 4221 et 4232).</t>
    </r>
  </si>
  <si>
    <r>
      <t xml:space="preserve">Les repas type pique-nique ne font pas partie des repas contrôlés, </t>
    </r>
    <r>
      <rPr>
        <sz val="12"/>
        <rFont val="Verdana"/>
        <family val="2"/>
      </rPr>
      <t>car les exigences sanitaires limitent la diversité des produits et des recettes. Cependant, il est nécessaire que les repas proposés tiennent compte des présentes recommandations, et comprennent :</t>
    </r>
  </si>
  <si>
    <t>-une crudité de légume ou de fruit (tomate, melon, pomme, etc..) ;</t>
  </si>
  <si>
    <t>-un produit laitier : fromage ou laitages ;</t>
  </si>
  <si>
    <t>-une source de protéine : œuf, volaille, poisson, etc. ;</t>
  </si>
  <si>
    <t>-un morceau de pain en l’état ou sous forme de sandwich ;</t>
  </si>
  <si>
    <t>-une boisson : eau de préférence,</t>
  </si>
  <si>
    <t>sans privilégier les chips et les biscuits qui constituent généralement des apports de graisses, de sel et/ou de glucides simples ajoutés importants.</t>
  </si>
  <si>
    <t>Il convient aussi de vérifier que, sur l’ensemble de la semaine, l’offre alimentaire est variée. 5.3. Contrôle sur les produits</t>
  </si>
  <si>
    <t>Pour vérifier la composition des produits, il convient de demander aux fournisseurs les fiches techniques établies par les fabricants des produits livrés. Ces fiches comportent au minimum la liste des ingrédients, le poids,</t>
  </si>
  <si>
    <t xml:space="preserve"> et les valeurs nutritionnelles (pour 100 g ou par portion) des produits livrés. Les valeurs de composition à demander sont, lorsque le critère s’applique au produit considéré:</t>
  </si>
  <si>
    <t>- Teneur en sel (chlorure de sodium) des produits manufacturés.</t>
  </si>
  <si>
    <t>- Nature des graisses ajoutées, teneur en % de lipides, et teneur en acides gras trans des produits manufacturés.</t>
  </si>
  <si>
    <t>- Teneur en glucides, dont les glucides simples totaux des desserts et des produits laitiers.</t>
  </si>
  <si>
    <t>- Teneur en calcium laitier des produits laitiers frais, des fromages et des desserts lactés, pour 100g de produit et par portion ;</t>
  </si>
  <si>
    <t>- % de viande, de poisson ou d’œuf des plats principaux à base de viande, œuf ou poisson.</t>
  </si>
  <si>
    <t>Le prestataire doit transmettre à l’acheteur toutes les informations sur la composition des produits et des recettes, et lui communiquer tout changement de référence de produit ou de composition de recette. Ces changements doivent se faire à densité nutritionnelle au moins égale.</t>
  </si>
  <si>
    <t>Conclusion</t>
  </si>
  <si>
    <t>Le suivi des présentes recommandations nutritionnelles, qu’il appartient aux acheteurs publics d’adopter en les intégrant dans leurs cahiers des charges, doit permettre de garantir la bonne qualité nutritionnelle des repas servis dans le secteur public.</t>
  </si>
  <si>
    <t>La mise en place, dans les conditions précisées ci-dessus, d’un contrôle de l’exécution des prestations sur la base de fréquences de présentation des plats, et de grammages des portions d’alimentsest indispensable pour obtenir cette garantie.</t>
  </si>
  <si>
    <r>
      <t xml:space="preserve">Le suivi de ces recommandations se traduira sans doute dans l’immédiat pour les collectivités publiques par un léger surcoût des prestations </t>
    </r>
    <r>
      <rPr>
        <b/>
        <sz val="6"/>
        <rFont val="Verdana"/>
        <family val="2"/>
      </rPr>
      <t xml:space="preserve">34 </t>
    </r>
    <r>
      <rPr>
        <b/>
        <vertAlign val="superscript"/>
        <sz val="6"/>
        <rFont val="Verdana"/>
        <family val="2"/>
      </rPr>
      <t>35</t>
    </r>
    <r>
      <rPr>
        <b/>
        <sz val="12"/>
        <rFont val="Verdana"/>
        <family val="2"/>
      </rPr>
      <t>.Ce surcoût est, cependant, sans commune mesure avec les bénéfices à attendre pour la santé publique et le coût de celle-ci.</t>
    </r>
  </si>
  <si>
    <r>
      <t xml:space="preserve">34 </t>
    </r>
    <r>
      <rPr>
        <sz val="10"/>
        <rFont val="Verdana"/>
        <family val="2"/>
      </rPr>
      <t>Cf. Etude « Suivi des recommandations du GEMRCN pour la restauration collective dans les écoles primaires », N. Darmon, L.Allègre, F.Vieux, L. Mando, L.Ciantar, dans Cahiers de nutrition et de diététique, Avril 2010, vol.45 n°2</t>
    </r>
  </si>
  <si>
    <r>
      <t xml:space="preserve">35 </t>
    </r>
    <r>
      <rPr>
        <sz val="10"/>
        <rFont val="Verdana"/>
        <family val="2"/>
      </rPr>
      <t>Cf. en annexe 10 les résultats de l’étude d’impact financier confiée à l’INSERM fin 2008-début 2009 à l’occasion des travaux de réglementation de la nutrition scolaire</t>
    </r>
  </si>
  <si>
    <r>
      <t>ANNEXE 1-</t>
    </r>
    <r>
      <rPr>
        <b/>
        <sz val="12"/>
        <rFont val="Verdana"/>
        <family val="2"/>
      </rPr>
      <t xml:space="preserve"> Procédures d’obtention de produits laitiers aidés pour les établissements scolaires</t>
    </r>
  </si>
  <si>
    <t>Préambule : il est rappelé que le GEMRCN recommande ci-dessus la consommation de laitages nature et demi-écrémés, afin d’éviter les apports abondants de glucides simples ajoutés et d’acides gras saturés.</t>
  </si>
  <si>
    <t>Généralités</t>
  </si>
  <si>
    <r>
      <t>L’Office de l’élevage (ex-ONILAIT et ex-OFIVAL)- www.office-elevage.fr</t>
    </r>
    <r>
      <rPr>
        <sz val="12"/>
        <color indexed="12"/>
        <rFont val="Verdana"/>
        <family val="2"/>
      </rPr>
      <t xml:space="preserve"> </t>
    </r>
    <r>
      <rPr>
        <sz val="12"/>
        <rFont val="Verdana"/>
        <family val="2"/>
      </rPr>
      <t xml:space="preserve">gère l’application d’une mesure communautaire dite </t>
    </r>
    <r>
      <rPr>
        <b/>
        <sz val="12"/>
        <rFont val="Verdana"/>
        <family val="2"/>
      </rPr>
      <t xml:space="preserve">lait scolaire (http://www.office-elevage.fr/prg-sociaux/mesures-ls.htm), </t>
    </r>
    <r>
      <rPr>
        <sz val="12"/>
        <rFont val="Verdana"/>
        <family val="2"/>
      </rPr>
      <t>en application des règlements (CE) nº 1234/2007 du 22 octobre 2007,</t>
    </r>
  </si>
  <si>
    <t>et n° 657/2008 du 140 juillet 2008, en ce qui concerne l'octroi d'une aide communautaire pour la cession de lait et de certains produits laitiers aux élèves dans les établissements scolaires et les crèches.</t>
  </si>
  <si>
    <t>Quels sont les bénéficiaires ?</t>
  </si>
  <si>
    <t>Les élèves des établissements d'enseignement préélémentaire, élémentaire ou secondaire, ainsi que depuis le règlement communautaire de 2008 précité,</t>
  </si>
  <si>
    <t xml:space="preserve"> les enfants fréquentant les crèches ou d’autres lieux d’accueil de la petite enfance. Sont exclus les élèves de sections de techniciens supérieurs et des classes préparatoires aux grandes écoles, les étudiants des établissements d'enseignement universitaire </t>
  </si>
  <si>
    <t xml:space="preserve"> et des établissements d'enseignement supérieur de niveau comparable aux universités, et les adultes.</t>
  </si>
  <si>
    <t>Quels sont les produits aidés et les aides applicables ?</t>
  </si>
  <si>
    <t>Les catégories de produits laitiers aidés, ainsi les aides correspondantes applicables pour l’année scolaire 2009-20 10, sont détaillées ci-après. Le montant des aides est révisable chaque année.</t>
  </si>
  <si>
    <r>
      <t>ANNEXE 2</t>
    </r>
    <r>
      <rPr>
        <b/>
        <sz val="12"/>
        <rFont val="Verdana"/>
        <family val="2"/>
      </rPr>
      <t xml:space="preserve"> – Grammages</t>
    </r>
  </si>
  <si>
    <t>Si les grammages qui suivent, adaptés à chaque classe d’âge, sont nécessaires, ils sont aussi suffisants.</t>
  </si>
  <si>
    <t>PRODUITS, prêts à consommer, en grammes</t>
  </si>
  <si>
    <t>Enfants de</t>
  </si>
  <si>
    <t>Enfants en</t>
  </si>
  <si>
    <t>Adolescents,</t>
  </si>
  <si>
    <t>Personnes âgées</t>
  </si>
  <si>
    <t>(plus ou moins 10%),</t>
  </si>
  <si>
    <t>moins</t>
  </si>
  <si>
    <t>plus</t>
  </si>
  <si>
    <t>maternelle</t>
  </si>
  <si>
    <t>classe</t>
  </si>
  <si>
    <t>adultes, et</t>
  </si>
  <si>
    <t>sauf exceptions signalées.</t>
  </si>
  <si>
    <t>de 18 mois</t>
  </si>
  <si>
    <t>(6)</t>
  </si>
  <si>
    <t>élémentaire</t>
  </si>
  <si>
    <t>personnes</t>
  </si>
  <si>
    <t>âgées si</t>
  </si>
  <si>
    <t>en institution</t>
  </si>
  <si>
    <t>portage à</t>
  </si>
  <si>
    <t>domicile</t>
  </si>
  <si>
    <t>Déjeuner</t>
  </si>
  <si>
    <t>Dîner</t>
  </si>
  <si>
    <t>Avocat</t>
  </si>
  <si>
    <t>20 (1)</t>
  </si>
  <si>
    <t>40 (1)</t>
  </si>
  <si>
    <t>Choux rouges et choux blanc émincé</t>
  </si>
  <si>
    <t>30 (1)</t>
  </si>
  <si>
    <t>80 (1)</t>
  </si>
  <si>
    <r>
      <t>Pamplemousse (à l</t>
    </r>
    <r>
      <rPr>
        <vertAlign val="superscript"/>
        <sz val="8"/>
        <rFont val="Verdana"/>
        <family val="2"/>
      </rPr>
      <t>'</t>
    </r>
    <r>
      <rPr>
        <sz val="8"/>
        <rFont val="Verdana"/>
        <family val="2"/>
      </rPr>
      <t>unité)</t>
    </r>
  </si>
  <si>
    <t>1/4 (1)</t>
  </si>
  <si>
    <t>1/8 (1)</t>
  </si>
  <si>
    <r>
      <t>Artichaut entier (à l</t>
    </r>
    <r>
      <rPr>
        <vertAlign val="superscript"/>
        <sz val="8"/>
        <rFont val="Verdana"/>
        <family val="2"/>
      </rPr>
      <t>'</t>
    </r>
    <r>
      <rPr>
        <sz val="8"/>
        <rFont val="Verdana"/>
        <family val="2"/>
      </rPr>
      <t>unité)</t>
    </r>
  </si>
  <si>
    <t>1/2 (1)</t>
  </si>
  <si>
    <r>
      <t>Fond d</t>
    </r>
    <r>
      <rPr>
        <vertAlign val="superscript"/>
        <sz val="8"/>
        <rFont val="Verdana"/>
        <family val="2"/>
      </rPr>
      <t>'</t>
    </r>
    <r>
      <rPr>
        <sz val="8"/>
        <rFont val="Verdana"/>
        <family val="2"/>
      </rPr>
      <t>artichaut</t>
    </r>
  </si>
  <si>
    <t>Choux-fleurs</t>
  </si>
  <si>
    <r>
      <t xml:space="preserve">ENTRÉES DE FÉCULENT </t>
    </r>
    <r>
      <rPr>
        <sz val="8"/>
        <rFont val="Verdana"/>
        <family val="2"/>
      </rPr>
      <t>(Salades composées</t>
    </r>
  </si>
  <si>
    <t>à base de P. de T., blé, riz, semoule ou pâtes)</t>
  </si>
  <si>
    <r>
      <t>Œuf dur (à l</t>
    </r>
    <r>
      <rPr>
        <vertAlign val="superscript"/>
        <sz val="8"/>
        <rFont val="Verdana"/>
        <family val="2"/>
      </rPr>
      <t>'</t>
    </r>
    <r>
      <rPr>
        <sz val="8"/>
        <rFont val="Verdana"/>
        <family val="2"/>
      </rPr>
      <t>unité)</t>
    </r>
  </si>
  <si>
    <r>
      <t>Sardines (à l</t>
    </r>
    <r>
      <rPr>
        <vertAlign val="superscript"/>
        <sz val="8"/>
        <rFont val="Verdana"/>
        <family val="2"/>
      </rPr>
      <t>'</t>
    </r>
    <r>
      <rPr>
        <sz val="8"/>
        <rFont val="Verdana"/>
        <family val="2"/>
      </rPr>
      <t>unité)</t>
    </r>
  </si>
  <si>
    <t>Pâté, terrine, mousse</t>
  </si>
  <si>
    <t>ENTREES de PREPARATIONS PATISSIERES</t>
  </si>
  <si>
    <t>SALEES</t>
  </si>
  <si>
    <t>55 à 70</t>
  </si>
  <si>
    <t>80 à 120</t>
  </si>
  <si>
    <r>
      <t>ASSAISONNEMENT HORS D</t>
    </r>
    <r>
      <rPr>
        <b/>
        <vertAlign val="superscript"/>
        <sz val="8"/>
        <rFont val="Verdana"/>
        <family val="2"/>
      </rPr>
      <t>'</t>
    </r>
    <r>
      <rPr>
        <b/>
        <sz val="8"/>
        <rFont val="Verdana"/>
        <family val="2"/>
      </rPr>
      <t>OEUVRE(</t>
    </r>
    <r>
      <rPr>
        <sz val="8"/>
        <rFont val="Verdana"/>
        <family val="2"/>
      </rPr>
      <t>poids</t>
    </r>
    <r>
      <rPr>
        <b/>
        <sz val="8"/>
        <rFont val="Verdana"/>
        <family val="2"/>
      </rPr>
      <t xml:space="preserve"> </t>
    </r>
    <r>
      <rPr>
        <sz val="8"/>
        <rFont val="Verdana"/>
        <family val="2"/>
      </rPr>
      <t>de</t>
    </r>
  </si>
  <si>
    <t>la matière grasse)</t>
  </si>
  <si>
    <t>BŒUF (10)</t>
  </si>
  <si>
    <t>Steak haché de bœuf, viande hachée de bœuf</t>
  </si>
  <si>
    <t>Hamburger de bœuf, autre préparation de viande</t>
  </si>
  <si>
    <t>de bœuf hachée</t>
  </si>
  <si>
    <r>
      <t>Boulettes de bœuf, ou d</t>
    </r>
    <r>
      <rPr>
        <vertAlign val="superscript"/>
        <sz val="8"/>
        <rFont val="Verdana"/>
        <family val="2"/>
      </rPr>
      <t>’</t>
    </r>
    <r>
      <rPr>
        <sz val="8"/>
        <rFont val="Verdana"/>
        <family val="2"/>
      </rPr>
      <t>autre viande, de 30g</t>
    </r>
  </si>
  <si>
    <r>
      <t>pièce crues (à l</t>
    </r>
    <r>
      <rPr>
        <vertAlign val="superscript"/>
        <sz val="8"/>
        <rFont val="Verdana"/>
        <family val="2"/>
      </rPr>
      <t>'</t>
    </r>
    <r>
      <rPr>
        <sz val="8"/>
        <rFont val="Verdana"/>
        <family val="2"/>
      </rPr>
      <t>unité)</t>
    </r>
  </si>
  <si>
    <t>VEAU (10)</t>
  </si>
  <si>
    <t>Steak haché de veau, viande hachée de veau</t>
  </si>
  <si>
    <t>Hamburger de veau, Rissolette de veau,</t>
  </si>
  <si>
    <t>Préparation de viande de veau hachée</t>
  </si>
  <si>
    <t>AGNEAU-MOUTON (11)</t>
  </si>
  <si>
    <r>
      <t>Côte d</t>
    </r>
    <r>
      <rPr>
        <vertAlign val="superscript"/>
        <sz val="8"/>
        <rFont val="Verdana"/>
        <family val="2"/>
      </rPr>
      <t>'</t>
    </r>
    <r>
      <rPr>
        <sz val="8"/>
        <rFont val="Verdana"/>
        <family val="2"/>
      </rPr>
      <t>agneau avec os</t>
    </r>
  </si>
  <si>
    <r>
      <t>Boulettes d</t>
    </r>
    <r>
      <rPr>
        <vertAlign val="superscript"/>
        <sz val="8"/>
        <rFont val="Verdana"/>
        <family val="2"/>
      </rPr>
      <t>'</t>
    </r>
    <r>
      <rPr>
        <sz val="8"/>
        <rFont val="Verdana"/>
        <family val="2"/>
      </rPr>
      <t>agneau-mouton de 30g pièce crues (à</t>
    </r>
  </si>
  <si>
    <r>
      <t>l</t>
    </r>
    <r>
      <rPr>
        <vertAlign val="superscript"/>
        <sz val="8"/>
        <rFont val="Verdana"/>
        <family val="2"/>
      </rPr>
      <t>'</t>
    </r>
    <r>
      <rPr>
        <sz val="8"/>
        <rFont val="Verdana"/>
        <family val="2"/>
      </rPr>
      <t>unité )</t>
    </r>
  </si>
  <si>
    <r>
      <t>Merguez de 50 g pièce crues (à l</t>
    </r>
    <r>
      <rPr>
        <vertAlign val="superscript"/>
        <sz val="8"/>
        <rFont val="Verdana"/>
        <family val="2"/>
      </rPr>
      <t>'</t>
    </r>
    <r>
      <rPr>
        <sz val="8"/>
        <rFont val="Verdana"/>
        <family val="2"/>
      </rPr>
      <t>unité)</t>
    </r>
  </si>
  <si>
    <t>1,5</t>
  </si>
  <si>
    <t>PORC (12)</t>
  </si>
  <si>
    <t>Côte de porc (avec os)</t>
  </si>
  <si>
    <r>
      <t>Saucisse de porc de 50 g pièce crue (à l</t>
    </r>
    <r>
      <rPr>
        <vertAlign val="superscript"/>
        <sz val="8"/>
        <rFont val="Verdana"/>
        <family val="2"/>
      </rPr>
      <t>'</t>
    </r>
    <r>
      <rPr>
        <sz val="8"/>
        <rFont val="Verdana"/>
        <family val="2"/>
      </rPr>
      <t>unité)</t>
    </r>
  </si>
  <si>
    <t>VOLAILLE-LAPIN (9)</t>
  </si>
  <si>
    <t>Rôti, escalope et aiguillettes de volaille, blanc de</t>
  </si>
  <si>
    <t>poulet</t>
  </si>
  <si>
    <t>Sauté et émincé de volaille</t>
  </si>
  <si>
    <t>Cordon bleu ou pané façon cordon bleu</t>
  </si>
  <si>
    <t>Cuisse, haut de cuisse, pilon de volaille (avec os)</t>
  </si>
  <si>
    <t>20 (7)</t>
  </si>
  <si>
    <t>30 (7)</t>
  </si>
  <si>
    <t>Fingers, beignets, nuggets de 20 g pièce cuits</t>
  </si>
  <si>
    <t>3,5</t>
  </si>
  <si>
    <t>Escalope panée de volaille ou autre viande</t>
  </si>
  <si>
    <t>Cuisse ou demi-cuisse de lapin (avec os)</t>
  </si>
  <si>
    <t>Sauté et émincé de lapin (sans os) (7)</t>
  </si>
  <si>
    <r>
      <t>Saucisse de volaille de 50g pièce crue (à l</t>
    </r>
    <r>
      <rPr>
        <vertAlign val="superscript"/>
        <sz val="8"/>
        <rFont val="Verdana"/>
        <family val="2"/>
      </rPr>
      <t>’</t>
    </r>
    <r>
      <rPr>
        <sz val="8"/>
        <rFont val="Verdana"/>
        <family val="2"/>
      </rPr>
      <t>unité)</t>
    </r>
  </si>
  <si>
    <r>
      <t>Œufs durs (à l</t>
    </r>
    <r>
      <rPr>
        <vertAlign val="superscript"/>
        <sz val="8"/>
        <rFont val="Verdana"/>
        <family val="2"/>
      </rPr>
      <t>'</t>
    </r>
    <r>
      <rPr>
        <sz val="8"/>
        <rFont val="Verdana"/>
        <family val="2"/>
      </rPr>
      <t>unité)</t>
    </r>
  </si>
  <si>
    <t>10 (1)</t>
  </si>
  <si>
    <t>Poissons non enrobés sans arêtes (filets, rôtis,</t>
  </si>
  <si>
    <t>steaks, brochettes, cubes)</t>
  </si>
  <si>
    <t>Beignets, poissons panés ou enrobés (croquettes,</t>
  </si>
  <si>
    <t>paupiettes, …)</t>
  </si>
  <si>
    <t>PLATS COMPOSES</t>
  </si>
  <si>
    <t>Poids recommandé de la denrée protidique du</t>
  </si>
  <si>
    <t>20 (3) (5)</t>
  </si>
  <si>
    <t>30 (3)</t>
  </si>
  <si>
    <t>plat composé (choucroute, paëlla, hachis</t>
  </si>
  <si>
    <t>parmentier, brandade, légumes farcis, raviolis,</t>
  </si>
  <si>
    <t>cannellonis, lasagnes, autres plats composés)</t>
  </si>
  <si>
    <t>Poids de la portion de plat, comprenant denrée</t>
  </si>
  <si>
    <t>210 à 220 (3)</t>
  </si>
  <si>
    <t>180 (3)</t>
  </si>
  <si>
    <t>protidique, garniture et sauce (hachis parmentier,</t>
  </si>
  <si>
    <t>brandade, raviolis, cannellonis, lasagnes,</t>
  </si>
  <si>
    <t>choucroute, paëlla, légumes farcis, autres plats</t>
  </si>
  <si>
    <t>composés ...)</t>
  </si>
  <si>
    <t>Préparations pâtissières (crêpes, pizzas, croque-</t>
  </si>
  <si>
    <t>60(3)</t>
  </si>
  <si>
    <t>100</t>
  </si>
  <si>
    <t>150</t>
  </si>
  <si>
    <t>200</t>
  </si>
  <si>
    <t>monsieur, friands, quiches, autres préparations</t>
  </si>
  <si>
    <t>+ garniture</t>
  </si>
  <si>
    <t>pâtissières) servies en plat principal</t>
  </si>
  <si>
    <t>obligatoire de</t>
  </si>
  <si>
    <t>légumes</t>
  </si>
  <si>
    <t>0</t>
  </si>
  <si>
    <t>40(3)</t>
  </si>
  <si>
    <t>60</t>
  </si>
  <si>
    <t>80</t>
  </si>
  <si>
    <t>120</t>
  </si>
  <si>
    <t>obligatoire</t>
  </si>
  <si>
    <t>120 (1)</t>
  </si>
  <si>
    <t>170</t>
  </si>
  <si>
    <t>250</t>
  </si>
  <si>
    <t>230</t>
  </si>
  <si>
    <t>Chips</t>
  </si>
  <si>
    <t>30</t>
  </si>
  <si>
    <t>Purée de légumes (légumes et pomme de terre)</t>
  </si>
  <si>
    <t>pour les enfants mangeant mixé</t>
  </si>
  <si>
    <r>
      <t xml:space="preserve">SAUCES POUR PLATS </t>
    </r>
    <r>
      <rPr>
        <sz val="8"/>
        <rFont val="Verdana"/>
        <family val="2"/>
      </rPr>
      <t>(jus de viande, sauce</t>
    </r>
  </si>
  <si>
    <t>5</t>
  </si>
  <si>
    <t>7</t>
  </si>
  <si>
    <t>8</t>
  </si>
  <si>
    <t>tomate, béchamel, beurre blanc, sauce crème,</t>
  </si>
  <si>
    <t>sauce forestière, mayonnaise, ketchup, etc.)</t>
  </si>
  <si>
    <t>Poids de la matière grasse</t>
  </si>
  <si>
    <t>FROMAGES (8)</t>
  </si>
  <si>
    <t>16 à 20 (1)</t>
  </si>
  <si>
    <t>16 à 20</t>
  </si>
  <si>
    <t>16 à 30</t>
  </si>
  <si>
    <t>16 à 40</t>
  </si>
  <si>
    <t>PRODUITS LAITIERS FRAIS (8)</t>
  </si>
  <si>
    <t>Fromage blanc, fromages frais (autres que le petit</t>
  </si>
  <si>
    <t>090 à 100(1)</t>
  </si>
  <si>
    <t>suisse et les fromages frais de type suisse)</t>
  </si>
  <si>
    <t>Yaourt et autres laits fermentés</t>
  </si>
  <si>
    <t>0100 à 125</t>
  </si>
  <si>
    <t>Petit suisse et autres fromages frais de type</t>
  </si>
  <si>
    <t>050 à 60 (1)</t>
  </si>
  <si>
    <t>50 à 60</t>
  </si>
  <si>
    <t>suisse</t>
  </si>
  <si>
    <t>Lait demi-écrémé en ml des menus 4</t>
  </si>
  <si>
    <t>125</t>
  </si>
  <si>
    <t>250 (2)</t>
  </si>
  <si>
    <t>composantes</t>
  </si>
  <si>
    <t>90 à 125</t>
  </si>
  <si>
    <t>10 à 12</t>
  </si>
  <si>
    <t>Fruits secs</t>
  </si>
  <si>
    <t>15 (1)</t>
  </si>
  <si>
    <t>15</t>
  </si>
  <si>
    <t>Pâtisseries fraiches ou surgelées, à base de pâte</t>
  </si>
  <si>
    <t>20-30</t>
  </si>
  <si>
    <t>20-45</t>
  </si>
  <si>
    <t>40-60</t>
  </si>
  <si>
    <t>à choux, en portions ou à découper</t>
  </si>
  <si>
    <t>Pâtisseries fraiches, surgelées, ou</t>
  </si>
  <si>
    <t>30 à 35 (1)</t>
  </si>
  <si>
    <t>35 à 45</t>
  </si>
  <si>
    <t>60-80</t>
  </si>
  <si>
    <t>déshydratées, en portions, à découper en</t>
  </si>
  <si>
    <t>portions ou à reconstituer</t>
  </si>
  <si>
    <t>Pâtisserie sèche emballée (tous types de biscuits</t>
  </si>
  <si>
    <t>10-20</t>
  </si>
  <si>
    <t>30-50</t>
  </si>
  <si>
    <t>et gâteaux se conservant à température</t>
  </si>
  <si>
    <t>ambiante)</t>
  </si>
  <si>
    <r>
      <t>Biscuits d</t>
    </r>
    <r>
      <rPr>
        <vertAlign val="superscript"/>
        <sz val="8"/>
        <rFont val="Verdana"/>
        <family val="2"/>
      </rPr>
      <t>'</t>
    </r>
    <r>
      <rPr>
        <sz val="8"/>
        <rFont val="Verdana"/>
        <family val="2"/>
      </rPr>
      <t>accompagnement</t>
    </r>
  </si>
  <si>
    <t>Glaces et sorbets (ml)</t>
  </si>
  <si>
    <t>40 à 50 (1)</t>
  </si>
  <si>
    <t>50 à 70</t>
  </si>
  <si>
    <t>50 à 100</t>
  </si>
  <si>
    <t>50 à 120 pour les</t>
  </si>
  <si>
    <t>50 à 150</t>
  </si>
  <si>
    <t>adolescents</t>
  </si>
  <si>
    <t>50 à 150 pour les</t>
  </si>
  <si>
    <t>adultes et les</t>
  </si>
  <si>
    <t>personnes âgées</t>
  </si>
  <si>
    <t>si portage à</t>
  </si>
  <si>
    <t>Desserts contenant plus de 60% de fruits</t>
  </si>
  <si>
    <t>40-80</t>
  </si>
  <si>
    <t>JUS DE FRUITS (en ml) (4)</t>
  </si>
  <si>
    <t>PETIT DEJEUNER, GOUTER, COLLATION</t>
  </si>
  <si>
    <t>Personnes</t>
  </si>
  <si>
    <t>(enfants, adolescents et personnes âgées en</t>
  </si>
  <si>
    <t>moins de 18</t>
  </si>
  <si>
    <t>adultes,</t>
  </si>
  <si>
    <t>âgées en</t>
  </si>
  <si>
    <t>institution)</t>
  </si>
  <si>
    <t>mois</t>
  </si>
  <si>
    <t>institution</t>
  </si>
  <si>
    <t>40</t>
  </si>
  <si>
    <t>50</t>
  </si>
  <si>
    <t>Céréales</t>
  </si>
  <si>
    <t>25 à 35</t>
  </si>
  <si>
    <t>40 à 45</t>
  </si>
  <si>
    <t>Pâtisseries sèches (tous types de biscuits et</t>
  </si>
  <si>
    <t>gâteaux se conservant à température ambiante)</t>
  </si>
  <si>
    <t>Pâtisseries type quatre quarts</t>
  </si>
  <si>
    <t>30-40</t>
  </si>
  <si>
    <t>Confiture, chocolat, miel, crème de marron,</t>
  </si>
  <si>
    <t>10(13)</t>
  </si>
  <si>
    <t>nougat, pâte de fruit</t>
  </si>
  <si>
    <t>Lait demi écrémé du petit déjeuner (ml)</t>
  </si>
  <si>
    <t>Lait demi écrémé du goûter (en ml)</t>
  </si>
  <si>
    <t>150 (lait</t>
  </si>
  <si>
    <t>entier)</t>
  </si>
  <si>
    <t>Jus de fruits pur jus, sans sucre ajouté (en ml) (4)</t>
  </si>
  <si>
    <t>100 à 125 (1)</t>
  </si>
  <si>
    <t>90-100(1)</t>
  </si>
  <si>
    <t>50 à 60 (1)</t>
  </si>
  <si>
    <t>Beurre</t>
  </si>
  <si>
    <t>5 (1)</t>
  </si>
  <si>
    <t>16</t>
  </si>
  <si>
    <r>
      <t>(1)</t>
    </r>
    <r>
      <rPr>
        <sz val="7"/>
        <color indexed="8"/>
        <rFont val="Verdana"/>
        <family val="2"/>
      </rPr>
      <t xml:space="preserve">      </t>
    </r>
    <r>
      <rPr>
        <sz val="12"/>
        <rFont val="Verdana"/>
        <family val="2"/>
      </rPr>
      <t>Ne concerne que les nourrissons de plus de 12 mois</t>
    </r>
  </si>
  <si>
    <r>
      <t>(2)</t>
    </r>
    <r>
      <rPr>
        <sz val="7"/>
        <color indexed="8"/>
        <rFont val="Verdana"/>
        <family val="2"/>
      </rPr>
      <t xml:space="preserve">      </t>
    </r>
    <r>
      <rPr>
        <sz val="12"/>
        <rFont val="Verdana"/>
        <family val="2"/>
      </rPr>
      <t>Adolescents uniquement</t>
    </r>
  </si>
  <si>
    <r>
      <t>(3)</t>
    </r>
    <r>
      <rPr>
        <sz val="7"/>
        <color indexed="8"/>
        <rFont val="Verdana"/>
        <family val="2"/>
      </rPr>
      <t xml:space="preserve">      </t>
    </r>
    <r>
      <rPr>
        <sz val="12"/>
        <rFont val="Verdana"/>
        <family val="2"/>
      </rPr>
      <t>Préparations maison uniquement</t>
    </r>
  </si>
  <si>
    <r>
      <t>(4)</t>
    </r>
    <r>
      <rPr>
        <sz val="7"/>
        <color indexed="8"/>
        <rFont val="Verdana"/>
        <family val="2"/>
      </rPr>
      <t xml:space="preserve">      </t>
    </r>
    <r>
      <rPr>
        <sz val="12"/>
        <rFont val="Verdana"/>
        <family val="2"/>
      </rPr>
      <t>Cf. glossaire en annexe</t>
    </r>
  </si>
  <si>
    <t>(5)Uniquement hachis Parmentier, brandade ou autres purées complètes</t>
  </si>
  <si>
    <r>
      <t>(6)</t>
    </r>
    <r>
      <rPr>
        <sz val="7"/>
        <color indexed="8"/>
        <rFont val="Verdana"/>
        <family val="2"/>
      </rPr>
      <t xml:space="preserve">    </t>
    </r>
    <r>
      <rPr>
        <sz val="10"/>
        <rFont val="Verdana"/>
        <family val="2"/>
      </rPr>
      <t>Ces grammages sont ceux du déjeuner, et ne sont pas adaptés au dîner.</t>
    </r>
  </si>
  <si>
    <r>
      <t>(7)</t>
    </r>
    <r>
      <rPr>
        <sz val="7"/>
        <color indexed="8"/>
        <rFont val="Verdana"/>
        <family val="2"/>
      </rPr>
      <t xml:space="preserve">    </t>
    </r>
    <r>
      <rPr>
        <sz val="10"/>
        <rFont val="Verdana"/>
        <family val="2"/>
      </rPr>
      <t>Garanti sans os pour les enfants de moins ou de plus de 18 mois</t>
    </r>
  </si>
  <si>
    <t>(8)    Cf. Spécification technique du GEMRCN applicable aux produits laitiers http://www.economie.gouv.fr/directions_services/daj/marches_publics/oeap/gem/table.html</t>
  </si>
  <si>
    <r>
      <t>(9)</t>
    </r>
    <r>
      <rPr>
        <sz val="7"/>
        <color indexed="8"/>
        <rFont val="Verdana"/>
        <family val="2"/>
      </rPr>
      <t xml:space="preserve">    </t>
    </r>
    <r>
      <rPr>
        <sz val="10"/>
        <rFont val="Verdana"/>
        <family val="2"/>
      </rPr>
      <t>Cf. Spécification technique du GEMRCN applicable aux viandes de volailles et de lapins, et spécification technique applicable</t>
    </r>
  </si>
  <si>
    <t>aux produits à base de viandes de volailles http://www.economie.gouv.fr/directions_services/daj/marches_publics/oeap/gem/table.html</t>
  </si>
  <si>
    <r>
      <t>(10)</t>
    </r>
    <r>
      <rPr>
        <sz val="10"/>
        <rFont val="Verdana"/>
        <family val="2"/>
      </rPr>
      <t>Cf. Spécification technique du GEMRCN applicable aux viandes de gros bovins, et Cf. Spécification technique du GEMRCN</t>
    </r>
  </si>
  <si>
    <t>applicable aux viandes de veau http://www.economie.gouv.fr/directions_services/daj/marches_publics/oeap/gem/table.html</t>
  </si>
  <si>
    <r>
      <t>(11)</t>
    </r>
    <r>
      <rPr>
        <sz val="10"/>
        <rFont val="Verdana"/>
        <family val="2"/>
      </rPr>
      <t>Cf. Spécification technique du GEMRCN applicable aux viandes d’ovins</t>
    </r>
  </si>
  <si>
    <t>http://www.economie.gouv.fr/directions_services/daj/marches_publics/oeap/gem/table.html</t>
  </si>
  <si>
    <t>(12)Cf. Spécification technique du GEMRCN applicable aux viandes de porcins http://www.economie.gouv.fr/directions_services/daj/marches_publics/oeap/gem/table.html</t>
  </si>
  <si>
    <r>
      <t>(13)</t>
    </r>
    <r>
      <rPr>
        <sz val="7"/>
        <color indexed="8"/>
        <rFont val="Verdana"/>
        <family val="2"/>
      </rPr>
      <t xml:space="preserve"> </t>
    </r>
    <r>
      <rPr>
        <sz val="12"/>
        <rFont val="Verdana"/>
        <family val="2"/>
      </rPr>
      <t>Ne concerne que les nourrissons de plus de 12 mois, sans qu’il y ait urgence à leur servir</t>
    </r>
  </si>
  <si>
    <t>ANNEXE 3</t>
  </si>
  <si>
    <r>
      <t xml:space="preserve">GEMRCN - </t>
    </r>
    <r>
      <rPr>
        <b/>
        <sz val="10"/>
        <rFont val="Verdana"/>
        <family val="2"/>
      </rPr>
      <t>FREQUENCES RECOMMANDEES DE SERVICE DES PLATS POUR LES REPAS DES ENFANTS DE PLUS DE 3 ANS, DES</t>
    </r>
  </si>
  <si>
    <t>ADOLESCENTS, DES ADULTES ET DES PERSONNES AGEES EN CAS DE PORTAGE A DOMICILE (1) (2) (3)</t>
  </si>
  <si>
    <t>application menus</t>
  </si>
  <si>
    <t>Nouvelle recherche Google en cliquant ICI</t>
  </si>
  <si>
    <t>2011 FEUILLE DE CONTRÖLE</t>
  </si>
  <si>
    <t>Plat</t>
  </si>
  <si>
    <t>codes couleurs</t>
  </si>
  <si>
    <t>laitier</t>
  </si>
  <si>
    <t xml:space="preserve">fond jaune 27 </t>
  </si>
  <si>
    <t>l'encre correspond au groupe d'aliments (vert, rouge ou marron)</t>
  </si>
  <si>
    <t>Crudités de légumes ou de fruits, contenant au moins 50% de</t>
  </si>
  <si>
    <t>fond citron vert 43 et encre noire</t>
  </si>
  <si>
    <t>légumes ou de fruits</t>
  </si>
  <si>
    <t xml:space="preserve">OU  fond blanc et encre citron vert 43 </t>
  </si>
  <si>
    <t>Produits à frire ou pré-frits contenant plus de 15 % de lipides</t>
  </si>
  <si>
    <t>fond jaune 27 et encre noire</t>
  </si>
  <si>
    <t xml:space="preserve">Plats protidiques ayant un rapport P/L d 1 </t>
  </si>
  <si>
    <t>fond or 44</t>
  </si>
  <si>
    <t>Plats protidiques ayant un rapport P/L d 1</t>
  </si>
  <si>
    <t>encre appropriée au groupe d'aliments (rouge ou marron ou vert foncé)</t>
  </si>
  <si>
    <t>fond rose saumon 38  - encre noire</t>
  </si>
  <si>
    <t>contenant au moins 70 % de poisson, et ayant un P/L t 2</t>
  </si>
  <si>
    <t xml:space="preserve">OU fond blanc encre rouge </t>
  </si>
  <si>
    <t>Viandes non hachées de bœuf, de veau ou d’agneau, et</t>
  </si>
  <si>
    <t>fond rose saumon 38  encre noire italique</t>
  </si>
  <si>
    <t>abats de boucherie</t>
  </si>
  <si>
    <t>OU fond blanc encre rouge italique</t>
  </si>
  <si>
    <t>Préparations ou plats prêts à consommer à base de viande,</t>
  </si>
  <si>
    <t>fond corail 38  encre noire italique</t>
  </si>
  <si>
    <t>de poisson, d’œuf et/ou de fromage, contenant moins de 70 %</t>
  </si>
  <si>
    <t>du grammage recommandé pour la denrée protidique des plats composés</t>
  </si>
  <si>
    <t xml:space="preserve">OU fond blanc encre rose italique </t>
  </si>
  <si>
    <t>Légumes cuits, autres que secs, seuls, ou en mélange</t>
  </si>
  <si>
    <t>contenant au moins 50 % de légumes</t>
  </si>
  <si>
    <t>Légumes secs, féculents ou céréales, seuls, ou en mélange</t>
  </si>
  <si>
    <t>fond BRUN 40  - encre noire</t>
  </si>
  <si>
    <t>contenant au moins 50 % de légumes secs, féculents ou céréales</t>
  </si>
  <si>
    <t>OU fond blanc encre marron 53</t>
  </si>
  <si>
    <t>Fromages contenant au moins 150 mg de calcium laitier</t>
  </si>
  <si>
    <t>fond BLEU CLAIR 41  - encre blanche</t>
  </si>
  <si>
    <t xml:space="preserve"> par portion (4)</t>
  </si>
  <si>
    <t>OU fond blanc encre bleu 5</t>
  </si>
  <si>
    <t>Fromages dont la teneur en calcium laitier est comprise entre</t>
  </si>
  <si>
    <t>fond BLEU MOYEN 37  - encre noire</t>
  </si>
  <si>
    <t>100mg et moins de 150mg par portion (4)</t>
  </si>
  <si>
    <t xml:space="preserve">OU fond blanc encre indigo 55 </t>
  </si>
  <si>
    <t>fond VERT D'EAU 42  - encre noire</t>
  </si>
  <si>
    <t>100 mg de calcium laitier, et moins de 5g de lipides par portion</t>
  </si>
  <si>
    <t xml:space="preserve">OU fond blanc encre vert d'eau 42 </t>
  </si>
  <si>
    <t>Desserts ou produits laitiers contenant plus de 20g de</t>
  </si>
  <si>
    <t>glucides simples totaux par portion et moins de 15% de lipides</t>
  </si>
  <si>
    <t>encre noire</t>
  </si>
  <si>
    <t>Desserts de fruits crus 100% fruit cru</t>
  </si>
  <si>
    <t>fond vert 10 et encre blanche</t>
  </si>
  <si>
    <t xml:space="preserve">OU  fond blanc et encre vert 10 </t>
  </si>
  <si>
    <r>
      <t xml:space="preserve">(1) Ce tableau s’emploie pour le contrôle des fréquences de service des aliments en cas de. </t>
    </r>
    <r>
      <rPr>
        <sz val="12"/>
        <rFont val="Verdana"/>
        <family val="2"/>
      </rPr>
      <t>menu unique, de choix dirigé, de menu conseillé, ou de</t>
    </r>
  </si>
  <si>
    <t>libre service.</t>
  </si>
  <si>
    <t>Seules les cases non grisées sont pertinentes.</t>
  </si>
  <si>
    <t>(2) Ces fréquences s’appliquent aux menus servis dans toutes les structures publiques de restauration (professionnelle, éducative, de soins, militaire,</t>
  </si>
  <si>
    <t>carcérale, etc.)</t>
  </si>
  <si>
    <t>ANNEXE 4</t>
  </si>
  <si>
    <r>
      <t xml:space="preserve">GEMRCN </t>
    </r>
    <r>
      <rPr>
        <b/>
        <sz val="11"/>
        <rFont val="Verdana"/>
        <family val="2"/>
      </rPr>
      <t>FREQUENCES RECOMMANDEES POUR NOURRISSONS ET JEUNES ENFANTS EN CRECHE,</t>
    </r>
  </si>
  <si>
    <t>HALTE GARDERIE OU STRUCTURE DE SOINS (1)</t>
  </si>
  <si>
    <r>
      <t xml:space="preserve">2011 FEUILLE DE CONTRÖLE </t>
    </r>
    <r>
      <rPr>
        <b/>
        <sz val="11"/>
        <rFont val="Verdana"/>
        <family val="2"/>
      </rPr>
      <t>Moins de 18 mois Plus de 18 mois</t>
    </r>
  </si>
  <si>
    <t>Plus de 18 mois</t>
  </si>
  <si>
    <t>Crudités légumes ou fruits contenant au moins 50% de</t>
  </si>
  <si>
    <t>légumes ou de fruits (à partir de 12 mois)</t>
  </si>
  <si>
    <t>viandes ou poisson (P/L&lt;1)</t>
  </si>
  <si>
    <t>fond prune 54 encre blanche</t>
  </si>
  <si>
    <t xml:space="preserve">OU fond blanc encre prune 54 </t>
  </si>
  <si>
    <t>Viandes non hachées de bœuf, de veau, ou d’agneau</t>
  </si>
  <si>
    <t>Viandes hachées contenant plus de 10% de lipides</t>
  </si>
  <si>
    <t xml:space="preserve">fond orange clair   encre rouge </t>
  </si>
  <si>
    <t>Préparations ou plats prêts à consommer à base de</t>
  </si>
  <si>
    <t>viande, de poisson, d’œuf et/ou de fromage, contenant</t>
  </si>
  <si>
    <t>moins de 70 % du grammage recommandé pour la denrée protidique des plats composés</t>
  </si>
  <si>
    <t>Légumes cuits autres que secs, seuls, ou en mélange</t>
  </si>
  <si>
    <t>fond vert marin 50 et encre blanche</t>
  </si>
  <si>
    <t xml:space="preserve">OU  fond blanc et encre vert marin 50 </t>
  </si>
  <si>
    <t>Pommes de terre, pâtes, riz, semoule</t>
  </si>
  <si>
    <t>(ou blé et légumes secs à partir de 18 mois)</t>
  </si>
  <si>
    <t>Fromages contenant au moins 1 50mg de calcium laitier</t>
  </si>
  <si>
    <t>par portion (à partir de 12 mois) (3)</t>
  </si>
  <si>
    <t>Fromages dont la teneur en calcium laitier est comprise</t>
  </si>
  <si>
    <t>entre 1 00mg et moins de 1 50mg par portion (3)</t>
  </si>
  <si>
    <t>100mg de calcium laitier et moins de 5g de lipides par portion</t>
  </si>
  <si>
    <t>Desserts de fruits crus 100% fruit cru (à/c de 12 mois)</t>
  </si>
  <si>
    <t xml:space="preserve"> ou cuits</t>
  </si>
  <si>
    <t>(1) Seules les cases non grisées sont pertinentes.</t>
  </si>
  <si>
    <t>(3) Fromage servi en tant que tel, ou en entrée composée</t>
  </si>
  <si>
    <t>ANNEXE 5</t>
  </si>
  <si>
    <r>
      <t xml:space="preserve">GEMRCN </t>
    </r>
    <r>
      <rPr>
        <b/>
        <sz val="11"/>
        <rFont val="Verdana"/>
        <family val="2"/>
      </rPr>
      <t>FREQUENCES RECOMMANDEES POUR LES PERSONNES AGEES</t>
    </r>
  </si>
  <si>
    <t>EN INSTITUTION OU EN STRUCTURE DE SOINS (1)</t>
  </si>
  <si>
    <r>
      <t xml:space="preserve">2011 FEUILLE DE CONTRÖLE </t>
    </r>
    <r>
      <rPr>
        <b/>
        <sz val="11"/>
        <rFont val="Verdana"/>
        <family val="2"/>
      </rPr>
      <t>Déjeuner(4) Dîner (4)</t>
    </r>
  </si>
  <si>
    <t>Période du au (au moins 40 repas)</t>
  </si>
  <si>
    <t>Déjeuner(4) Fréquence</t>
  </si>
  <si>
    <t>Dîner (4) Fréquence</t>
  </si>
  <si>
    <t>Laitier</t>
  </si>
  <si>
    <t xml:space="preserve">Crudités de légumes ou de fruits, </t>
  </si>
  <si>
    <t>Crudités de légumes ou de fruits,</t>
  </si>
  <si>
    <t>entrées de légumes cuits, ou potage de légumes à base de plus de 40 % de légumes (2)</t>
  </si>
  <si>
    <r>
      <t xml:space="preserve">Plats protidiques ayant un rapport P/L </t>
    </r>
    <r>
      <rPr>
        <sz val="9"/>
        <rFont val="Verdana"/>
        <family val="2"/>
      </rPr>
      <t xml:space="preserve">d </t>
    </r>
    <r>
      <rPr>
        <sz val="11"/>
        <rFont val="Verdana"/>
        <family val="2"/>
      </rPr>
      <t>1</t>
    </r>
  </si>
  <si>
    <t>Poissons ou préparations à base de poisson contenant</t>
  </si>
  <si>
    <r>
      <t xml:space="preserve">au moins 70 % de poisson et ayant un P/L </t>
    </r>
    <r>
      <rPr>
        <sz val="9"/>
        <rFont val="Verdana"/>
        <family val="2"/>
      </rPr>
      <t xml:space="preserve">t </t>
    </r>
    <r>
      <rPr>
        <sz val="11"/>
        <rFont val="Verdana"/>
        <family val="2"/>
      </rPr>
      <t>2</t>
    </r>
  </si>
  <si>
    <t>Viandes non hachées de bœuf, de veau ou d’agneau,</t>
  </si>
  <si>
    <t>et abats de boucherie</t>
  </si>
  <si>
    <t>de poisson, d’œuf et/ou de fromage, contenant moins de</t>
  </si>
  <si>
    <t>70 % du grammage recommandé pour la denrée protidique des plats composés</t>
  </si>
  <si>
    <t>Fromages contenant au moins 1 50mg de calcium laitier par</t>
  </si>
  <si>
    <t>portion (5)</t>
  </si>
  <si>
    <t>1 00mg et moins de 1 50mg par portion (5)</t>
  </si>
  <si>
    <t>Produits laitiers ou desserts lactés contenant plus de 100mg</t>
  </si>
  <si>
    <t>de calcium laitier, et moins de 5g de lipides, par portion</t>
  </si>
  <si>
    <t>Déjeuner(4)</t>
  </si>
  <si>
    <t>Dîner(4)</t>
  </si>
  <si>
    <t>Desserts de fruits crus 100% fruit cru, entiers ou mixés</t>
  </si>
  <si>
    <t>Fruits pressés riches en vitamine C, ou un jus d’agrumes (6)</t>
  </si>
  <si>
    <t>à teneur garantie en vitamine C (200ml)</t>
  </si>
  <si>
    <t>(2) Pour une portion de potage de 250 ml, ce % représente 100g de légumes</t>
  </si>
  <si>
    <t>(3) Au repas ou hors repas</t>
  </si>
  <si>
    <t>(4) Pour cette population, le contrôle des fréquences est effectué en cumulant déjeuners et dîners, soit sur la base minimale de 40 repas successifs. La</t>
  </si>
  <si>
    <t>présente recommandation distingue les déjeuners des dîners au cas où, par exception, la personne âgée ne prendrait en collectivité que l’un des deux</t>
  </si>
  <si>
    <t>principaux repas journaliers.</t>
  </si>
  <si>
    <t>Spécification technique du GPEM/DA, n° C 10-01 du 21 juin 2001, relative aux produits enrobés à base de poisson, congelés ou surgelés.</t>
  </si>
  <si>
    <t>Programme National Nutrition Santé. Le guide alimentaire pour tous. INPES ; Institut National de Prévention et d'Education à la Santé</t>
  </si>
  <si>
    <t>L’alimentation de demain : les apports de la science et de la technologie à la sécurité et à la qualité des aliments. Rapport de Claude SAUNIER, sénateur</t>
  </si>
  <si>
    <t>L. LAFAY, J-L. VOLATIER, A. MARTIN : la restauration scolaire dans l'enquête INCA</t>
  </si>
  <si>
    <t>Les repas servis en restauration scolaire : apports nutritionnels, alimentaires et impact sur la nutrition des enfants</t>
  </si>
  <si>
    <t>Haut Comité de la Santé Publique. Pour une politique nutritionnelle de santé publique en France. Enjeux et propositions. In : Hercberg S, Tallec A</t>
  </si>
  <si>
    <t>Ferry M, Alix E, Brocker P, Lesourd B, Mischlich D, Pfitzenmeyer P, Vellas B. « Nutrition pour la personne âgée »</t>
  </si>
  <si>
    <r>
      <t xml:space="preserve">Les présentes recommandations nutritionnelles couvrent </t>
    </r>
    <r>
      <rPr>
        <b/>
        <sz val="12"/>
        <rFont val="Arial"/>
        <family val="2"/>
      </rPr>
      <t xml:space="preserve">toutes les populations, y compris la petite </t>
    </r>
  </si>
  <si>
    <r>
      <t xml:space="preserve">but d’améliorer la </t>
    </r>
    <r>
      <rPr>
        <b/>
        <sz val="12"/>
        <rFont val="Arial"/>
        <family val="2"/>
      </rPr>
      <t xml:space="preserve">qualité nutritionnelle des repas, </t>
    </r>
    <r>
      <rPr>
        <sz val="12"/>
        <rFont val="Arial"/>
        <family val="2"/>
      </rPr>
      <t xml:space="preserve">compte tenu des données nouvelles concernant la </t>
    </r>
  </si>
  <si>
    <r>
      <t xml:space="preserve">santé publique, notamment la </t>
    </r>
    <r>
      <rPr>
        <b/>
        <sz val="12"/>
        <rFont val="Arial"/>
        <family val="2"/>
      </rPr>
      <t xml:space="preserve">montée inquiétante du surpoids et de l’obésité, </t>
    </r>
    <r>
      <rPr>
        <sz val="12"/>
        <rFont val="Arial"/>
        <family val="2"/>
      </rPr>
      <t xml:space="preserve">et des priorités </t>
    </r>
  </si>
  <si>
    <r>
      <t xml:space="preserve">nutritionnelles nationales établies dans le cadre du </t>
    </r>
    <r>
      <rPr>
        <b/>
        <sz val="12"/>
        <rFont val="Arial"/>
        <family val="2"/>
      </rPr>
      <t>Programme National Nutrition Santé (PNNS).</t>
    </r>
  </si>
  <si>
    <r>
      <t xml:space="preserve">de parvenir à une </t>
    </r>
    <r>
      <rPr>
        <b/>
        <sz val="12"/>
        <rFont val="Arial"/>
        <family val="2"/>
      </rPr>
      <t xml:space="preserve">diminution des apports de glucides simples ajoutés et de lipides, notamment </t>
    </r>
  </si>
  <si>
    <t>Comment équilibrer les repas des adolescents</t>
  </si>
  <si>
    <t>Influence de la structure des repas sur la consommation alimentaire des enfants en restauration scolaire</t>
  </si>
  <si>
    <t>CNA : Avis proposant des mesures pratiques pour la mise en oeuvre d’une stratégie nationale de prévention de l’obésité infantile</t>
  </si>
  <si>
    <t>CNA : Avis relatif aux besoins alimentaires des personnes âgées et à leurs contraintes spécifiques</t>
  </si>
  <si>
    <t>CNA : Avis sur la restauration scolaire révisant les avis antérieurs du CNA</t>
  </si>
  <si>
    <t xml:space="preserve">Apports nutritionnels conseillés pour la population française </t>
  </si>
  <si>
    <t>AFSSA : Recommandations d’hygiène pour la préparation et la conservation des biberons</t>
  </si>
  <si>
    <t>AFSSA : Risques et bénéfices pour la santé des AG trans apportés par les aliments</t>
  </si>
  <si>
    <t>AFSSA : Sécurité et bénéfices des phyto-estrogènes apportés par l’alimentation</t>
  </si>
  <si>
    <t>AFSSA :acides gras de la famille oméga 3 et système cardiovasculaire intérêt nutritionnel et allégations</t>
  </si>
  <si>
    <t>AFSSA : Avis sur la collation en milieu scolaire</t>
  </si>
  <si>
    <t>AFSSA :Avis relatif au sel alimentaire et aux substances d’apport nutritionnel pouvant être utilisées pour sa supplémentation</t>
  </si>
  <si>
    <t xml:space="preserve">REFERENCES </t>
  </si>
  <si>
    <t>collective,</t>
  </si>
  <si>
    <t xml:space="preserve"> le GEMRCN a établi une nouvelle recommandation relative à la nutrition (n°J5-07 du 4 mai </t>
  </si>
  <si>
    <t>outils pratiques d’application.</t>
  </si>
  <si>
    <t xml:space="preserve"> Ainsi, il est notamment recommandé ici la mise en place d’un contrôle de </t>
  </si>
  <si>
    <t>Commande publique</t>
  </si>
  <si>
    <t>Direction des Affaires juridiques</t>
  </si>
  <si>
    <t>AFDN: Accueil</t>
  </si>
  <si>
    <t>Joël Leboucher</t>
  </si>
  <si>
    <t>Pamplemousse (à l'unité)</t>
  </si>
  <si>
    <t>Artichaut entier (à l'unité)</t>
  </si>
  <si>
    <t>Avocat (à l'unité)</t>
  </si>
  <si>
    <t>ENTRÉES DE FÉCULENT (Salades composées à base de P. de T., blé, riz, semoule ou pâtes)</t>
  </si>
  <si>
    <t>Sardines (à l'unité) sauf exception mentionnée</t>
  </si>
  <si>
    <t>ASSAISONNEMENT HORS D'ŒUVRE (poids de la matière grasse)</t>
  </si>
  <si>
    <t>Boulettes de bœuf de 30g pièce crues (à l'unité)</t>
  </si>
  <si>
    <t>Boulettes d'agneau-mouton de 30g pièce crues (à l'unité )</t>
  </si>
  <si>
    <t>Merguez de 50 g pièce crues (à l'unité)</t>
  </si>
  <si>
    <t>Saucisse chipolatas de 50 g pièce crue ( à l'unité)</t>
  </si>
  <si>
    <t>Saucisse de Francfort Strasbourg de 50 g pièce crue (à l'unité)</t>
  </si>
  <si>
    <t>Rôti de volaille, escalope de volaille, blanc de poulet</t>
  </si>
  <si>
    <t>Saucisse de volaille de 50g pièce crue (à l’unité)</t>
  </si>
  <si>
    <t>Plat composé, choucroute, paëlla, etc. (poids minimum d’aliment protidique)</t>
  </si>
  <si>
    <t>Hachis Parmentier, Brandade, Légumes farcis (poids minimum d’aliment protidique)</t>
  </si>
  <si>
    <t>Raviolis, Cannellonis, Lasagnes ... (poids ration avec sauce)</t>
  </si>
  <si>
    <t>Préparations pâtissières (crêpes, pizzas, croque- monsieur, friands, quiches)</t>
  </si>
  <si>
    <t>Purée de légumes (légumes et pomme de terre) pour les enfants mangeant mixé</t>
  </si>
  <si>
    <t>SAUCES POUR PLATS (jus de viande, sauce tomate, béchamel, beurre blanc, sauce crème, sauce forestière, mayonnaise, ketchup, etc.) Poids de la matière grasse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</si>
</sst>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164" formatCode="0.0"/>
    <numFmt numFmtId="165" formatCode="&quot;Mis à jour le : &quot;dd/mm/yyyy"/>
    <numFmt numFmtId="166" formatCode="0&quot; / 20&quot;"/>
    <numFmt numFmtId="167" formatCode="0&quot; %&quot;"/>
    <numFmt numFmtId="168" formatCode="#,##0.00\ &quot;€&quot;"/>
    <numFmt numFmtId="169" formatCode="d\-mmm\-yy"/>
    <numFmt numFmtId="170" formatCode="[$-F800]dddd\,\ mmmm\ dd\,\ yyyy"/>
    <numFmt numFmtId="171" formatCode="0&quot; Jours&quot;"/>
    <numFmt numFmtId="172" formatCode="0.0%"/>
    <numFmt numFmtId="173" formatCode="0&quot; semaine&quot;"/>
    <numFmt numFmtId="174" formatCode="0.0&quot; semaine&quot;"/>
    <numFmt numFmtId="175" formatCode="0&quot; semaines&quot;"/>
    <numFmt numFmtId="176" formatCode="0.0&quot; Services&quot;"/>
    <numFmt numFmtId="177" formatCode="0&quot; repas&quot;"/>
    <numFmt numFmtId="178" formatCode="0.0&quot; semaines&quot;"/>
    <numFmt numFmtId="179" formatCode="0.0&quot; R.&quot;"/>
    <numFmt numFmtId="180" formatCode="0&quot;° R&quot;"/>
    <numFmt numFmtId="181" formatCode="0&quot;°&quot;"/>
  </numFmts>
  <fonts count="194">
    <font>
      <sz val="10"/>
      <name val="Arial"/>
    </font>
    <font>
      <sz val="10"/>
      <name val="Arial"/>
    </font>
    <font>
      <sz val="8"/>
      <name val="Arial"/>
      <family val="2"/>
    </font>
    <font>
      <sz val="10"/>
      <name val="MS Sans Serif"/>
    </font>
    <font>
      <sz val="8"/>
      <name val="Arial"/>
      <family val="2"/>
    </font>
    <font>
      <b/>
      <sz val="12"/>
      <name val="Arial"/>
      <family val="2"/>
    </font>
    <font>
      <sz val="12"/>
      <name val="Arial"/>
      <family val="2"/>
    </font>
    <font>
      <sz val="10"/>
      <name val="Arial"/>
      <family val="2"/>
    </font>
    <font>
      <sz val="10"/>
      <name val="Verdana"/>
      <family val="2"/>
    </font>
    <font>
      <sz val="12"/>
      <name val="Verdana"/>
      <family val="2"/>
    </font>
    <font>
      <b/>
      <sz val="10"/>
      <name val="Arial"/>
      <family val="2"/>
    </font>
    <font>
      <b/>
      <sz val="18"/>
      <name val="Verdana"/>
      <family val="2"/>
    </font>
    <font>
      <sz val="10"/>
      <name val="Courier"/>
    </font>
    <font>
      <b/>
      <sz val="10"/>
      <name val="Verdana"/>
      <family val="2"/>
    </font>
    <font>
      <b/>
      <sz val="12"/>
      <name val="Verdana"/>
      <family val="2"/>
    </font>
    <font>
      <sz val="14"/>
      <name val="Verdana"/>
      <family val="2"/>
    </font>
    <font>
      <b/>
      <sz val="14"/>
      <name val="Verdana"/>
      <family val="2"/>
    </font>
    <font>
      <sz val="10"/>
      <color indexed="9"/>
      <name val="Verdana"/>
      <family val="2"/>
    </font>
    <font>
      <b/>
      <sz val="10"/>
      <color indexed="12"/>
      <name val="Arial"/>
      <family val="2"/>
    </font>
    <font>
      <b/>
      <sz val="11"/>
      <color indexed="9"/>
      <name val="Arial"/>
      <family val="2"/>
    </font>
    <font>
      <sz val="10"/>
      <name val="Verdana Ref"/>
      <family val="2"/>
    </font>
    <font>
      <b/>
      <sz val="10"/>
      <color indexed="9"/>
      <name val="Verdana"/>
      <family val="2"/>
    </font>
    <font>
      <b/>
      <sz val="10"/>
      <color indexed="17"/>
      <name val="Verdana"/>
      <family val="2"/>
    </font>
    <font>
      <b/>
      <sz val="8"/>
      <name val="Arial"/>
      <family val="2"/>
    </font>
    <font>
      <b/>
      <sz val="12"/>
      <color indexed="9"/>
      <name val="Arial"/>
      <family val="2"/>
    </font>
    <font>
      <b/>
      <sz val="11"/>
      <name val="Arial"/>
      <family val="2"/>
    </font>
    <font>
      <b/>
      <sz val="12"/>
      <color indexed="17"/>
      <name val="Arial"/>
      <family val="2"/>
    </font>
    <font>
      <b/>
      <sz val="11"/>
      <color indexed="12"/>
      <name val="Arial"/>
      <family val="2"/>
    </font>
    <font>
      <b/>
      <sz val="11"/>
      <color indexed="17"/>
      <name val="Arial"/>
      <family val="2"/>
    </font>
    <font>
      <sz val="9"/>
      <name val="Comic Sans MS"/>
      <family val="4"/>
    </font>
    <font>
      <b/>
      <sz val="10"/>
      <color indexed="9"/>
      <name val="Comic Sans MS"/>
      <family val="4"/>
    </font>
    <font>
      <b/>
      <sz val="11"/>
      <color indexed="10"/>
      <name val="Comic Sans MS"/>
      <family val="4"/>
    </font>
    <font>
      <b/>
      <sz val="10"/>
      <color indexed="17"/>
      <name val="Comic Sans MS"/>
      <family val="4"/>
    </font>
    <font>
      <sz val="12"/>
      <name val="Comic Sans MS"/>
      <family val="4"/>
    </font>
    <font>
      <sz val="12"/>
      <name val="Arial"/>
      <family val="2"/>
    </font>
    <font>
      <b/>
      <sz val="12"/>
      <color indexed="12"/>
      <name val="Arial"/>
      <family val="2"/>
    </font>
    <font>
      <b/>
      <sz val="12"/>
      <color indexed="12"/>
      <name val="Verdana"/>
      <family val="2"/>
    </font>
    <font>
      <b/>
      <sz val="10"/>
      <color indexed="12"/>
      <name val="Verdana"/>
      <family val="2"/>
    </font>
    <font>
      <b/>
      <sz val="10"/>
      <color indexed="10"/>
      <name val="Comic Sans MS"/>
      <family val="4"/>
    </font>
    <font>
      <b/>
      <sz val="10"/>
      <color indexed="10"/>
      <name val="Arial"/>
      <family val="2"/>
    </font>
    <font>
      <b/>
      <sz val="12"/>
      <color indexed="10"/>
      <name val="Arial"/>
      <family val="2"/>
    </font>
    <font>
      <sz val="10"/>
      <color indexed="12"/>
      <name val="Arial"/>
      <family val="2"/>
    </font>
    <font>
      <i/>
      <sz val="10"/>
      <name val="Arial"/>
      <family val="2"/>
    </font>
    <font>
      <sz val="9.5"/>
      <name val="Times New Roman"/>
      <family val="1"/>
    </font>
    <font>
      <b/>
      <sz val="9.5"/>
      <name val="Times New Roman"/>
      <family val="1"/>
    </font>
    <font>
      <b/>
      <sz val="10.5"/>
      <name val="Times New Roman"/>
      <family val="1"/>
    </font>
    <font>
      <sz val="10.5"/>
      <name val="Times New Roman"/>
      <family val="1"/>
    </font>
    <font>
      <b/>
      <sz val="11.5"/>
      <name val="Times New Roman"/>
      <family val="1"/>
    </font>
    <font>
      <sz val="11.5"/>
      <name val="Times New Roman"/>
      <family val="1"/>
    </font>
    <font>
      <i/>
      <sz val="10.5"/>
      <name val="Times New Roman"/>
      <family val="1"/>
    </font>
    <font>
      <sz val="8.5"/>
      <name val="Arial"/>
      <family val="2"/>
    </font>
    <font>
      <sz val="9"/>
      <name val="Arial"/>
      <family val="2"/>
    </font>
    <font>
      <b/>
      <sz val="9"/>
      <name val="Arial"/>
      <family val="2"/>
    </font>
    <font>
      <vertAlign val="superscript"/>
      <sz val="9"/>
      <name val="Arial"/>
      <family val="2"/>
    </font>
    <font>
      <b/>
      <vertAlign val="superscript"/>
      <sz val="9"/>
      <name val="Arial"/>
      <family val="2"/>
    </font>
    <font>
      <sz val="9"/>
      <color indexed="10"/>
      <name val="Arial"/>
      <family val="2"/>
    </font>
    <font>
      <sz val="9"/>
      <color indexed="9"/>
      <name val="Arial"/>
      <family val="2"/>
    </font>
    <font>
      <b/>
      <sz val="9"/>
      <color indexed="12"/>
      <name val="Arial"/>
      <family val="2"/>
    </font>
    <font>
      <b/>
      <sz val="11"/>
      <color indexed="10"/>
      <name val="Arial"/>
      <family val="2"/>
    </font>
    <font>
      <vertAlign val="superscript"/>
      <sz val="9"/>
      <color indexed="9"/>
      <name val="Arial"/>
      <family val="2"/>
    </font>
    <font>
      <b/>
      <sz val="9"/>
      <color indexed="10"/>
      <name val="Arial"/>
      <family val="2"/>
    </font>
    <font>
      <sz val="10"/>
      <color indexed="9"/>
      <name val="Arial"/>
      <family val="2"/>
    </font>
    <font>
      <sz val="12"/>
      <color indexed="10"/>
      <name val="Arial"/>
      <family val="2"/>
    </font>
    <font>
      <sz val="12"/>
      <color indexed="9"/>
      <name val="Arial"/>
      <family val="2"/>
    </font>
    <font>
      <b/>
      <sz val="10"/>
      <color indexed="17"/>
      <name val="Arial"/>
      <family val="2"/>
    </font>
    <font>
      <b/>
      <sz val="12"/>
      <color indexed="17"/>
      <name val="Comic Sans MS"/>
      <family val="4"/>
    </font>
    <font>
      <i/>
      <sz val="8"/>
      <color indexed="8"/>
      <name val="Comic Sans MS"/>
      <family val="4"/>
    </font>
    <font>
      <b/>
      <sz val="9"/>
      <name val="Times New Roman"/>
      <family val="1"/>
    </font>
    <font>
      <sz val="11"/>
      <name val="Times New Roman"/>
      <family val="1"/>
    </font>
    <font>
      <sz val="10"/>
      <name val="Times New Roman"/>
      <family val="1"/>
    </font>
    <font>
      <b/>
      <sz val="9"/>
      <color indexed="8"/>
      <name val="Comic Sans MS"/>
      <family val="4"/>
    </font>
    <font>
      <b/>
      <sz val="12"/>
      <name val="Times New Roman"/>
      <family val="1"/>
    </font>
    <font>
      <sz val="12"/>
      <name val="Times New Roman"/>
      <family val="1"/>
    </font>
    <font>
      <b/>
      <i/>
      <sz val="16"/>
      <name val="Times New Roman"/>
      <family val="1"/>
    </font>
    <font>
      <sz val="14.5"/>
      <name val="Times New Roman"/>
      <family val="1"/>
    </font>
    <font>
      <sz val="11.5"/>
      <name val="Arial"/>
      <family val="2"/>
    </font>
    <font>
      <b/>
      <u/>
      <sz val="11.5"/>
      <name val="Times New Roman"/>
      <family val="1"/>
    </font>
    <font>
      <sz val="12"/>
      <name val="Times New Roman"/>
      <family val="1"/>
    </font>
    <font>
      <b/>
      <sz val="10"/>
      <color indexed="10"/>
      <name val="Verdan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9"/>
      <name val="Arial"/>
      <family val="2"/>
    </font>
    <font>
      <sz val="14"/>
      <color indexed="17"/>
      <name val="Arial"/>
      <family val="2"/>
    </font>
    <font>
      <sz val="11"/>
      <color indexed="10"/>
      <name val="Verdana"/>
      <family val="2"/>
    </font>
    <font>
      <sz val="11"/>
      <name val="Verdana"/>
      <family val="2"/>
    </font>
    <font>
      <sz val="10"/>
      <color indexed="22"/>
      <name val="Arial"/>
      <family val="2"/>
    </font>
    <font>
      <sz val="10"/>
      <color indexed="9"/>
      <name val="Arial"/>
      <family val="2"/>
    </font>
    <font>
      <b/>
      <sz val="8"/>
      <name val="Comic Sans MS"/>
      <family val="4"/>
    </font>
    <font>
      <b/>
      <sz val="9"/>
      <name val="Comic Sans MS"/>
      <family val="4"/>
    </font>
    <font>
      <b/>
      <sz val="9"/>
      <color indexed="10"/>
      <name val="Comic Sans MS"/>
      <family val="4"/>
    </font>
    <font>
      <sz val="9"/>
      <color indexed="22"/>
      <name val="Comic Sans MS"/>
      <family val="4"/>
    </font>
    <font>
      <sz val="9"/>
      <color indexed="8"/>
      <name val="Comic Sans MS"/>
      <family val="4"/>
    </font>
    <font>
      <sz val="10"/>
      <name val="Comic Sans MS"/>
      <family val="4"/>
    </font>
    <font>
      <b/>
      <sz val="10"/>
      <name val="Comic Sans MS"/>
      <family val="4"/>
    </font>
    <font>
      <sz val="9"/>
      <color indexed="10"/>
      <name val="Comic Sans MS"/>
      <family val="4"/>
    </font>
    <font>
      <sz val="10"/>
      <color indexed="10"/>
      <name val="Comic Sans MS"/>
      <family val="4"/>
    </font>
    <font>
      <sz val="9"/>
      <name val="Verdana"/>
      <family val="2"/>
    </font>
    <font>
      <b/>
      <sz val="11"/>
      <name val="Verdana"/>
      <family val="2"/>
    </font>
    <font>
      <u/>
      <sz val="10"/>
      <color indexed="12"/>
      <name val="Arial"/>
      <family val="2"/>
    </font>
    <font>
      <sz val="10"/>
      <name val="Courier New"/>
      <family val="3"/>
    </font>
    <font>
      <u/>
      <sz val="14"/>
      <color indexed="12"/>
      <name val="Arial"/>
      <family val="2"/>
    </font>
    <font>
      <b/>
      <u/>
      <sz val="12"/>
      <name val="Verdana"/>
      <family val="2"/>
    </font>
    <font>
      <b/>
      <sz val="6"/>
      <name val="Verdana"/>
      <family val="2"/>
    </font>
    <font>
      <b/>
      <vertAlign val="superscript"/>
      <sz val="6"/>
      <name val="Verdana"/>
      <family val="2"/>
    </font>
    <font>
      <sz val="5"/>
      <name val="Verdana"/>
      <family val="2"/>
    </font>
    <font>
      <b/>
      <sz val="19"/>
      <name val="Verdana"/>
      <family val="2"/>
    </font>
    <font>
      <u/>
      <sz val="14"/>
      <color indexed="12"/>
      <name val="Verdana"/>
      <family val="2"/>
    </font>
    <font>
      <b/>
      <i/>
      <sz val="13.5"/>
      <name val="Verdana"/>
      <family val="2"/>
    </font>
    <font>
      <b/>
      <i/>
      <sz val="13.5"/>
      <color indexed="10"/>
      <name val="Verdana"/>
      <family val="2"/>
    </font>
    <font>
      <b/>
      <i/>
      <sz val="13.5"/>
      <color indexed="48"/>
      <name val="Verdana"/>
      <family val="2"/>
    </font>
    <font>
      <u/>
      <sz val="10"/>
      <color indexed="12"/>
      <name val="Verdana"/>
      <family val="2"/>
    </font>
    <font>
      <sz val="11"/>
      <color indexed="8"/>
      <name val="Verdana"/>
      <family val="2"/>
    </font>
    <font>
      <vertAlign val="superscript"/>
      <sz val="12"/>
      <name val="Verdana"/>
      <family val="2"/>
    </font>
    <font>
      <i/>
      <sz val="11"/>
      <name val="Verdana"/>
      <family val="2"/>
    </font>
    <font>
      <i/>
      <u/>
      <sz val="12"/>
      <name val="Verdana"/>
      <family val="2"/>
    </font>
    <font>
      <b/>
      <sz val="11"/>
      <color indexed="8"/>
      <name val="Verdana"/>
      <family val="2"/>
    </font>
    <font>
      <sz val="9.5"/>
      <name val="Verdana"/>
      <family val="2"/>
    </font>
    <font>
      <sz val="12"/>
      <color indexed="8"/>
      <name val="Verdana"/>
      <family val="2"/>
    </font>
    <font>
      <sz val="7"/>
      <color indexed="8"/>
      <name val="Verdana"/>
      <family val="2"/>
    </font>
    <font>
      <b/>
      <sz val="36"/>
      <name val="Verdana"/>
      <family val="2"/>
    </font>
    <font>
      <sz val="6"/>
      <name val="Verdana"/>
      <family val="2"/>
    </font>
    <font>
      <u/>
      <sz val="12"/>
      <name val="Verdana"/>
      <family val="2"/>
    </font>
    <font>
      <b/>
      <vertAlign val="superscript"/>
      <sz val="12"/>
      <name val="Verdana"/>
      <family val="2"/>
    </font>
    <font>
      <i/>
      <sz val="10"/>
      <name val="Verdana"/>
      <family val="2"/>
    </font>
    <font>
      <sz val="10"/>
      <color indexed="8"/>
      <name val="Verdana"/>
      <family val="2"/>
    </font>
    <font>
      <vertAlign val="superscript"/>
      <sz val="11"/>
      <name val="Verdana"/>
      <family val="2"/>
    </font>
    <font>
      <b/>
      <sz val="12"/>
      <color indexed="10"/>
      <name val="Verdana"/>
      <family val="2"/>
    </font>
    <font>
      <sz val="10"/>
      <color indexed="10"/>
      <name val="Verdana"/>
      <family val="2"/>
    </font>
    <font>
      <b/>
      <sz val="12"/>
      <color indexed="16"/>
      <name val="Verdana"/>
      <family val="2"/>
    </font>
    <font>
      <sz val="10"/>
      <color indexed="16"/>
      <name val="Verdana"/>
      <family val="2"/>
    </font>
    <font>
      <b/>
      <sz val="12"/>
      <color indexed="9"/>
      <name val="Verdana"/>
      <family val="2"/>
    </font>
    <font>
      <sz val="12"/>
      <color indexed="16"/>
      <name val="Verdana"/>
      <family val="2"/>
    </font>
    <font>
      <sz val="12"/>
      <color indexed="9"/>
      <name val="Verdana"/>
      <family val="2"/>
    </font>
    <font>
      <sz val="12"/>
      <color indexed="12"/>
      <name val="Verdana"/>
      <family val="2"/>
    </font>
    <font>
      <b/>
      <sz val="8"/>
      <name val="Verdana"/>
      <family val="2"/>
    </font>
    <font>
      <sz val="8"/>
      <name val="Verdana"/>
      <family val="2"/>
    </font>
    <font>
      <b/>
      <sz val="8"/>
      <color indexed="9"/>
      <name val="Verdana"/>
      <family val="2"/>
    </font>
    <font>
      <vertAlign val="superscript"/>
      <sz val="8"/>
      <name val="Verdana"/>
      <family val="2"/>
    </font>
    <font>
      <b/>
      <vertAlign val="superscript"/>
      <sz val="8"/>
      <name val="Verdana"/>
      <family val="2"/>
    </font>
    <font>
      <sz val="10.5"/>
      <color indexed="8"/>
      <name val="Verdana"/>
      <family val="2"/>
    </font>
    <font>
      <b/>
      <u/>
      <sz val="11"/>
      <name val="Verdana"/>
      <family val="2"/>
    </font>
    <font>
      <sz val="9"/>
      <color indexed="16"/>
      <name val="Verdana"/>
      <family val="2"/>
    </font>
    <font>
      <b/>
      <sz val="16"/>
      <color indexed="10"/>
      <name val="Verdana"/>
      <family val="2"/>
    </font>
    <font>
      <sz val="9"/>
      <color indexed="17"/>
      <name val="Verdana"/>
      <family val="2"/>
    </font>
    <font>
      <b/>
      <sz val="9"/>
      <color indexed="50"/>
      <name val="Verdana"/>
      <family val="2"/>
    </font>
    <font>
      <b/>
      <sz val="10"/>
      <color indexed="50"/>
      <name val="Verdana"/>
      <family val="2"/>
    </font>
    <font>
      <sz val="9"/>
      <color indexed="10"/>
      <name val="Verdana"/>
      <family val="2"/>
    </font>
    <font>
      <i/>
      <sz val="9"/>
      <name val="Verdana"/>
      <family val="2"/>
    </font>
    <font>
      <i/>
      <sz val="9"/>
      <color indexed="10"/>
      <name val="Verdana"/>
      <family val="2"/>
    </font>
    <font>
      <i/>
      <sz val="10"/>
      <color indexed="10"/>
      <name val="Verdana"/>
      <family val="2"/>
    </font>
    <font>
      <i/>
      <sz val="9"/>
      <color indexed="14"/>
      <name val="Verdana"/>
      <family val="2"/>
    </font>
    <font>
      <i/>
      <sz val="10"/>
      <color indexed="14"/>
      <name val="Verdana"/>
      <family val="2"/>
    </font>
    <font>
      <sz val="9"/>
      <color indexed="60"/>
      <name val="Verdana"/>
      <family val="2"/>
    </font>
    <font>
      <sz val="10"/>
      <color indexed="60"/>
      <name val="Verdana"/>
      <family val="2"/>
    </font>
    <font>
      <sz val="9"/>
      <color indexed="9"/>
      <name val="Verdana"/>
      <family val="2"/>
    </font>
    <font>
      <sz val="9"/>
      <color indexed="12"/>
      <name val="Verdana"/>
      <family val="2"/>
    </font>
    <font>
      <sz val="10"/>
      <color indexed="12"/>
      <name val="Verdana"/>
      <family val="2"/>
    </font>
    <font>
      <sz val="10"/>
      <color indexed="62"/>
      <name val="Verdana"/>
      <family val="2"/>
    </font>
    <font>
      <sz val="10"/>
      <color indexed="49"/>
      <name val="Verdana"/>
      <family val="2"/>
    </font>
    <font>
      <sz val="10"/>
      <color indexed="17"/>
      <name val="Verdana"/>
      <family val="2"/>
    </font>
    <font>
      <sz val="10"/>
      <color indexed="61"/>
      <name val="Verdana"/>
      <family val="2"/>
    </font>
    <font>
      <sz val="9"/>
      <color indexed="57"/>
      <name val="Verdana"/>
      <family val="2"/>
    </font>
    <font>
      <sz val="10"/>
      <color indexed="57"/>
      <name val="Verdana"/>
      <family val="2"/>
    </font>
    <font>
      <sz val="9"/>
      <color indexed="50"/>
      <name val="Verdana"/>
      <family val="2"/>
    </font>
    <font>
      <sz val="11.5"/>
      <name val="Arial"/>
      <family val="2"/>
    </font>
    <font>
      <b/>
      <sz val="11.5"/>
      <name val="Arial"/>
      <family val="2"/>
    </font>
    <font>
      <b/>
      <u/>
      <sz val="12"/>
      <name val="Arial"/>
      <family val="2"/>
    </font>
    <font>
      <b/>
      <u/>
      <sz val="11.5"/>
      <name val="Arial"/>
      <family val="2"/>
    </font>
    <font>
      <b/>
      <sz val="11"/>
      <color theme="4" tint="-0.249977111117893"/>
      <name val="Arial"/>
      <family val="2"/>
    </font>
    <font>
      <b/>
      <sz val="12"/>
      <color rgb="FF0070C0"/>
      <name val="Arial"/>
      <family val="2"/>
    </font>
    <font>
      <b/>
      <sz val="12"/>
      <color theme="4" tint="-0.249977111117893"/>
      <name val="Arial"/>
      <family val="2"/>
    </font>
    <font>
      <sz val="14"/>
      <color rgb="FF7030A0"/>
      <name val="Verdana"/>
      <family val="2"/>
    </font>
    <font>
      <b/>
      <sz val="12"/>
      <color rgb="FF0070C0"/>
      <name val="Verdana"/>
      <family val="2"/>
    </font>
    <font>
      <sz val="10"/>
      <color rgb="FF0070C0"/>
      <name val="Verdana"/>
      <family val="2"/>
    </font>
    <font>
      <b/>
      <sz val="12"/>
      <color theme="0"/>
      <name val="Arial"/>
      <family val="2"/>
    </font>
    <font>
      <sz val="12"/>
      <color theme="0"/>
      <name val="Arial"/>
      <family val="2"/>
    </font>
    <font>
      <sz val="9"/>
      <color theme="0"/>
      <name val="Arial"/>
      <family val="2"/>
    </font>
    <font>
      <b/>
      <sz val="9"/>
      <color theme="0"/>
      <name val="Arial"/>
      <family val="2"/>
    </font>
    <font>
      <sz val="8"/>
      <color theme="0"/>
      <name val="Arial"/>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22"/>
        <bgColor indexed="64"/>
      </patternFill>
    </fill>
    <fill>
      <patternFill patternType="solid">
        <fgColor indexed="46"/>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7"/>
        <bgColor indexed="64"/>
      </patternFill>
    </fill>
    <fill>
      <patternFill patternType="solid">
        <fgColor indexed="26"/>
        <bgColor indexed="64"/>
      </patternFill>
    </fill>
    <fill>
      <patternFill patternType="solid">
        <fgColor indexed="12"/>
        <bgColor indexed="64"/>
      </patternFill>
    </fill>
    <fill>
      <patternFill patternType="solid">
        <fgColor indexed="8"/>
        <bgColor indexed="64"/>
      </patternFill>
    </fill>
    <fill>
      <patternFill patternType="solid">
        <fgColor indexed="10"/>
        <bgColor indexed="64"/>
      </patternFill>
    </fill>
    <fill>
      <patternFill patternType="solid">
        <fgColor indexed="53"/>
        <bgColor indexed="64"/>
      </patternFill>
    </fill>
    <fill>
      <patternFill patternType="solid">
        <fgColor indexed="52"/>
        <bgColor indexed="64"/>
      </patternFill>
    </fill>
    <fill>
      <patternFill patternType="gray0625"/>
    </fill>
    <fill>
      <patternFill patternType="solid">
        <fgColor indexed="50"/>
        <bgColor indexed="64"/>
      </patternFill>
    </fill>
    <fill>
      <patternFill patternType="solid">
        <fgColor indexed="57"/>
        <bgColor indexed="64"/>
      </patternFill>
    </fill>
    <fill>
      <patternFill patternType="solid">
        <fgColor indexed="47"/>
        <bgColor indexed="64"/>
      </patternFill>
    </fill>
    <fill>
      <patternFill patternType="solid">
        <fgColor indexed="48"/>
        <bgColor indexed="64"/>
      </patternFill>
    </fill>
    <fill>
      <patternFill patternType="solid">
        <fgColor indexed="13"/>
        <bgColor indexed="34"/>
      </patternFill>
    </fill>
    <fill>
      <patternFill patternType="solid">
        <fgColor indexed="50"/>
        <bgColor indexed="49"/>
      </patternFill>
    </fill>
    <fill>
      <patternFill patternType="solid">
        <fgColor indexed="9"/>
        <bgColor indexed="49"/>
      </patternFill>
    </fill>
    <fill>
      <patternFill patternType="solid">
        <fgColor indexed="51"/>
        <bgColor indexed="51"/>
      </patternFill>
    </fill>
    <fill>
      <patternFill patternType="solid">
        <fgColor indexed="45"/>
        <bgColor indexed="60"/>
      </patternFill>
    </fill>
    <fill>
      <patternFill patternType="solid">
        <fgColor indexed="9"/>
        <bgColor indexed="60"/>
      </patternFill>
    </fill>
    <fill>
      <patternFill patternType="solid">
        <fgColor indexed="29"/>
        <bgColor indexed="51"/>
      </patternFill>
    </fill>
    <fill>
      <patternFill patternType="solid">
        <fgColor indexed="9"/>
        <bgColor indexed="51"/>
      </patternFill>
    </fill>
    <fill>
      <patternFill patternType="solid">
        <fgColor indexed="47"/>
        <bgColor indexed="25"/>
      </patternFill>
    </fill>
    <fill>
      <patternFill patternType="solid">
        <fgColor indexed="9"/>
        <bgColor indexed="25"/>
      </patternFill>
    </fill>
    <fill>
      <patternFill patternType="solid">
        <fgColor indexed="48"/>
        <bgColor indexed="32"/>
      </patternFill>
    </fill>
    <fill>
      <patternFill patternType="solid">
        <fgColor indexed="9"/>
        <bgColor indexed="32"/>
      </patternFill>
    </fill>
    <fill>
      <patternFill patternType="solid">
        <fgColor indexed="44"/>
        <bgColor indexed="30"/>
      </patternFill>
    </fill>
    <fill>
      <patternFill patternType="solid">
        <fgColor indexed="49"/>
        <bgColor indexed="64"/>
      </patternFill>
    </fill>
    <fill>
      <patternFill patternType="solid">
        <fgColor indexed="51"/>
        <bgColor indexed="29"/>
      </patternFill>
    </fill>
    <fill>
      <patternFill patternType="solid">
        <fgColor indexed="17"/>
        <bgColor indexed="57"/>
      </patternFill>
    </fill>
    <fill>
      <patternFill patternType="solid">
        <fgColor indexed="9"/>
        <bgColor indexed="57"/>
      </patternFill>
    </fill>
    <fill>
      <patternFill patternType="solid">
        <fgColor indexed="61"/>
        <bgColor indexed="61"/>
      </patternFill>
    </fill>
    <fill>
      <patternFill patternType="solid">
        <fgColor indexed="57"/>
        <bgColor indexed="57"/>
      </patternFill>
    </fill>
    <fill>
      <patternFill patternType="solid">
        <fgColor indexed="51"/>
        <bgColor indexed="64"/>
      </patternFill>
    </fill>
    <fill>
      <patternFill patternType="solid">
        <fgColor indexed="45"/>
        <bgColor indexed="64"/>
      </patternFill>
    </fill>
    <fill>
      <patternFill patternType="solid">
        <fgColor indexed="41"/>
        <bgColor indexed="44"/>
      </patternFill>
    </fill>
    <fill>
      <patternFill patternType="solid">
        <fgColor indexed="41"/>
        <bgColor indexed="64"/>
      </patternFill>
    </fill>
    <fill>
      <patternFill patternType="solid">
        <fgColor indexed="29"/>
        <bgColor indexed="29"/>
      </patternFill>
    </fill>
    <fill>
      <patternFill patternType="solid">
        <fgColor indexed="2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8000"/>
        <bgColor indexed="64"/>
      </patternFill>
    </fill>
    <fill>
      <patternFill patternType="solid">
        <fgColor rgb="FFC0C0C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9"/>
      </top>
      <bottom style="thin">
        <color indexed="9"/>
      </bottom>
      <diagonal/>
    </border>
    <border>
      <left style="hair">
        <color indexed="64"/>
      </left>
      <right style="hair">
        <color indexed="64"/>
      </right>
      <top style="thin">
        <color indexed="9"/>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ck">
        <color indexed="64"/>
      </bottom>
      <diagonal/>
    </border>
    <border>
      <left style="hair">
        <color indexed="64"/>
      </left>
      <right style="hair">
        <color indexed="64"/>
      </right>
      <top/>
      <bottom style="thick">
        <color indexed="64"/>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ck">
        <color indexed="64"/>
      </bottom>
      <diagonal/>
    </border>
    <border>
      <left/>
      <right style="thin">
        <color indexed="64"/>
      </right>
      <top/>
      <bottom style="thick">
        <color indexed="64"/>
      </bottom>
      <diagonal/>
    </border>
    <border>
      <left/>
      <right style="thick">
        <color indexed="46"/>
      </right>
      <top style="thick">
        <color indexed="46"/>
      </top>
      <bottom style="thick">
        <color indexed="46"/>
      </bottom>
      <diagonal/>
    </border>
    <border>
      <left style="thin">
        <color indexed="64"/>
      </left>
      <right style="hair">
        <color indexed="64"/>
      </right>
      <top style="thin">
        <color indexed="8"/>
      </top>
      <bottom/>
      <diagonal/>
    </border>
    <border>
      <left style="thin">
        <color indexed="64"/>
      </left>
      <right style="thin">
        <color indexed="64"/>
      </right>
      <top style="thin">
        <color indexed="8"/>
      </top>
      <bottom/>
      <diagonal/>
    </border>
    <border>
      <left style="thin">
        <color indexed="64"/>
      </left>
      <right style="hair">
        <color indexed="64"/>
      </right>
      <top/>
      <bottom style="thin">
        <color indexed="8"/>
      </bottom>
      <diagonal/>
    </border>
    <border>
      <left style="thin">
        <color indexed="64"/>
      </left>
      <right style="thin">
        <color indexed="64"/>
      </right>
      <top/>
      <bottom style="thin">
        <color indexed="8"/>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64"/>
      </left>
      <right style="thin">
        <color indexed="64"/>
      </right>
      <top/>
      <bottom style="thin">
        <color indexed="8"/>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ck">
        <color indexed="46"/>
      </left>
      <right/>
      <top style="thick">
        <color indexed="46"/>
      </top>
      <bottom style="thick">
        <color indexed="46"/>
      </bottom>
      <diagonal/>
    </border>
    <border>
      <left/>
      <right/>
      <top style="thick">
        <color indexed="46"/>
      </top>
      <bottom style="thick">
        <color indexed="46"/>
      </bottom>
      <diagonal/>
    </border>
    <border>
      <left style="thick">
        <color indexed="46"/>
      </left>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indexed="46"/>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right/>
      <top/>
      <bottom style="medium">
        <color indexed="64"/>
      </bottom>
      <diagonal/>
    </border>
    <border>
      <left style="hair">
        <color indexed="64"/>
      </left>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8"/>
      </top>
      <bottom/>
      <diagonal/>
    </border>
    <border>
      <left style="hair">
        <color indexed="64"/>
      </left>
      <right/>
      <top style="thin">
        <color indexed="8"/>
      </top>
      <bottom/>
      <diagonal/>
    </border>
    <border>
      <left/>
      <right style="thin">
        <color indexed="64"/>
      </right>
      <top style="medium">
        <color indexed="64"/>
      </top>
      <bottom/>
      <diagonal/>
    </border>
    <border>
      <left style="hair">
        <color indexed="64"/>
      </left>
      <right style="thin">
        <color indexed="64"/>
      </right>
      <top style="hair">
        <color indexed="64"/>
      </top>
      <bottom style="thin">
        <color indexed="9"/>
      </bottom>
      <diagonal/>
    </border>
    <border>
      <left style="hair">
        <color indexed="64"/>
      </left>
      <right style="thin">
        <color indexed="64"/>
      </right>
      <top style="thin">
        <color indexed="9"/>
      </top>
      <bottom style="thin">
        <color indexed="9"/>
      </bottom>
      <diagonal/>
    </border>
    <border>
      <left/>
      <right style="thin">
        <color indexed="64"/>
      </right>
      <top style="hair">
        <color indexed="64"/>
      </top>
      <bottom style="thin">
        <color indexed="64"/>
      </bottom>
      <diagonal/>
    </border>
    <border>
      <left style="hair">
        <color indexed="64"/>
      </left>
      <right style="thin">
        <color indexed="64"/>
      </right>
      <top/>
      <bottom style="thick">
        <color indexed="64"/>
      </bottom>
      <diagonal/>
    </border>
    <border>
      <left style="hair">
        <color indexed="64"/>
      </left>
      <right style="hair">
        <color indexed="64"/>
      </right>
      <top style="thick">
        <color indexed="64"/>
      </top>
      <bottom/>
      <diagonal/>
    </border>
    <border>
      <left style="thin">
        <color indexed="64"/>
      </left>
      <right style="hair">
        <color indexed="64"/>
      </right>
      <top style="thick">
        <color indexed="64"/>
      </top>
      <bottom/>
      <diagonal/>
    </border>
    <border>
      <left style="thin">
        <color indexed="64"/>
      </left>
      <right style="thin">
        <color indexed="64"/>
      </right>
      <top style="thick">
        <color indexed="64"/>
      </top>
      <bottom/>
      <diagonal/>
    </border>
    <border>
      <left style="hair">
        <color indexed="64"/>
      </left>
      <right style="thin">
        <color indexed="64"/>
      </right>
      <top style="thick">
        <color indexed="64"/>
      </top>
      <bottom/>
      <diagonal/>
    </border>
    <border>
      <left/>
      <right style="hair">
        <color indexed="64"/>
      </right>
      <top/>
      <bottom style="thin">
        <color indexed="64"/>
      </bottom>
      <diagonal/>
    </border>
  </borders>
  <cellStyleXfs count="67">
    <xf numFmtId="0" fontId="0" fillId="0" borderId="0"/>
    <xf numFmtId="0" fontId="79" fillId="2" borderId="0" applyNumberFormat="0" applyBorder="0" applyAlignment="0" applyProtection="0"/>
    <xf numFmtId="0" fontId="79" fillId="3" borderId="0" applyNumberFormat="0" applyBorder="0" applyAlignment="0" applyProtection="0"/>
    <xf numFmtId="0" fontId="79" fillId="4" borderId="0" applyNumberFormat="0" applyBorder="0" applyAlignment="0" applyProtection="0"/>
    <xf numFmtId="0" fontId="79" fillId="5" borderId="0" applyNumberFormat="0" applyBorder="0" applyAlignment="0" applyProtection="0"/>
    <xf numFmtId="0" fontId="79" fillId="6" borderId="0" applyNumberFormat="0" applyBorder="0" applyAlignment="0" applyProtection="0"/>
    <xf numFmtId="0" fontId="79" fillId="7" borderId="0" applyNumberFormat="0" applyBorder="0" applyAlignment="0" applyProtection="0"/>
    <xf numFmtId="0" fontId="79" fillId="8"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5" borderId="0" applyNumberFormat="0" applyBorder="0" applyAlignment="0" applyProtection="0"/>
    <xf numFmtId="0" fontId="79" fillId="8" borderId="0" applyNumberFormat="0" applyBorder="0" applyAlignment="0" applyProtection="0"/>
    <xf numFmtId="0" fontId="79"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0" borderId="0" applyNumberFormat="0" applyFill="0" applyBorder="0" applyAlignment="0" applyProtection="0"/>
    <xf numFmtId="0" fontId="82" fillId="20" borderId="1" applyNumberFormat="0" applyAlignment="0" applyProtection="0"/>
    <xf numFmtId="0" fontId="83" fillId="0" borderId="2" applyNumberFormat="0" applyFill="0" applyAlignment="0" applyProtection="0"/>
    <xf numFmtId="0" fontId="84" fillId="7" borderId="1" applyNumberFormat="0" applyAlignment="0" applyProtection="0"/>
    <xf numFmtId="44" fontId="1" fillId="0" borderId="0" applyFont="0" applyFill="0" applyBorder="0" applyAlignment="0" applyProtection="0"/>
    <xf numFmtId="44" fontId="7" fillId="0" borderId="0" applyFont="0" applyFill="0" applyBorder="0" applyAlignment="0" applyProtection="0"/>
    <xf numFmtId="0" fontId="85" fillId="3" borderId="0" applyNumberFormat="0" applyBorder="0" applyAlignment="0" applyProtection="0"/>
    <xf numFmtId="0" fontId="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86" fillId="21" borderId="0" applyNumberFormat="0" applyBorder="0" applyAlignment="0" applyProtection="0"/>
    <xf numFmtId="0" fontId="12" fillId="0" borderId="0"/>
    <xf numFmtId="0" fontId="114"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9" fillId="0" borderId="0"/>
    <xf numFmtId="0" fontId="3" fillId="0" borderId="0"/>
    <xf numFmtId="0" fontId="7" fillId="0" borderId="0"/>
    <xf numFmtId="0" fontId="1" fillId="0" borderId="0"/>
    <xf numFmtId="0" fontId="2" fillId="0" borderId="0"/>
    <xf numFmtId="0" fontId="87" fillId="4" borderId="0" applyNumberFormat="0" applyBorder="0" applyAlignment="0" applyProtection="0"/>
    <xf numFmtId="0" fontId="88" fillId="20" borderId="3"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4" applyNumberFormat="0" applyFill="0" applyAlignment="0" applyProtection="0"/>
    <xf numFmtId="0" fontId="92" fillId="0" borderId="5" applyNumberFormat="0" applyFill="0" applyAlignment="0" applyProtection="0"/>
    <xf numFmtId="0" fontId="93" fillId="0" borderId="6" applyNumberFormat="0" applyFill="0" applyAlignment="0" applyProtection="0"/>
    <xf numFmtId="0" fontId="93" fillId="0" borderId="0" applyNumberFormat="0" applyFill="0" applyBorder="0" applyAlignment="0" applyProtection="0"/>
    <xf numFmtId="0" fontId="94" fillId="0" borderId="7" applyNumberFormat="0" applyFill="0" applyAlignment="0" applyProtection="0"/>
    <xf numFmtId="0" fontId="95" fillId="22" borderId="8" applyNumberFormat="0" applyAlignment="0" applyProtection="0"/>
  </cellStyleXfs>
  <cellXfs count="1507">
    <xf numFmtId="0" fontId="0" fillId="0" borderId="0" xfId="0"/>
    <xf numFmtId="0" fontId="0" fillId="0" borderId="0" xfId="0" applyAlignment="1">
      <alignment horizontal="center" vertical="center"/>
    </xf>
    <xf numFmtId="0" fontId="8" fillId="0" borderId="0" xfId="0" applyFont="1" applyAlignment="1">
      <alignment vertical="center"/>
    </xf>
    <xf numFmtId="0" fontId="8" fillId="23" borderId="9" xfId="0" applyFont="1" applyFill="1" applyBorder="1" applyAlignment="1">
      <alignment vertical="center"/>
    </xf>
    <xf numFmtId="0" fontId="8" fillId="23" borderId="10" xfId="0" applyFont="1" applyFill="1" applyBorder="1" applyAlignment="1">
      <alignment vertical="center"/>
    </xf>
    <xf numFmtId="0" fontId="8" fillId="23" borderId="11" xfId="0" applyFont="1" applyFill="1" applyBorder="1" applyAlignment="1">
      <alignment vertical="center"/>
    </xf>
    <xf numFmtId="0" fontId="8" fillId="0" borderId="0" xfId="0" applyFont="1"/>
    <xf numFmtId="0" fontId="11" fillId="24" borderId="12" xfId="49" applyFont="1" applyFill="1" applyBorder="1" applyAlignment="1" applyProtection="1">
      <alignment horizontal="centerContinuous" vertical="center" wrapText="1"/>
    </xf>
    <xf numFmtId="0" fontId="14" fillId="24" borderId="13" xfId="49" applyFont="1" applyFill="1" applyBorder="1" applyAlignment="1" applyProtection="1">
      <alignment horizontal="centerContinuous" vertical="center" wrapText="1"/>
    </xf>
    <xf numFmtId="0" fontId="16" fillId="24" borderId="13" xfId="50" applyFont="1" applyFill="1" applyBorder="1" applyAlignment="1">
      <alignment horizontal="centerContinuous" vertical="center" wrapText="1"/>
    </xf>
    <xf numFmtId="0" fontId="16" fillId="24" borderId="14" xfId="50" applyFont="1" applyFill="1" applyBorder="1" applyAlignment="1">
      <alignment horizontal="centerContinuous" vertical="center" wrapText="1"/>
    </xf>
    <xf numFmtId="0" fontId="20" fillId="0" borderId="0" xfId="0" applyFont="1"/>
    <xf numFmtId="0" fontId="8" fillId="25" borderId="15" xfId="0" applyFont="1" applyFill="1" applyBorder="1" applyAlignment="1">
      <alignment vertical="center"/>
    </xf>
    <xf numFmtId="0" fontId="8" fillId="25" borderId="0" xfId="0" applyFont="1" applyFill="1" applyBorder="1" applyAlignment="1">
      <alignment vertical="center"/>
    </xf>
    <xf numFmtId="0" fontId="8" fillId="25" borderId="16" xfId="0" applyFont="1" applyFill="1" applyBorder="1" applyAlignment="1">
      <alignment vertical="center"/>
    </xf>
    <xf numFmtId="0" fontId="9" fillId="25" borderId="15" xfId="0" applyFont="1" applyFill="1" applyBorder="1" applyAlignment="1">
      <alignment vertical="center"/>
    </xf>
    <xf numFmtId="0" fontId="9" fillId="25" borderId="0" xfId="0" applyFont="1" applyFill="1" applyBorder="1"/>
    <xf numFmtId="0" fontId="8" fillId="25" borderId="0" xfId="0" applyFont="1" applyFill="1" applyBorder="1"/>
    <xf numFmtId="0" fontId="8" fillId="25" borderId="15" xfId="0" applyFont="1" applyFill="1" applyBorder="1"/>
    <xf numFmtId="0" fontId="8" fillId="25" borderId="16" xfId="0" applyFont="1" applyFill="1" applyBorder="1"/>
    <xf numFmtId="0" fontId="8" fillId="25" borderId="17" xfId="0" applyFont="1" applyFill="1" applyBorder="1"/>
    <xf numFmtId="0" fontId="8" fillId="25" borderId="18" xfId="0" applyFont="1" applyFill="1" applyBorder="1"/>
    <xf numFmtId="0" fontId="8" fillId="25" borderId="19" xfId="0" applyFont="1" applyFill="1" applyBorder="1"/>
    <xf numFmtId="0" fontId="0" fillId="0" borderId="15" xfId="0" applyBorder="1" applyAlignment="1">
      <alignment vertical="center"/>
    </xf>
    <xf numFmtId="0" fontId="0" fillId="0" borderId="0" xfId="0" applyAlignment="1">
      <alignment vertical="center"/>
    </xf>
    <xf numFmtId="0" fontId="27" fillId="0" borderId="0" xfId="32" applyFont="1" applyAlignment="1" applyProtection="1">
      <alignment vertical="center"/>
    </xf>
    <xf numFmtId="0" fontId="0" fillId="26" borderId="0" xfId="0" applyFill="1" applyAlignment="1">
      <alignment vertical="center"/>
    </xf>
    <xf numFmtId="0" fontId="0" fillId="0" borderId="9" xfId="0"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pplyFill="1" applyAlignment="1">
      <alignment vertical="center"/>
    </xf>
    <xf numFmtId="0" fontId="0" fillId="0" borderId="0" xfId="0" applyAlignment="1">
      <alignment vertical="center" wrapText="1"/>
    </xf>
    <xf numFmtId="0" fontId="36" fillId="25" borderId="0" xfId="0" applyFont="1" applyFill="1" applyBorder="1"/>
    <xf numFmtId="0" fontId="37" fillId="25" borderId="0" xfId="0" applyFont="1" applyFill="1" applyBorder="1" applyAlignment="1">
      <alignment vertical="center"/>
    </xf>
    <xf numFmtId="0" fontId="38" fillId="0" borderId="0" xfId="0" applyFont="1" applyAlignment="1">
      <alignment horizontal="left" vertical="center"/>
    </xf>
    <xf numFmtId="0" fontId="0" fillId="0" borderId="0" xfId="0" applyBorder="1"/>
    <xf numFmtId="0" fontId="13" fillId="25" borderId="0" xfId="0" applyFont="1" applyFill="1" applyBorder="1" applyAlignment="1">
      <alignment vertical="center"/>
    </xf>
    <xf numFmtId="0" fontId="35" fillId="0" borderId="0" xfId="32" applyFont="1" applyAlignment="1" applyProtection="1">
      <alignment vertical="center"/>
    </xf>
    <xf numFmtId="0" fontId="35" fillId="0" borderId="0" xfId="0" applyFont="1" applyAlignment="1">
      <alignment vertical="center" wrapText="1"/>
    </xf>
    <xf numFmtId="0" fontId="41" fillId="0" borderId="0" xfId="0" applyFont="1" applyAlignment="1">
      <alignment vertical="center" wrapText="1"/>
    </xf>
    <xf numFmtId="0" fontId="0" fillId="0" borderId="20" xfId="0" applyFill="1" applyBorder="1" applyAlignment="1">
      <alignment horizontal="left" vertical="center"/>
    </xf>
    <xf numFmtId="0" fontId="48" fillId="0" borderId="21" xfId="0" applyFont="1" applyFill="1" applyBorder="1" applyAlignment="1">
      <alignment horizontal="center" vertical="center" wrapText="1"/>
    </xf>
    <xf numFmtId="0" fontId="47" fillId="0" borderId="21" xfId="0" applyFont="1" applyFill="1" applyBorder="1" applyAlignment="1">
      <alignment horizontal="center" vertical="center" wrapText="1"/>
    </xf>
    <xf numFmtId="0" fontId="47" fillId="0" borderId="21" xfId="0" applyFont="1" applyFill="1" applyBorder="1" applyAlignment="1">
      <alignment horizontal="left" vertical="center" wrapText="1" indent="2"/>
    </xf>
    <xf numFmtId="0" fontId="47" fillId="0" borderId="22" xfId="0" applyFont="1" applyFill="1" applyBorder="1" applyAlignment="1">
      <alignment horizontal="center" vertical="center" wrapText="1"/>
    </xf>
    <xf numFmtId="0" fontId="48" fillId="0" borderId="20" xfId="0" applyFont="1" applyFill="1" applyBorder="1" applyAlignment="1">
      <alignment horizontal="left" vertical="center" wrapText="1"/>
    </xf>
    <xf numFmtId="1" fontId="48" fillId="0" borderId="21" xfId="0" applyNumberFormat="1" applyFont="1" applyFill="1" applyBorder="1" applyAlignment="1">
      <alignment horizontal="center" vertical="center"/>
    </xf>
    <xf numFmtId="1" fontId="47" fillId="0" borderId="21" xfId="0" applyNumberFormat="1" applyFont="1" applyFill="1" applyBorder="1" applyAlignment="1">
      <alignment horizontal="center" vertical="center"/>
    </xf>
    <xf numFmtId="164" fontId="47" fillId="0" borderId="21" xfId="0" applyNumberFormat="1" applyFont="1" applyFill="1" applyBorder="1" applyAlignment="1">
      <alignment horizontal="center" vertical="center"/>
    </xf>
    <xf numFmtId="1" fontId="47" fillId="0" borderId="21" xfId="0" applyNumberFormat="1" applyFont="1" applyFill="1" applyBorder="1" applyAlignment="1">
      <alignment horizontal="right" vertical="center" indent="2"/>
    </xf>
    <xf numFmtId="1" fontId="47" fillId="0" borderId="22" xfId="0" applyNumberFormat="1" applyFont="1" applyFill="1" applyBorder="1" applyAlignment="1">
      <alignment horizontal="center" vertical="center"/>
    </xf>
    <xf numFmtId="0" fontId="48" fillId="0" borderId="23" xfId="0" applyFont="1" applyFill="1" applyBorder="1" applyAlignment="1">
      <alignment horizontal="left" vertical="center" wrapText="1"/>
    </xf>
    <xf numFmtId="1" fontId="48" fillId="0" borderId="24" xfId="0" applyNumberFormat="1" applyFont="1" applyFill="1" applyBorder="1" applyAlignment="1">
      <alignment horizontal="center" vertical="center"/>
    </xf>
    <xf numFmtId="1" fontId="47" fillId="0" borderId="24" xfId="0" applyNumberFormat="1" applyFont="1" applyFill="1" applyBorder="1" applyAlignment="1">
      <alignment horizontal="center" vertical="center"/>
    </xf>
    <xf numFmtId="164" fontId="47" fillId="0" borderId="24" xfId="0" applyNumberFormat="1" applyFont="1" applyFill="1" applyBorder="1" applyAlignment="1">
      <alignment horizontal="center" vertical="center"/>
    </xf>
    <xf numFmtId="1" fontId="47" fillId="0" borderId="24" xfId="0" applyNumberFormat="1" applyFont="1" applyFill="1" applyBorder="1" applyAlignment="1">
      <alignment horizontal="right" vertical="center" indent="2"/>
    </xf>
    <xf numFmtId="1" fontId="47" fillId="0" borderId="25" xfId="0" applyNumberFormat="1"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0" xfId="0" applyFont="1" applyFill="1" applyBorder="1" applyAlignment="1">
      <alignment horizontal="left" vertical="center" wrapText="1"/>
    </xf>
    <xf numFmtId="0" fontId="46" fillId="0" borderId="21" xfId="0" applyFont="1" applyFill="1" applyBorder="1" applyAlignment="1">
      <alignment horizontal="center" vertical="center" wrapText="1"/>
    </xf>
    <xf numFmtId="0" fontId="46" fillId="0" borderId="23" xfId="0" applyFont="1" applyFill="1" applyBorder="1" applyAlignment="1">
      <alignment horizontal="left" vertical="center" wrapText="1"/>
    </xf>
    <xf numFmtId="0" fontId="46" fillId="0" borderId="24" xfId="0" applyFont="1" applyFill="1" applyBorder="1" applyAlignment="1">
      <alignment horizontal="center" vertical="center" wrapText="1"/>
    </xf>
    <xf numFmtId="0" fontId="46" fillId="0" borderId="27" xfId="0" applyFont="1" applyFill="1" applyBorder="1" applyAlignment="1">
      <alignment horizontal="left" vertical="center" wrapText="1"/>
    </xf>
    <xf numFmtId="0" fontId="0" fillId="27" borderId="0" xfId="0" applyFill="1" applyAlignment="1">
      <alignment vertical="center"/>
    </xf>
    <xf numFmtId="0" fontId="43" fillId="0" borderId="21"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27" fillId="0" borderId="0" xfId="0" applyFont="1" applyAlignment="1">
      <alignment vertical="center"/>
    </xf>
    <xf numFmtId="1" fontId="51" fillId="0" borderId="21" xfId="0" applyNumberFormat="1" applyFont="1" applyFill="1" applyBorder="1" applyAlignment="1">
      <alignment horizontal="center" vertical="center"/>
    </xf>
    <xf numFmtId="0" fontId="51" fillId="0" borderId="21"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29" xfId="0" applyFont="1" applyFill="1" applyBorder="1" applyAlignment="1">
      <alignment horizontal="center" vertical="center"/>
    </xf>
    <xf numFmtId="1" fontId="51" fillId="0" borderId="22" xfId="0" applyNumberFormat="1" applyFont="1" applyFill="1" applyBorder="1" applyAlignment="1">
      <alignment horizontal="center" vertical="center"/>
    </xf>
    <xf numFmtId="0" fontId="51" fillId="0" borderId="22" xfId="0" applyFont="1" applyFill="1" applyBorder="1" applyAlignment="1">
      <alignment horizontal="center" vertical="center" wrapText="1"/>
    </xf>
    <xf numFmtId="164" fontId="51" fillId="0" borderId="22" xfId="0" applyNumberFormat="1" applyFont="1" applyFill="1" applyBorder="1" applyAlignment="1">
      <alignment horizontal="center" vertical="center"/>
    </xf>
    <xf numFmtId="0" fontId="51" fillId="0" borderId="30" xfId="0" applyFont="1" applyFill="1" applyBorder="1" applyAlignment="1">
      <alignment horizontal="center" vertical="center" wrapText="1"/>
    </xf>
    <xf numFmtId="1" fontId="51" fillId="0" borderId="30" xfId="0" applyNumberFormat="1" applyFont="1" applyFill="1" applyBorder="1" applyAlignment="1">
      <alignment horizontal="center" vertical="center"/>
    </xf>
    <xf numFmtId="1" fontId="51" fillId="0" borderId="31" xfId="0" applyNumberFormat="1" applyFont="1" applyFill="1" applyBorder="1" applyAlignment="1">
      <alignment horizontal="center" vertical="center"/>
    </xf>
    <xf numFmtId="0" fontId="51" fillId="0" borderId="31" xfId="0" applyFont="1" applyFill="1" applyBorder="1" applyAlignment="1">
      <alignment horizontal="center" vertical="center" wrapText="1"/>
    </xf>
    <xf numFmtId="0" fontId="51" fillId="0" borderId="22" xfId="0" applyFont="1" applyFill="1" applyBorder="1" applyAlignment="1">
      <alignment horizontal="center" vertical="center"/>
    </xf>
    <xf numFmtId="0" fontId="51" fillId="0" borderId="24" xfId="0" applyFont="1" applyFill="1" applyBorder="1" applyAlignment="1">
      <alignment horizontal="center" vertical="center" wrapText="1"/>
    </xf>
    <xf numFmtId="0" fontId="51" fillId="0" borderId="25" xfId="0" applyFont="1" applyFill="1" applyBorder="1" applyAlignment="1">
      <alignment horizontal="center" vertical="center"/>
    </xf>
    <xf numFmtId="0" fontId="51" fillId="0" borderId="0" xfId="0" applyFont="1" applyAlignment="1">
      <alignment horizontal="center" vertical="center"/>
    </xf>
    <xf numFmtId="0" fontId="52" fillId="0" borderId="32"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33" xfId="0" applyFont="1" applyFill="1" applyBorder="1" applyAlignment="1">
      <alignment horizontal="left" vertical="center" wrapText="1"/>
    </xf>
    <xf numFmtId="0" fontId="52" fillId="0" borderId="33" xfId="0" applyFont="1" applyFill="1" applyBorder="1" applyAlignment="1">
      <alignment horizontal="left" vertical="center" wrapText="1"/>
    </xf>
    <xf numFmtId="0" fontId="51" fillId="0" borderId="23" xfId="0" applyFont="1" applyFill="1" applyBorder="1" applyAlignment="1">
      <alignment horizontal="left" vertical="center" wrapText="1"/>
    </xf>
    <xf numFmtId="0" fontId="51" fillId="0" borderId="0" xfId="0" applyFont="1" applyAlignment="1">
      <alignment vertical="center"/>
    </xf>
    <xf numFmtId="0" fontId="52" fillId="0" borderId="27"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52" fillId="0" borderId="34" xfId="0" applyFont="1" applyFill="1" applyBorder="1" applyAlignment="1">
      <alignment horizontal="center" vertical="center" wrapText="1"/>
    </xf>
    <xf numFmtId="0" fontId="51" fillId="0" borderId="35" xfId="0" applyFont="1" applyFill="1" applyBorder="1" applyAlignment="1">
      <alignment horizontal="center" vertical="center" wrapText="1"/>
    </xf>
    <xf numFmtId="0" fontId="51" fillId="23" borderId="22" xfId="0" applyFont="1" applyFill="1" applyBorder="1" applyAlignment="1">
      <alignment horizontal="center" vertical="center" wrapText="1"/>
    </xf>
    <xf numFmtId="0" fontId="52" fillId="0" borderId="28" xfId="0" applyFont="1" applyFill="1" applyBorder="1" applyAlignment="1">
      <alignment horizontal="left" vertical="center" wrapText="1"/>
    </xf>
    <xf numFmtId="0" fontId="52" fillId="0" borderId="36" xfId="0" applyFont="1" applyFill="1" applyBorder="1" applyAlignment="1">
      <alignment horizontal="center" vertical="center" wrapText="1"/>
    </xf>
    <xf numFmtId="1" fontId="51" fillId="0" borderId="37" xfId="0" applyNumberFormat="1" applyFont="1" applyFill="1" applyBorder="1" applyAlignment="1">
      <alignment horizontal="center" vertical="center"/>
    </xf>
    <xf numFmtId="0" fontId="51" fillId="0" borderId="38" xfId="0" applyFont="1" applyFill="1" applyBorder="1" applyAlignment="1">
      <alignment horizontal="center" vertical="center" wrapText="1"/>
    </xf>
    <xf numFmtId="0" fontId="51" fillId="0" borderId="37" xfId="0" applyFont="1" applyFill="1" applyBorder="1" applyAlignment="1">
      <alignment horizontal="center" vertical="center" wrapText="1"/>
    </xf>
    <xf numFmtId="0" fontId="51" fillId="0" borderId="39" xfId="0" applyFont="1" applyFill="1" applyBorder="1" applyAlignment="1">
      <alignment horizontal="center" vertical="center" wrapText="1"/>
    </xf>
    <xf numFmtId="0" fontId="52" fillId="0" borderId="40" xfId="0" applyFont="1" applyFill="1" applyBorder="1" applyAlignment="1">
      <alignment horizontal="center" vertical="center" wrapText="1"/>
    </xf>
    <xf numFmtId="1" fontId="51" fillId="0" borderId="41" xfId="0" applyNumberFormat="1" applyFont="1" applyFill="1" applyBorder="1" applyAlignment="1">
      <alignment horizontal="center" vertical="center"/>
    </xf>
    <xf numFmtId="0" fontId="51" fillId="0" borderId="42" xfId="0" applyFont="1" applyFill="1" applyBorder="1" applyAlignment="1">
      <alignment horizontal="center" vertical="center" wrapText="1"/>
    </xf>
    <xf numFmtId="49" fontId="51" fillId="23" borderId="41" xfId="0" applyNumberFormat="1" applyFont="1" applyFill="1" applyBorder="1" applyAlignment="1">
      <alignment horizontal="center" vertical="center" wrapText="1"/>
    </xf>
    <xf numFmtId="0" fontId="51" fillId="0" borderId="41"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56" fillId="28" borderId="37" xfId="0" applyFont="1" applyFill="1" applyBorder="1" applyAlignment="1">
      <alignment horizontal="center" vertical="center" wrapText="1"/>
    </xf>
    <xf numFmtId="49" fontId="51" fillId="23" borderId="42" xfId="0" applyNumberFormat="1" applyFont="1" applyFill="1" applyBorder="1" applyAlignment="1">
      <alignment horizontal="center" vertical="center" wrapText="1"/>
    </xf>
    <xf numFmtId="49" fontId="51" fillId="23" borderId="44" xfId="0" applyNumberFormat="1" applyFont="1" applyFill="1" applyBorder="1" applyAlignment="1">
      <alignment horizontal="center" vertical="center" wrapText="1"/>
    </xf>
    <xf numFmtId="0" fontId="56" fillId="28" borderId="38" xfId="0" applyFont="1" applyFill="1" applyBorder="1" applyAlignment="1">
      <alignment horizontal="center" vertical="center" wrapText="1"/>
    </xf>
    <xf numFmtId="2" fontId="56" fillId="28" borderId="38" xfId="0" applyNumberFormat="1" applyFont="1" applyFill="1" applyBorder="1" applyAlignment="1">
      <alignment horizontal="center" vertical="center" wrapText="1"/>
    </xf>
    <xf numFmtId="0" fontId="51" fillId="0" borderId="28" xfId="0" applyFont="1" applyFill="1" applyBorder="1" applyAlignment="1">
      <alignment horizontal="center" vertical="center" wrapText="1"/>
    </xf>
    <xf numFmtId="1" fontId="51" fillId="0" borderId="28" xfId="0" applyNumberFormat="1" applyFont="1" applyFill="1" applyBorder="1" applyAlignment="1">
      <alignment horizontal="center" vertical="center"/>
    </xf>
    <xf numFmtId="1" fontId="51" fillId="0" borderId="45" xfId="0" applyNumberFormat="1" applyFont="1" applyFill="1" applyBorder="1" applyAlignment="1">
      <alignment horizontal="center" vertical="center"/>
    </xf>
    <xf numFmtId="1" fontId="51" fillId="0" borderId="42" xfId="0" applyNumberFormat="1" applyFont="1" applyFill="1" applyBorder="1" applyAlignment="1">
      <alignment horizontal="center" vertical="center"/>
    </xf>
    <xf numFmtId="1" fontId="51" fillId="0" borderId="44" xfId="0" applyNumberFormat="1" applyFont="1" applyFill="1" applyBorder="1" applyAlignment="1">
      <alignment horizontal="center" vertical="center"/>
    </xf>
    <xf numFmtId="1" fontId="51" fillId="0" borderId="38" xfId="0" applyNumberFormat="1" applyFont="1" applyFill="1" applyBorder="1" applyAlignment="1">
      <alignment horizontal="center" vertical="center"/>
    </xf>
    <xf numFmtId="0" fontId="56" fillId="0" borderId="41" xfId="0" applyFont="1" applyFill="1" applyBorder="1" applyAlignment="1">
      <alignment horizontal="center" vertical="center" wrapText="1"/>
    </xf>
    <xf numFmtId="2" fontId="56" fillId="0" borderId="46" xfId="0" applyNumberFormat="1" applyFont="1" applyFill="1" applyBorder="1" applyAlignment="1">
      <alignment horizontal="center" vertical="center" wrapText="1"/>
    </xf>
    <xf numFmtId="0" fontId="56" fillId="0" borderId="46" xfId="0" applyFont="1" applyFill="1" applyBorder="1" applyAlignment="1">
      <alignment horizontal="center" vertical="center" wrapText="1"/>
    </xf>
    <xf numFmtId="0" fontId="51" fillId="0" borderId="0"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vertical="center"/>
    </xf>
    <xf numFmtId="0" fontId="56" fillId="28" borderId="47" xfId="0" applyFont="1" applyFill="1" applyBorder="1" applyAlignment="1">
      <alignment horizontal="center" vertical="center" wrapText="1"/>
    </xf>
    <xf numFmtId="0" fontId="56" fillId="28" borderId="46" xfId="0" applyFont="1" applyFill="1" applyBorder="1" applyAlignment="1">
      <alignment horizontal="center" vertical="center" wrapText="1"/>
    </xf>
    <xf numFmtId="1" fontId="51" fillId="0" borderId="46" xfId="0" applyNumberFormat="1" applyFont="1" applyFill="1" applyBorder="1" applyAlignment="1">
      <alignment horizontal="center" vertical="center"/>
    </xf>
    <xf numFmtId="0" fontId="56" fillId="28" borderId="28" xfId="0" applyFont="1" applyFill="1" applyBorder="1" applyAlignment="1">
      <alignment horizontal="center" vertical="center" wrapText="1"/>
    </xf>
    <xf numFmtId="0" fontId="56" fillId="28" borderId="0" xfId="0" applyFont="1" applyFill="1" applyBorder="1" applyAlignment="1">
      <alignment horizontal="center" vertical="center" wrapText="1"/>
    </xf>
    <xf numFmtId="0" fontId="51"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56" fillId="0" borderId="0" xfId="0" applyFont="1" applyFill="1" applyBorder="1" applyAlignment="1">
      <alignment horizontal="center" vertical="center" wrapText="1"/>
    </xf>
    <xf numFmtId="1" fontId="51" fillId="0" borderId="48" xfId="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0" fontId="51" fillId="0" borderId="48" xfId="0" applyFont="1" applyFill="1" applyBorder="1" applyAlignment="1">
      <alignment horizontal="center" vertical="center" wrapText="1"/>
    </xf>
    <xf numFmtId="0" fontId="51" fillId="0" borderId="46" xfId="0" applyFont="1" applyFill="1" applyBorder="1" applyAlignment="1">
      <alignment horizontal="center" vertical="center" wrapText="1"/>
    </xf>
    <xf numFmtId="0" fontId="51" fillId="23" borderId="49" xfId="0" applyFont="1" applyFill="1" applyBorder="1" applyAlignment="1">
      <alignment horizontal="center" vertical="center" wrapText="1"/>
    </xf>
    <xf numFmtId="0" fontId="51" fillId="23" borderId="44" xfId="0" applyFont="1" applyFill="1" applyBorder="1" applyAlignment="1">
      <alignment horizontal="center" vertical="center" wrapText="1"/>
    </xf>
    <xf numFmtId="0" fontId="51" fillId="23" borderId="37" xfId="0" applyFont="1" applyFill="1" applyBorder="1" applyAlignment="1">
      <alignment horizontal="center" vertical="center" wrapText="1"/>
    </xf>
    <xf numFmtId="0" fontId="51" fillId="23" borderId="41" xfId="0" applyFont="1" applyFill="1" applyBorder="1" applyAlignment="1">
      <alignment horizontal="center" vertical="center" wrapText="1"/>
    </xf>
    <xf numFmtId="0" fontId="51" fillId="23" borderId="45" xfId="0" applyFont="1" applyFill="1" applyBorder="1" applyAlignment="1">
      <alignment horizontal="center" vertical="center" wrapText="1"/>
    </xf>
    <xf numFmtId="1" fontId="51" fillId="23" borderId="49" xfId="0" applyNumberFormat="1" applyFont="1" applyFill="1" applyBorder="1" applyAlignment="1">
      <alignment horizontal="center" vertical="center"/>
    </xf>
    <xf numFmtId="1" fontId="51" fillId="23" borderId="44" xfId="0" applyNumberFormat="1" applyFont="1" applyFill="1" applyBorder="1" applyAlignment="1">
      <alignment horizontal="center" vertical="center"/>
    </xf>
    <xf numFmtId="1" fontId="51" fillId="23" borderId="45" xfId="0" applyNumberFormat="1" applyFont="1" applyFill="1" applyBorder="1" applyAlignment="1">
      <alignment horizontal="center" vertical="center"/>
    </xf>
    <xf numFmtId="0" fontId="56" fillId="23" borderId="46" xfId="0" applyFont="1" applyFill="1" applyBorder="1" applyAlignment="1">
      <alignment horizontal="center" vertical="center" wrapText="1"/>
    </xf>
    <xf numFmtId="164" fontId="51" fillId="23" borderId="22" xfId="0" applyNumberFormat="1" applyFont="1" applyFill="1" applyBorder="1" applyAlignment="1">
      <alignment horizontal="center" vertical="center"/>
    </xf>
    <xf numFmtId="0" fontId="56" fillId="23" borderId="47" xfId="0" applyFont="1" applyFill="1" applyBorder="1" applyAlignment="1">
      <alignment horizontal="center" vertical="center" wrapText="1"/>
    </xf>
    <xf numFmtId="0" fontId="56" fillId="23" borderId="0" xfId="0" applyFont="1" applyFill="1" applyBorder="1" applyAlignment="1">
      <alignment horizontal="center" vertical="center" wrapText="1"/>
    </xf>
    <xf numFmtId="0" fontId="51" fillId="23" borderId="47" xfId="0" applyFont="1" applyFill="1" applyBorder="1" applyAlignment="1">
      <alignment horizontal="center" vertical="center" wrapText="1"/>
    </xf>
    <xf numFmtId="0" fontId="51" fillId="23"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23" borderId="45" xfId="0" applyFont="1" applyFill="1" applyBorder="1" applyAlignment="1">
      <alignment horizontal="center" vertical="center"/>
    </xf>
    <xf numFmtId="0" fontId="55" fillId="0" borderId="38" xfId="0" applyFont="1" applyFill="1" applyBorder="1" applyAlignment="1">
      <alignment horizontal="center" vertical="center" wrapText="1"/>
    </xf>
    <xf numFmtId="49" fontId="51" fillId="0" borderId="42" xfId="0" applyNumberFormat="1" applyFont="1" applyFill="1" applyBorder="1" applyAlignment="1">
      <alignment horizontal="center" vertical="center" wrapText="1"/>
    </xf>
    <xf numFmtId="49" fontId="51" fillId="0" borderId="41" xfId="0" applyNumberFormat="1" applyFont="1" applyFill="1" applyBorder="1" applyAlignment="1">
      <alignment horizontal="center" vertical="center" wrapText="1"/>
    </xf>
    <xf numFmtId="49" fontId="51" fillId="0" borderId="44" xfId="0" applyNumberFormat="1" applyFont="1" applyFill="1" applyBorder="1" applyAlignment="1">
      <alignment horizontal="center" vertical="center" wrapText="1"/>
    </xf>
    <xf numFmtId="1" fontId="51" fillId="23" borderId="41" xfId="0" applyNumberFormat="1" applyFont="1" applyFill="1" applyBorder="1" applyAlignment="1">
      <alignment horizontal="center" vertical="center"/>
    </xf>
    <xf numFmtId="1" fontId="51" fillId="23" borderId="37" xfId="0" applyNumberFormat="1" applyFont="1" applyFill="1" applyBorder="1" applyAlignment="1">
      <alignment horizontal="center" vertical="center"/>
    </xf>
    <xf numFmtId="0" fontId="52" fillId="0" borderId="50" xfId="0" applyFont="1" applyFill="1" applyBorder="1" applyAlignment="1">
      <alignment horizontal="center" vertical="center" wrapText="1"/>
    </xf>
    <xf numFmtId="0" fontId="51" fillId="23" borderId="51" xfId="0" applyFont="1" applyFill="1" applyBorder="1" applyAlignment="1">
      <alignment horizontal="center" vertical="center" wrapText="1"/>
    </xf>
    <xf numFmtId="0" fontId="51" fillId="23" borderId="28" xfId="0" applyFont="1" applyFill="1" applyBorder="1" applyAlignment="1">
      <alignment horizontal="center" vertical="center" wrapText="1"/>
    </xf>
    <xf numFmtId="1" fontId="51" fillId="23" borderId="51" xfId="0" applyNumberFormat="1" applyFont="1" applyFill="1" applyBorder="1" applyAlignment="1">
      <alignment horizontal="center" vertical="center"/>
    </xf>
    <xf numFmtId="1" fontId="51" fillId="23" borderId="28" xfId="0" applyNumberFormat="1" applyFont="1" applyFill="1" applyBorder="1" applyAlignment="1">
      <alignment horizontal="center" vertical="center"/>
    </xf>
    <xf numFmtId="1" fontId="51" fillId="23" borderId="0" xfId="0" applyNumberFormat="1" applyFont="1" applyFill="1" applyBorder="1" applyAlignment="1">
      <alignment horizontal="center" vertical="center"/>
    </xf>
    <xf numFmtId="0" fontId="51" fillId="0" borderId="52" xfId="0" applyFont="1" applyFill="1" applyBorder="1" applyAlignment="1">
      <alignment horizontal="center" vertical="center" wrapText="1"/>
    </xf>
    <xf numFmtId="2" fontId="56" fillId="28" borderId="46" xfId="0" applyNumberFormat="1" applyFont="1" applyFill="1" applyBorder="1" applyAlignment="1">
      <alignment horizontal="center" vertical="center" wrapText="1"/>
    </xf>
    <xf numFmtId="0" fontId="51" fillId="0" borderId="46" xfId="0" applyFont="1" applyFill="1" applyBorder="1" applyAlignment="1">
      <alignment horizontal="center" vertical="center"/>
    </xf>
    <xf numFmtId="0" fontId="51" fillId="0" borderId="53" xfId="0" applyFont="1" applyFill="1" applyBorder="1" applyAlignment="1">
      <alignment horizontal="center" vertical="center"/>
    </xf>
    <xf numFmtId="0" fontId="51" fillId="0" borderId="0" xfId="0" applyFont="1" applyFill="1" applyAlignment="1">
      <alignment horizontal="center" vertical="center"/>
    </xf>
    <xf numFmtId="0" fontId="0" fillId="0" borderId="0" xfId="0" applyFill="1"/>
    <xf numFmtId="0" fontId="0" fillId="0" borderId="0" xfId="0" applyFill="1" applyAlignment="1">
      <alignment horizontal="center" vertical="center"/>
    </xf>
    <xf numFmtId="2" fontId="51" fillId="0" borderId="38" xfId="0" applyNumberFormat="1" applyFont="1" applyFill="1" applyBorder="1" applyAlignment="1">
      <alignment horizontal="center" vertical="center" wrapText="1"/>
    </xf>
    <xf numFmtId="2" fontId="51" fillId="0" borderId="46" xfId="0" applyNumberFormat="1" applyFont="1" applyFill="1" applyBorder="1" applyAlignment="1">
      <alignment horizontal="center" vertical="center" wrapText="1"/>
    </xf>
    <xf numFmtId="0" fontId="52" fillId="0" borderId="54" xfId="0" applyFont="1" applyFill="1" applyBorder="1" applyAlignment="1">
      <alignment horizontal="center" vertical="center" wrapText="1"/>
    </xf>
    <xf numFmtId="0" fontId="51" fillId="0" borderId="32" xfId="0" applyFont="1" applyFill="1" applyBorder="1" applyAlignment="1">
      <alignment horizontal="center" vertical="center"/>
    </xf>
    <xf numFmtId="1" fontId="51" fillId="0" borderId="32" xfId="0" applyNumberFormat="1" applyFont="1" applyFill="1" applyBorder="1" applyAlignment="1">
      <alignment horizontal="center" vertical="center"/>
    </xf>
    <xf numFmtId="0" fontId="51" fillId="23" borderId="55" xfId="0" applyFont="1" applyFill="1" applyBorder="1" applyAlignment="1">
      <alignment horizontal="center" vertical="center" wrapText="1"/>
    </xf>
    <xf numFmtId="0" fontId="51" fillId="0" borderId="56" xfId="0" applyFont="1" applyFill="1" applyBorder="1" applyAlignment="1">
      <alignment horizontal="center" vertical="center" wrapText="1"/>
    </xf>
    <xf numFmtId="2" fontId="51" fillId="0" borderId="31" xfId="0" applyNumberFormat="1" applyFont="1" applyFill="1" applyBorder="1" applyAlignment="1">
      <alignment horizontal="center" vertical="center" wrapText="1"/>
    </xf>
    <xf numFmtId="0" fontId="51" fillId="0" borderId="32" xfId="0" applyFont="1" applyFill="1" applyBorder="1" applyAlignment="1">
      <alignment horizontal="center" vertical="center" wrapText="1"/>
    </xf>
    <xf numFmtId="1" fontId="51" fillId="23" borderId="55" xfId="0" applyNumberFormat="1" applyFont="1" applyFill="1" applyBorder="1" applyAlignment="1">
      <alignment horizontal="center" vertical="center"/>
    </xf>
    <xf numFmtId="0" fontId="51" fillId="0" borderId="17" xfId="0" applyFont="1" applyFill="1" applyBorder="1" applyAlignment="1">
      <alignment horizontal="center" vertical="center" wrapText="1"/>
    </xf>
    <xf numFmtId="0" fontId="51" fillId="0" borderId="57" xfId="0" applyFont="1" applyFill="1" applyBorder="1" applyAlignment="1">
      <alignment horizontal="center" vertical="center" wrapText="1"/>
    </xf>
    <xf numFmtId="0" fontId="51" fillId="0" borderId="18" xfId="0" applyFont="1" applyFill="1" applyBorder="1" applyAlignment="1">
      <alignment horizontal="center" vertical="center" wrapText="1"/>
    </xf>
    <xf numFmtId="164" fontId="51" fillId="0" borderId="32" xfId="0" applyNumberFormat="1" applyFont="1" applyFill="1" applyBorder="1" applyAlignment="1">
      <alignment horizontal="center" vertical="center"/>
    </xf>
    <xf numFmtId="2" fontId="51" fillId="0" borderId="32" xfId="0" applyNumberFormat="1" applyFont="1" applyFill="1" applyBorder="1" applyAlignment="1">
      <alignment horizontal="center" vertical="center"/>
    </xf>
    <xf numFmtId="2" fontId="51" fillId="23" borderId="32" xfId="0" applyNumberFormat="1" applyFont="1" applyFill="1" applyBorder="1" applyAlignment="1">
      <alignment horizontal="center" vertical="center"/>
    </xf>
    <xf numFmtId="164" fontId="51" fillId="0" borderId="41" xfId="0" applyNumberFormat="1" applyFont="1" applyFill="1" applyBorder="1" applyAlignment="1">
      <alignment horizontal="center" vertical="center"/>
    </xf>
    <xf numFmtId="164" fontId="51" fillId="0" borderId="28" xfId="0" applyNumberFormat="1" applyFont="1" applyFill="1" applyBorder="1" applyAlignment="1">
      <alignment horizontal="center" vertical="center"/>
    </xf>
    <xf numFmtId="164" fontId="56" fillId="0" borderId="41" xfId="0" applyNumberFormat="1" applyFont="1" applyFill="1" applyBorder="1" applyAlignment="1">
      <alignment horizontal="center" vertical="center" wrapText="1"/>
    </xf>
    <xf numFmtId="2" fontId="51" fillId="0" borderId="58" xfId="0" applyNumberFormat="1" applyFont="1" applyFill="1" applyBorder="1" applyAlignment="1">
      <alignment horizontal="center" vertical="center"/>
    </xf>
    <xf numFmtId="164" fontId="51" fillId="0" borderId="58" xfId="0" applyNumberFormat="1" applyFont="1" applyFill="1" applyBorder="1" applyAlignment="1">
      <alignment horizontal="center" vertical="center"/>
    </xf>
    <xf numFmtId="2" fontId="51" fillId="0" borderId="59" xfId="0" applyNumberFormat="1" applyFont="1" applyFill="1" applyBorder="1" applyAlignment="1">
      <alignment horizontal="center" vertical="center"/>
    </xf>
    <xf numFmtId="1" fontId="51" fillId="0" borderId="43" xfId="0" applyNumberFormat="1" applyFont="1" applyFill="1" applyBorder="1" applyAlignment="1">
      <alignment horizontal="center" vertical="center"/>
    </xf>
    <xf numFmtId="1" fontId="51" fillId="0" borderId="52" xfId="0" applyNumberFormat="1" applyFont="1" applyFill="1" applyBorder="1" applyAlignment="1">
      <alignment horizontal="center" vertical="center"/>
    </xf>
    <xf numFmtId="0" fontId="56" fillId="0" borderId="43" xfId="0" applyFont="1" applyFill="1" applyBorder="1" applyAlignment="1">
      <alignment horizontal="center" vertical="center" wrapText="1"/>
    </xf>
    <xf numFmtId="0" fontId="51" fillId="0" borderId="32" xfId="0" applyFont="1" applyFill="1" applyBorder="1" applyAlignment="1">
      <alignment horizontal="left" vertical="center" wrapText="1"/>
    </xf>
    <xf numFmtId="1" fontId="51" fillId="0" borderId="29" xfId="0" applyNumberFormat="1" applyFont="1" applyFill="1" applyBorder="1" applyAlignment="1">
      <alignment horizontal="center" vertical="center"/>
    </xf>
    <xf numFmtId="49" fontId="4" fillId="23" borderId="44" xfId="0" applyNumberFormat="1" applyFont="1" applyFill="1" applyBorder="1" applyAlignment="1">
      <alignment horizontal="center" vertical="center" wrapText="1"/>
    </xf>
    <xf numFmtId="49" fontId="4" fillId="23" borderId="41" xfId="0" applyNumberFormat="1" applyFont="1" applyFill="1" applyBorder="1" applyAlignment="1">
      <alignment horizontal="center" vertical="center" wrapText="1"/>
    </xf>
    <xf numFmtId="0" fontId="5" fillId="0" borderId="55" xfId="0" applyFont="1" applyFill="1" applyBorder="1" applyAlignment="1">
      <alignment horizontal="left" vertical="center"/>
    </xf>
    <xf numFmtId="0" fontId="5" fillId="0" borderId="51" xfId="0" applyFont="1" applyFill="1" applyBorder="1" applyAlignment="1">
      <alignment horizontal="centerContinuous" vertical="center"/>
    </xf>
    <xf numFmtId="0" fontId="6" fillId="0" borderId="51" xfId="0" applyFont="1" applyFill="1" applyBorder="1" applyAlignment="1">
      <alignment horizontal="centerContinuous" vertical="center"/>
    </xf>
    <xf numFmtId="0" fontId="6" fillId="0" borderId="60" xfId="0" applyFont="1" applyFill="1" applyBorder="1" applyAlignment="1">
      <alignment horizontal="centerContinuous" vertical="center"/>
    </xf>
    <xf numFmtId="0" fontId="6" fillId="0" borderId="0" xfId="0" applyFont="1" applyBorder="1" applyAlignment="1">
      <alignment vertical="center"/>
    </xf>
    <xf numFmtId="0" fontId="5" fillId="0" borderId="55" xfId="0" applyFont="1" applyFill="1" applyBorder="1" applyAlignment="1">
      <alignment horizontal="centerContinuous" vertical="center"/>
    </xf>
    <xf numFmtId="0" fontId="6" fillId="0" borderId="0" xfId="0" applyFont="1" applyAlignment="1">
      <alignment vertical="center"/>
    </xf>
    <xf numFmtId="0" fontId="6" fillId="0" borderId="28" xfId="0" applyFont="1" applyFill="1" applyBorder="1" applyAlignment="1">
      <alignment horizontal="centerContinuous" vertical="center"/>
    </xf>
    <xf numFmtId="0" fontId="6" fillId="0" borderId="29" xfId="0" applyFont="1" applyFill="1" applyBorder="1" applyAlignment="1">
      <alignment horizontal="centerContinuous" vertical="center"/>
    </xf>
    <xf numFmtId="0" fontId="5" fillId="0" borderId="32" xfId="0" applyFont="1" applyFill="1" applyBorder="1" applyAlignment="1">
      <alignment horizontal="left" vertical="center"/>
    </xf>
    <xf numFmtId="0" fontId="5" fillId="0" borderId="28" xfId="0" applyFont="1" applyFill="1" applyBorder="1" applyAlignment="1">
      <alignment horizontal="centerContinuous" vertical="center"/>
    </xf>
    <xf numFmtId="0" fontId="5" fillId="0" borderId="32" xfId="0" applyFont="1" applyFill="1" applyBorder="1" applyAlignment="1">
      <alignment horizontal="centerContinuous" vertical="center"/>
    </xf>
    <xf numFmtId="0" fontId="56" fillId="28" borderId="35" xfId="0" applyFont="1" applyFill="1" applyBorder="1" applyAlignment="1">
      <alignment horizontal="left" vertical="center" wrapText="1"/>
    </xf>
    <xf numFmtId="0" fontId="56" fillId="28" borderId="33" xfId="0" applyFont="1" applyFill="1" applyBorder="1" applyAlignment="1">
      <alignment horizontal="left" vertical="center" wrapText="1"/>
    </xf>
    <xf numFmtId="0" fontId="56" fillId="28" borderId="61" xfId="0" applyFont="1" applyFill="1" applyBorder="1" applyAlignment="1">
      <alignment horizontal="left" vertical="center" wrapText="1"/>
    </xf>
    <xf numFmtId="0" fontId="60" fillId="27" borderId="38" xfId="0" applyFont="1" applyFill="1" applyBorder="1" applyAlignment="1">
      <alignment horizontal="center" vertical="center" wrapText="1"/>
    </xf>
    <xf numFmtId="0" fontId="60" fillId="0" borderId="38" xfId="0" applyFont="1" applyFill="1" applyBorder="1" applyAlignment="1">
      <alignment horizontal="center" vertical="center" wrapText="1"/>
    </xf>
    <xf numFmtId="49" fontId="52" fillId="0" borderId="41" xfId="0" applyNumberFormat="1" applyFont="1" applyFill="1" applyBorder="1" applyAlignment="1">
      <alignment horizontal="center" vertical="center" wrapText="1"/>
    </xf>
    <xf numFmtId="0" fontId="5" fillId="0" borderId="56" xfId="0" applyFont="1" applyFill="1" applyBorder="1" applyAlignment="1">
      <alignment horizontal="left" vertical="center" wrapText="1"/>
    </xf>
    <xf numFmtId="0" fontId="6" fillId="0" borderId="46"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6" xfId="0" applyFont="1" applyFill="1" applyBorder="1" applyAlignment="1">
      <alignment horizontal="center" vertical="center"/>
    </xf>
    <xf numFmtId="167" fontId="10" fillId="0" borderId="48" xfId="0" applyNumberFormat="1" applyFont="1" applyFill="1" applyBorder="1" applyAlignment="1" applyProtection="1">
      <alignment horizontal="center" vertical="center"/>
      <protection locked="0"/>
    </xf>
    <xf numFmtId="0" fontId="5" fillId="29" borderId="18" xfId="0" applyFont="1" applyFill="1" applyBorder="1" applyAlignment="1">
      <alignment horizontal="center" vertical="center" wrapText="1"/>
    </xf>
    <xf numFmtId="0" fontId="19" fillId="30" borderId="32" xfId="0" applyFont="1" applyFill="1" applyBorder="1" applyAlignment="1">
      <alignment horizontal="right" vertical="center" wrapText="1"/>
    </xf>
    <xf numFmtId="0" fontId="27" fillId="27" borderId="32" xfId="0" applyFont="1" applyFill="1" applyBorder="1" applyAlignment="1">
      <alignment horizontal="center" vertical="center"/>
    </xf>
    <xf numFmtId="0" fontId="27" fillId="27" borderId="28" xfId="0" applyFont="1" applyFill="1" applyBorder="1" applyAlignment="1">
      <alignment horizontal="center" vertical="center"/>
    </xf>
    <xf numFmtId="0" fontId="27" fillId="27" borderId="29" xfId="0" applyFont="1" applyFill="1" applyBorder="1" applyAlignment="1">
      <alignment horizontal="center" vertical="center"/>
    </xf>
    <xf numFmtId="0" fontId="19" fillId="31" borderId="32" xfId="0" applyFont="1" applyFill="1" applyBorder="1" applyAlignment="1">
      <alignment horizontal="right" vertical="center" wrapText="1"/>
    </xf>
    <xf numFmtId="0" fontId="19" fillId="31" borderId="32" xfId="0" applyFont="1" applyFill="1" applyBorder="1" applyAlignment="1">
      <alignment horizontal="center" vertical="center"/>
    </xf>
    <xf numFmtId="0" fontId="19" fillId="31" borderId="28" xfId="0" applyFont="1" applyFill="1" applyBorder="1" applyAlignment="1">
      <alignment horizontal="center" vertical="center"/>
    </xf>
    <xf numFmtId="0" fontId="19" fillId="31" borderId="29" xfId="0" applyFont="1" applyFill="1" applyBorder="1" applyAlignment="1">
      <alignment horizontal="center" vertical="center"/>
    </xf>
    <xf numFmtId="0" fontId="25" fillId="0" borderId="62" xfId="0" applyFont="1" applyFill="1" applyBorder="1" applyAlignment="1">
      <alignment horizontal="center" vertical="center"/>
    </xf>
    <xf numFmtId="0" fontId="51" fillId="23" borderId="39" xfId="0" applyFont="1" applyFill="1" applyBorder="1" applyAlignment="1">
      <alignment horizontal="center" vertical="center" wrapText="1"/>
    </xf>
    <xf numFmtId="0" fontId="51" fillId="0" borderId="44" xfId="0" applyFont="1" applyFill="1" applyBorder="1" applyAlignment="1">
      <alignment horizontal="center" vertical="center" wrapText="1"/>
    </xf>
    <xf numFmtId="0" fontId="5" fillId="0" borderId="0" xfId="0" applyFont="1" applyAlignment="1">
      <alignment horizontal="right" vertical="center" wrapText="1"/>
    </xf>
    <xf numFmtId="168" fontId="51" fillId="0" borderId="32" xfId="0" applyNumberFormat="1" applyFont="1" applyFill="1" applyBorder="1" applyAlignment="1">
      <alignment vertical="center"/>
    </xf>
    <xf numFmtId="168" fontId="57" fillId="27" borderId="32" xfId="0" applyNumberFormat="1" applyFont="1" applyFill="1" applyBorder="1" applyAlignment="1">
      <alignment vertical="center"/>
    </xf>
    <xf numFmtId="0" fontId="41" fillId="27" borderId="0" xfId="50" applyFont="1" applyFill="1" applyBorder="1" applyAlignment="1">
      <alignment horizontal="centerContinuous" vertical="center" wrapText="1"/>
    </xf>
    <xf numFmtId="169" fontId="18" fillId="27" borderId="22" xfId="0" applyNumberFormat="1" applyFont="1" applyFill="1" applyBorder="1" applyAlignment="1">
      <alignment horizontal="center" vertical="center"/>
    </xf>
    <xf numFmtId="1" fontId="51" fillId="0" borderId="55" xfId="0" applyNumberFormat="1" applyFont="1" applyFill="1" applyBorder="1" applyAlignment="1">
      <alignment horizontal="center" vertical="center"/>
    </xf>
    <xf numFmtId="0" fontId="51" fillId="0" borderId="49" xfId="0" applyFont="1" applyFill="1" applyBorder="1" applyAlignment="1">
      <alignment horizontal="center" vertical="center" wrapText="1"/>
    </xf>
    <xf numFmtId="1" fontId="51" fillId="0" borderId="49" xfId="0" applyNumberFormat="1" applyFont="1" applyFill="1" applyBorder="1" applyAlignment="1">
      <alignment horizontal="center" vertical="center"/>
    </xf>
    <xf numFmtId="1" fontId="51" fillId="0" borderId="51" xfId="0" applyNumberFormat="1" applyFont="1" applyFill="1" applyBorder="1" applyAlignment="1">
      <alignment horizontal="center" vertical="center"/>
    </xf>
    <xf numFmtId="2" fontId="51" fillId="0" borderId="56" xfId="0" applyNumberFormat="1" applyFont="1" applyFill="1" applyBorder="1" applyAlignment="1">
      <alignment horizontal="center" vertical="center"/>
    </xf>
    <xf numFmtId="168" fontId="57" fillId="27" borderId="56" xfId="0" applyNumberFormat="1" applyFont="1" applyFill="1" applyBorder="1" applyAlignment="1">
      <alignment vertical="center"/>
    </xf>
    <xf numFmtId="168" fontId="51" fillId="0" borderId="56" xfId="0" applyNumberFormat="1" applyFont="1" applyFill="1" applyBorder="1" applyAlignment="1">
      <alignment vertical="center"/>
    </xf>
    <xf numFmtId="0" fontId="56" fillId="0" borderId="42" xfId="0" applyFont="1" applyFill="1" applyBorder="1" applyAlignment="1">
      <alignment horizontal="center" vertical="center" wrapText="1"/>
    </xf>
    <xf numFmtId="169" fontId="18" fillId="27" borderId="31" xfId="0" applyNumberFormat="1" applyFont="1" applyFill="1" applyBorder="1" applyAlignment="1">
      <alignment horizontal="center" vertical="center"/>
    </xf>
    <xf numFmtId="0" fontId="51" fillId="0" borderId="55" xfId="0" applyFont="1" applyFill="1" applyBorder="1" applyAlignment="1">
      <alignment horizontal="center" vertical="center" wrapText="1"/>
    </xf>
    <xf numFmtId="0" fontId="56" fillId="0" borderId="51" xfId="0" applyFont="1" applyFill="1" applyBorder="1" applyAlignment="1">
      <alignment horizontal="center" vertical="center" wrapText="1"/>
    </xf>
    <xf numFmtId="164" fontId="51" fillId="0" borderId="45" xfId="0" applyNumberFormat="1" applyFont="1" applyFill="1" applyBorder="1" applyAlignment="1">
      <alignment horizontal="center" vertical="center"/>
    </xf>
    <xf numFmtId="0" fontId="51" fillId="0" borderId="51" xfId="0" applyFont="1" applyFill="1" applyBorder="1" applyAlignment="1">
      <alignment horizontal="center" vertical="center" wrapText="1"/>
    </xf>
    <xf numFmtId="0" fontId="56" fillId="0" borderId="49" xfId="0" applyFont="1" applyFill="1" applyBorder="1" applyAlignment="1">
      <alignment horizontal="center" vertical="center" wrapText="1"/>
    </xf>
    <xf numFmtId="0" fontId="51" fillId="0" borderId="45" xfId="0" applyFont="1" applyFill="1" applyBorder="1" applyAlignment="1">
      <alignment horizontal="center" vertical="center"/>
    </xf>
    <xf numFmtId="0" fontId="52" fillId="0" borderId="33" xfId="0" applyFont="1" applyFill="1" applyBorder="1" applyAlignment="1">
      <alignment horizontal="center" vertical="center" wrapText="1"/>
    </xf>
    <xf numFmtId="0" fontId="52" fillId="0" borderId="56" xfId="0" applyFont="1" applyFill="1" applyBorder="1" applyAlignment="1">
      <alignment horizontal="center" vertical="center" wrapText="1"/>
    </xf>
    <xf numFmtId="0" fontId="52" fillId="0" borderId="42" xfId="0" applyFont="1" applyFill="1" applyBorder="1" applyAlignment="1">
      <alignment horizontal="center" vertical="center" wrapText="1"/>
    </xf>
    <xf numFmtId="0" fontId="52" fillId="0" borderId="38" xfId="0" applyFont="1" applyFill="1" applyBorder="1" applyAlignment="1">
      <alignment horizontal="center" vertical="center" wrapText="1"/>
    </xf>
    <xf numFmtId="0" fontId="7" fillId="0" borderId="38" xfId="50" applyFont="1" applyFill="1" applyBorder="1" applyAlignment="1">
      <alignment horizontal="centerContinuous" vertical="center" wrapText="1"/>
    </xf>
    <xf numFmtId="0" fontId="52" fillId="0" borderId="46" xfId="0" applyFont="1" applyFill="1" applyBorder="1" applyAlignment="1">
      <alignment horizontal="center" vertical="center" wrapText="1"/>
    </xf>
    <xf numFmtId="0" fontId="52" fillId="0" borderId="31" xfId="0" applyFont="1" applyFill="1" applyBorder="1" applyAlignment="1">
      <alignment horizontal="center" vertical="center" wrapText="1"/>
    </xf>
    <xf numFmtId="167" fontId="10" fillId="0" borderId="63" xfId="0" applyNumberFormat="1" applyFont="1" applyFill="1" applyBorder="1" applyAlignment="1" applyProtection="1">
      <alignment horizontal="center" vertical="center"/>
      <protection locked="0"/>
    </xf>
    <xf numFmtId="0" fontId="6" fillId="0" borderId="0" xfId="0" applyFont="1" applyFill="1" applyBorder="1" applyAlignment="1">
      <alignment vertical="center"/>
    </xf>
    <xf numFmtId="0" fontId="26" fillId="29" borderId="12" xfId="0" applyFont="1" applyFill="1" applyBorder="1" applyAlignment="1">
      <alignment horizontal="center" vertical="center" wrapText="1"/>
    </xf>
    <xf numFmtId="2" fontId="56" fillId="28" borderId="31" xfId="0" applyNumberFormat="1" applyFont="1" applyFill="1" applyBorder="1" applyAlignment="1">
      <alignment horizontal="center" vertical="center" wrapText="1"/>
    </xf>
    <xf numFmtId="0" fontId="56" fillId="28" borderId="31" xfId="0" applyFont="1" applyFill="1" applyBorder="1" applyAlignment="1">
      <alignment horizontal="center" vertical="center" wrapText="1"/>
    </xf>
    <xf numFmtId="0" fontId="51" fillId="23" borderId="25" xfId="0" applyFont="1" applyFill="1" applyBorder="1" applyAlignment="1">
      <alignment horizontal="center" vertical="center" wrapText="1"/>
    </xf>
    <xf numFmtId="0" fontId="56" fillId="28" borderId="57" xfId="0" applyFont="1" applyFill="1" applyBorder="1" applyAlignment="1">
      <alignment horizontal="center" vertical="center" wrapText="1"/>
    </xf>
    <xf numFmtId="0" fontId="56" fillId="28" borderId="18" xfId="0" applyFont="1" applyFill="1" applyBorder="1" applyAlignment="1">
      <alignment horizontal="center" vertical="center" wrapText="1"/>
    </xf>
    <xf numFmtId="0" fontId="60" fillId="27" borderId="22" xfId="0" applyFont="1" applyFill="1" applyBorder="1" applyAlignment="1">
      <alignment horizontal="center" vertical="center" wrapText="1"/>
    </xf>
    <xf numFmtId="0" fontId="60" fillId="27" borderId="31" xfId="0" applyFont="1" applyFill="1" applyBorder="1" applyAlignment="1">
      <alignment horizontal="center" vertical="center" wrapText="1"/>
    </xf>
    <xf numFmtId="0" fontId="60" fillId="27" borderId="57" xfId="0" applyFont="1" applyFill="1" applyBorder="1" applyAlignment="1">
      <alignment horizontal="center" vertical="center" wrapText="1"/>
    </xf>
    <xf numFmtId="0" fontId="60" fillId="0" borderId="57" xfId="0" applyFont="1" applyFill="1" applyBorder="1" applyAlignment="1">
      <alignment horizontal="center" vertical="center" wrapText="1"/>
    </xf>
    <xf numFmtId="0" fontId="60" fillId="27" borderId="2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16" xfId="0" applyBorder="1" applyAlignment="1">
      <alignment horizontal="center" vertical="center"/>
    </xf>
    <xf numFmtId="0" fontId="19" fillId="31" borderId="62" xfId="0" applyFont="1" applyFill="1" applyBorder="1" applyAlignment="1">
      <alignment horizontal="center" vertical="center"/>
    </xf>
    <xf numFmtId="0" fontId="19" fillId="32" borderId="0" xfId="0" applyFont="1" applyFill="1" applyBorder="1" applyAlignment="1">
      <alignment horizontal="center" vertical="center" textRotation="90"/>
    </xf>
    <xf numFmtId="164" fontId="51" fillId="0" borderId="59" xfId="0" applyNumberFormat="1" applyFont="1" applyFill="1" applyBorder="1" applyAlignment="1">
      <alignment horizontal="center" vertical="center"/>
    </xf>
    <xf numFmtId="167" fontId="39" fillId="27" borderId="63" xfId="0" applyNumberFormat="1" applyFont="1" applyFill="1" applyBorder="1" applyAlignment="1" applyProtection="1">
      <alignment horizontal="center" vertical="center"/>
      <protection locked="0"/>
    </xf>
    <xf numFmtId="0" fontId="62" fillId="0" borderId="0" xfId="0" applyFont="1" applyBorder="1" applyAlignment="1">
      <alignment vertical="center"/>
    </xf>
    <xf numFmtId="167" fontId="39" fillId="0" borderId="48" xfId="0" applyNumberFormat="1" applyFont="1" applyFill="1" applyBorder="1" applyAlignment="1" applyProtection="1">
      <alignment horizontal="center" vertical="center"/>
      <protection locked="0"/>
    </xf>
    <xf numFmtId="167" fontId="39" fillId="27" borderId="64" xfId="0" applyNumberFormat="1" applyFont="1" applyFill="1" applyBorder="1" applyAlignment="1" applyProtection="1">
      <alignment horizontal="center" vertical="center"/>
      <protection locked="0"/>
    </xf>
    <xf numFmtId="0" fontId="25" fillId="0" borderId="0" xfId="0" applyFont="1" applyFill="1" applyBorder="1" applyAlignment="1">
      <alignment horizontal="center" vertical="center" textRotation="90"/>
    </xf>
    <xf numFmtId="0" fontId="10" fillId="27" borderId="16" xfId="50" applyFont="1" applyFill="1" applyBorder="1" applyAlignment="1">
      <alignment horizontal="centerContinuous" vertical="center" wrapText="1"/>
    </xf>
    <xf numFmtId="167" fontId="10" fillId="0" borderId="64" xfId="0" applyNumberFormat="1" applyFont="1" applyFill="1" applyBorder="1" applyAlignment="1" applyProtection="1">
      <alignment horizontal="center" vertical="center"/>
      <protection locked="0"/>
    </xf>
    <xf numFmtId="168" fontId="57" fillId="27" borderId="59" xfId="0" applyNumberFormat="1" applyFont="1" applyFill="1" applyBorder="1" applyAlignment="1">
      <alignment vertical="center"/>
    </xf>
    <xf numFmtId="168" fontId="51" fillId="0" borderId="59" xfId="0" applyNumberFormat="1" applyFont="1" applyFill="1" applyBorder="1" applyAlignment="1">
      <alignment vertical="center"/>
    </xf>
    <xf numFmtId="169" fontId="18" fillId="27" borderId="25" xfId="0" applyNumberFormat="1" applyFont="1" applyFill="1" applyBorder="1" applyAlignment="1">
      <alignment horizontal="center" vertical="center"/>
    </xf>
    <xf numFmtId="0" fontId="64" fillId="0" borderId="14" xfId="0" applyFont="1" applyBorder="1" applyAlignment="1">
      <alignment horizontal="right" vertical="center"/>
    </xf>
    <xf numFmtId="0" fontId="5" fillId="29" borderId="17" xfId="0" applyFont="1" applyFill="1" applyBorder="1" applyAlignment="1">
      <alignment horizontal="center" vertical="center" wrapText="1"/>
    </xf>
    <xf numFmtId="0" fontId="7" fillId="0" borderId="18" xfId="0" applyFont="1" applyFill="1" applyBorder="1"/>
    <xf numFmtId="0" fontId="0" fillId="25" borderId="10" xfId="0" applyFill="1" applyBorder="1" applyAlignment="1">
      <alignment horizontal="center" vertical="center"/>
    </xf>
    <xf numFmtId="0" fontId="10" fillId="25" borderId="11" xfId="0" applyFont="1" applyFill="1" applyBorder="1" applyAlignment="1">
      <alignment horizontal="right" vertical="center"/>
    </xf>
    <xf numFmtId="0" fontId="61" fillId="32" borderId="18" xfId="0" applyFont="1" applyFill="1" applyBorder="1"/>
    <xf numFmtId="0" fontId="39" fillId="25" borderId="11" xfId="0" applyFont="1" applyFill="1" applyBorder="1" applyAlignment="1">
      <alignment horizontal="right" vertical="center"/>
    </xf>
    <xf numFmtId="0" fontId="24" fillId="30" borderId="19" xfId="0" applyFont="1" applyFill="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25" borderId="11" xfId="0" applyFont="1" applyFill="1" applyBorder="1" applyAlignment="1">
      <alignment horizontal="right" vertical="center"/>
    </xf>
    <xf numFmtId="0" fontId="23" fillId="25" borderId="11" xfId="0" applyFont="1" applyFill="1" applyBorder="1" applyAlignment="1">
      <alignment horizontal="right" vertical="center"/>
    </xf>
    <xf numFmtId="0" fontId="40" fillId="29" borderId="17" xfId="0" applyFont="1" applyFill="1" applyBorder="1" applyAlignment="1">
      <alignment horizontal="center" vertical="center" wrapText="1"/>
    </xf>
    <xf numFmtId="0" fontId="64" fillId="25" borderId="11" xfId="0" applyFont="1" applyFill="1" applyBorder="1" applyAlignment="1">
      <alignment horizontal="right" vertical="center"/>
    </xf>
    <xf numFmtId="0" fontId="26" fillId="29" borderId="17" xfId="0" applyFont="1" applyFill="1" applyBorder="1" applyAlignment="1">
      <alignment horizontal="center" vertical="center" wrapText="1"/>
    </xf>
    <xf numFmtId="0" fontId="64" fillId="0" borderId="11" xfId="0" applyFont="1" applyBorder="1" applyAlignment="1">
      <alignment horizontal="right" vertical="center"/>
    </xf>
    <xf numFmtId="0" fontId="4" fillId="0" borderId="0" xfId="0" applyFont="1" applyBorder="1" applyAlignment="1">
      <alignment horizontal="left" vertical="center"/>
    </xf>
    <xf numFmtId="0" fontId="46" fillId="0" borderId="32" xfId="0" applyFont="1" applyFill="1" applyBorder="1" applyAlignment="1">
      <alignment horizontal="left" vertical="center" wrapText="1"/>
    </xf>
    <xf numFmtId="0" fontId="32" fillId="0" borderId="21" xfId="0" applyFont="1" applyBorder="1" applyAlignment="1">
      <alignment horizontal="center" vertical="center"/>
    </xf>
    <xf numFmtId="0" fontId="43" fillId="0" borderId="17"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0" fillId="0" borderId="10" xfId="0" applyFill="1" applyBorder="1" applyAlignment="1">
      <alignment horizontal="left" vertical="center"/>
    </xf>
    <xf numFmtId="0" fontId="46" fillId="0" borderId="10"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0" fillId="0" borderId="0" xfId="0" applyFill="1" applyBorder="1" applyAlignment="1">
      <alignment horizontal="left" vertical="center"/>
    </xf>
    <xf numFmtId="0" fontId="46" fillId="0" borderId="0"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6" fillId="0" borderId="35" xfId="0" applyFont="1" applyFill="1" applyBorder="1" applyAlignment="1">
      <alignment horizontal="left" vertical="center" wrapText="1"/>
    </xf>
    <xf numFmtId="0" fontId="32" fillId="0" borderId="10" xfId="0" applyFont="1" applyBorder="1" applyAlignment="1">
      <alignment horizontal="center" vertical="center"/>
    </xf>
    <xf numFmtId="0" fontId="0" fillId="0" borderId="16" xfId="0" applyBorder="1" applyAlignment="1">
      <alignment vertical="center"/>
    </xf>
    <xf numFmtId="0" fontId="0" fillId="0" borderId="15"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23" borderId="21" xfId="0" applyFill="1" applyBorder="1" applyAlignment="1">
      <alignment horizontal="left" vertical="center"/>
    </xf>
    <xf numFmtId="0" fontId="65" fillId="0" borderId="21" xfId="0" applyFont="1" applyBorder="1" applyAlignment="1">
      <alignment horizontal="center" vertical="center"/>
    </xf>
    <xf numFmtId="0" fontId="66" fillId="23" borderId="21" xfId="0" applyFont="1" applyFill="1" applyBorder="1" applyAlignment="1">
      <alignment horizontal="center" vertical="center"/>
    </xf>
    <xf numFmtId="0" fontId="43" fillId="0" borderId="32" xfId="0" applyFont="1" applyFill="1" applyBorder="1" applyAlignment="1">
      <alignment horizontal="left" vertical="center" wrapText="1"/>
    </xf>
    <xf numFmtId="0" fontId="43" fillId="0" borderId="59" xfId="0" applyFont="1" applyFill="1" applyBorder="1" applyAlignment="1">
      <alignment horizontal="left" vertical="center" wrapText="1"/>
    </xf>
    <xf numFmtId="49" fontId="67" fillId="0" borderId="41" xfId="0" applyNumberFormat="1" applyFont="1" applyFill="1" applyBorder="1" applyAlignment="1">
      <alignment horizontal="center" vertical="center"/>
    </xf>
    <xf numFmtId="0" fontId="65" fillId="0" borderId="37" xfId="0" applyFont="1" applyBorder="1" applyAlignment="1">
      <alignment horizontal="center" vertical="center"/>
    </xf>
    <xf numFmtId="0" fontId="65" fillId="0" borderId="41" xfId="0" applyFont="1" applyBorder="1" applyAlignment="1">
      <alignment horizontal="center" vertical="center"/>
    </xf>
    <xf numFmtId="0" fontId="66" fillId="23" borderId="41" xfId="0" applyFont="1" applyFill="1" applyBorder="1" applyAlignment="1">
      <alignment horizontal="center" vertical="center"/>
    </xf>
    <xf numFmtId="0" fontId="66" fillId="23" borderId="37" xfId="0" applyFont="1" applyFill="1" applyBorder="1" applyAlignment="1">
      <alignment horizontal="center" vertical="center"/>
    </xf>
    <xf numFmtId="0" fontId="66" fillId="23" borderId="39" xfId="0" applyFont="1" applyFill="1" applyBorder="1" applyAlignment="1">
      <alignment horizontal="center" vertical="center"/>
    </xf>
    <xf numFmtId="0" fontId="46" fillId="0" borderId="65" xfId="0" applyFont="1" applyFill="1" applyBorder="1" applyAlignment="1">
      <alignment horizontal="center" vertical="center" wrapText="1"/>
    </xf>
    <xf numFmtId="0" fontId="46" fillId="0" borderId="66" xfId="0" applyFont="1" applyFill="1" applyBorder="1" applyAlignment="1">
      <alignment horizontal="center" vertical="center" wrapText="1"/>
    </xf>
    <xf numFmtId="0" fontId="66" fillId="23" borderId="43" xfId="0" applyFont="1" applyFill="1" applyBorder="1" applyAlignment="1">
      <alignment horizontal="center" vertical="center"/>
    </xf>
    <xf numFmtId="0" fontId="46" fillId="0" borderId="37" xfId="0" applyFont="1" applyFill="1" applyBorder="1" applyAlignment="1">
      <alignment horizontal="center" vertical="center" wrapText="1"/>
    </xf>
    <xf numFmtId="0" fontId="46" fillId="0" borderId="30" xfId="0" applyFont="1" applyFill="1" applyBorder="1" applyAlignment="1">
      <alignment horizontal="center" vertical="center" wrapText="1"/>
    </xf>
    <xf numFmtId="0" fontId="31" fillId="29" borderId="67" xfId="0" applyFont="1" applyFill="1" applyBorder="1" applyAlignment="1">
      <alignment horizontal="center" vertical="center"/>
    </xf>
    <xf numFmtId="0" fontId="33" fillId="0" borderId="22" xfId="0" applyFont="1" applyBorder="1" applyAlignment="1">
      <alignment horizontal="center" vertical="center" wrapText="1"/>
    </xf>
    <xf numFmtId="0" fontId="32" fillId="0" borderId="24" xfId="0" applyFont="1" applyBorder="1" applyAlignment="1">
      <alignment horizontal="center" vertical="center"/>
    </xf>
    <xf numFmtId="0" fontId="33" fillId="0" borderId="25" xfId="0" applyFont="1" applyBorder="1" applyAlignment="1">
      <alignment horizontal="center" vertical="center" wrapText="1"/>
    </xf>
    <xf numFmtId="0" fontId="30" fillId="28" borderId="38" xfId="0" applyFont="1" applyFill="1" applyBorder="1" applyAlignment="1">
      <alignment horizontal="right" vertical="center"/>
    </xf>
    <xf numFmtId="0" fontId="30" fillId="28" borderId="42" xfId="0" applyFont="1" applyFill="1" applyBorder="1" applyAlignment="1">
      <alignment horizontal="center" vertical="center"/>
    </xf>
    <xf numFmtId="0" fontId="46" fillId="0" borderId="17" xfId="0" applyFont="1" applyFill="1" applyBorder="1" applyAlignment="1">
      <alignment vertical="center"/>
    </xf>
    <xf numFmtId="0" fontId="46" fillId="0" borderId="18" xfId="0" applyFont="1" applyFill="1" applyBorder="1" applyAlignment="1">
      <alignment vertical="center"/>
    </xf>
    <xf numFmtId="0" fontId="43" fillId="0" borderId="30" xfId="0" applyFont="1" applyFill="1" applyBorder="1" applyAlignment="1">
      <alignment horizontal="center" vertical="center" wrapText="1"/>
    </xf>
    <xf numFmtId="0" fontId="32" fillId="0" borderId="30" xfId="0" applyFont="1" applyBorder="1" applyAlignment="1">
      <alignment horizontal="center" vertical="center"/>
    </xf>
    <xf numFmtId="0" fontId="43" fillId="0" borderId="56" xfId="0" applyFont="1" applyFill="1" applyBorder="1" applyAlignment="1">
      <alignment horizontal="left" vertical="center" wrapText="1"/>
    </xf>
    <xf numFmtId="0" fontId="65" fillId="0" borderId="38" xfId="0" applyFont="1" applyBorder="1" applyAlignment="1">
      <alignment horizontal="center" vertical="center"/>
    </xf>
    <xf numFmtId="0" fontId="65" fillId="0" borderId="42" xfId="0" applyFont="1" applyBorder="1" applyAlignment="1">
      <alignment horizontal="center" vertical="center"/>
    </xf>
    <xf numFmtId="0" fontId="66" fillId="23" borderId="30" xfId="0" applyFont="1" applyFill="1" applyBorder="1" applyAlignment="1">
      <alignment horizontal="center" vertical="center"/>
    </xf>
    <xf numFmtId="0" fontId="30" fillId="28" borderId="46" xfId="0" applyFont="1" applyFill="1" applyBorder="1" applyAlignment="1">
      <alignment horizontal="right" vertical="center"/>
    </xf>
    <xf numFmtId="0" fontId="30" fillId="28" borderId="56" xfId="0" applyFont="1" applyFill="1" applyBorder="1" applyAlignment="1">
      <alignment horizontal="right" vertical="center"/>
    </xf>
    <xf numFmtId="0" fontId="70" fillId="0" borderId="68" xfId="0" applyFont="1" applyFill="1" applyBorder="1" applyAlignment="1">
      <alignment horizontal="center" vertical="center" wrapText="1"/>
    </xf>
    <xf numFmtId="0" fontId="46" fillId="0" borderId="56" xfId="0" applyFont="1" applyFill="1" applyBorder="1" applyAlignment="1">
      <alignment horizontal="left" vertical="center" wrapText="1"/>
    </xf>
    <xf numFmtId="0" fontId="46" fillId="0" borderId="47" xfId="0" applyFont="1" applyFill="1" applyBorder="1" applyAlignment="1">
      <alignment horizontal="center" vertical="center" wrapText="1"/>
    </xf>
    <xf numFmtId="0" fontId="46" fillId="0" borderId="48" xfId="0"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5" xfId="0" applyFont="1" applyFill="1" applyBorder="1" applyAlignment="1">
      <alignment horizontal="left" vertical="center"/>
    </xf>
    <xf numFmtId="0" fontId="46" fillId="0" borderId="0" xfId="0" applyFont="1" applyFill="1" applyBorder="1" applyAlignment="1">
      <alignment horizontal="left" vertical="center"/>
    </xf>
    <xf numFmtId="0" fontId="46" fillId="0" borderId="16" xfId="0" applyFont="1" applyFill="1" applyBorder="1" applyAlignment="1">
      <alignment horizontal="left" vertical="center"/>
    </xf>
    <xf numFmtId="0" fontId="0" fillId="0" borderId="13" xfId="0" applyBorder="1" applyAlignment="1">
      <alignment vertical="center"/>
    </xf>
    <xf numFmtId="0" fontId="71" fillId="0" borderId="62" xfId="0" applyFont="1" applyFill="1" applyBorder="1" applyAlignment="1">
      <alignment horizontal="left" vertical="center" wrapText="1"/>
    </xf>
    <xf numFmtId="0" fontId="47" fillId="27" borderId="27" xfId="0" applyFont="1" applyFill="1" applyBorder="1" applyAlignment="1">
      <alignment horizontal="center" vertical="center" wrapText="1"/>
    </xf>
    <xf numFmtId="0" fontId="74" fillId="0" borderId="0" xfId="0" applyFont="1" applyAlignment="1">
      <alignment horizontal="left" vertical="center"/>
    </xf>
    <xf numFmtId="0" fontId="48" fillId="0" borderId="0" xfId="0" applyFont="1" applyAlignment="1">
      <alignment horizontal="left" vertical="center"/>
    </xf>
    <xf numFmtId="0" fontId="75" fillId="0" borderId="0" xfId="0" applyFont="1" applyAlignment="1">
      <alignment horizontal="left" vertical="center"/>
    </xf>
    <xf numFmtId="0" fontId="47" fillId="0" borderId="0" xfId="0" applyFont="1" applyAlignment="1">
      <alignment horizontal="left" vertical="center"/>
    </xf>
    <xf numFmtId="0" fontId="76" fillId="0" borderId="0" xfId="0" applyFont="1" applyAlignment="1">
      <alignment horizontal="left" vertical="center"/>
    </xf>
    <xf numFmtId="0" fontId="48" fillId="0" borderId="0" xfId="0" applyFont="1" applyAlignment="1">
      <alignment horizontal="left" vertical="center" indent="2"/>
    </xf>
    <xf numFmtId="0" fontId="48" fillId="0" borderId="0" xfId="0" applyFont="1" applyAlignment="1">
      <alignment horizontal="left" vertical="center" indent="6"/>
    </xf>
    <xf numFmtId="0" fontId="48" fillId="0" borderId="0" xfId="0" applyFont="1" applyAlignment="1">
      <alignment horizontal="left" vertical="center" indent="4"/>
    </xf>
    <xf numFmtId="0" fontId="48" fillId="0" borderId="0" xfId="0" applyFont="1" applyAlignment="1">
      <alignment horizontal="left" vertical="center" indent="3"/>
    </xf>
    <xf numFmtId="15" fontId="48" fillId="0" borderId="0" xfId="0" applyNumberFormat="1" applyFont="1" applyAlignment="1">
      <alignment horizontal="left" vertical="center" indent="6"/>
    </xf>
    <xf numFmtId="0" fontId="6" fillId="0" borderId="0" xfId="0" applyFont="1" applyAlignment="1">
      <alignment horizontal="left" vertical="center"/>
    </xf>
    <xf numFmtId="0" fontId="34" fillId="0" borderId="0" xfId="0" applyFont="1" applyAlignment="1">
      <alignment vertical="center"/>
    </xf>
    <xf numFmtId="0" fontId="77" fillId="0" borderId="0" xfId="0" applyFont="1" applyAlignment="1">
      <alignment horizontal="left" vertical="center" indent="2"/>
    </xf>
    <xf numFmtId="0" fontId="77" fillId="0" borderId="0" xfId="0" applyFont="1" applyAlignment="1">
      <alignment horizontal="left" vertical="center" indent="3"/>
    </xf>
    <xf numFmtId="2" fontId="10" fillId="0" borderId="62" xfId="0" applyNumberFormat="1" applyFont="1" applyFill="1" applyBorder="1" applyAlignment="1">
      <alignment horizontal="center" vertical="center"/>
    </xf>
    <xf numFmtId="2" fontId="6" fillId="0" borderId="16" xfId="0" applyNumberFormat="1" applyFont="1" applyFill="1" applyBorder="1" applyAlignment="1">
      <alignment horizontal="centerContinuous" vertical="center"/>
    </xf>
    <xf numFmtId="2" fontId="51" fillId="23" borderId="16" xfId="0" applyNumberFormat="1" applyFont="1" applyFill="1" applyBorder="1" applyAlignment="1">
      <alignment horizontal="center" vertical="center" wrapText="1"/>
    </xf>
    <xf numFmtId="2" fontId="10" fillId="0" borderId="58" xfId="0" applyNumberFormat="1" applyFont="1" applyFill="1" applyBorder="1" applyAlignment="1">
      <alignment horizontal="center" vertical="center"/>
    </xf>
    <xf numFmtId="2" fontId="51" fillId="23" borderId="16" xfId="0" applyNumberFormat="1" applyFont="1" applyFill="1" applyBorder="1" applyAlignment="1">
      <alignment horizontal="center" vertical="center"/>
    </xf>
    <xf numFmtId="2" fontId="6" fillId="0" borderId="16" xfId="0" applyNumberFormat="1" applyFont="1" applyFill="1" applyBorder="1" applyAlignment="1">
      <alignment horizontal="center" vertical="center"/>
    </xf>
    <xf numFmtId="0" fontId="5" fillId="29" borderId="12" xfId="0" applyFont="1" applyFill="1" applyBorder="1" applyAlignment="1">
      <alignment horizontal="center" vertical="center" wrapText="1"/>
    </xf>
    <xf numFmtId="0" fontId="5" fillId="29" borderId="9" xfId="0" applyFont="1" applyFill="1" applyBorder="1" applyAlignment="1">
      <alignment horizontal="center" vertical="center" wrapText="1"/>
    </xf>
    <xf numFmtId="0" fontId="4" fillId="25" borderId="32" xfId="0" applyFont="1" applyFill="1" applyBorder="1" applyAlignment="1">
      <alignment horizontal="left" vertical="center"/>
    </xf>
    <xf numFmtId="0" fontId="4" fillId="25" borderId="28" xfId="0" applyFont="1" applyFill="1" applyBorder="1" applyAlignment="1">
      <alignment horizontal="left" vertical="center"/>
    </xf>
    <xf numFmtId="0" fontId="4" fillId="25" borderId="18" xfId="0" applyFont="1" applyFill="1" applyBorder="1" applyAlignment="1">
      <alignment horizontal="left" vertical="center"/>
    </xf>
    <xf numFmtId="0" fontId="10" fillId="0" borderId="9" xfId="0" applyFont="1" applyBorder="1" applyAlignment="1">
      <alignment vertical="center"/>
    </xf>
    <xf numFmtId="0" fontId="10" fillId="0" borderId="12" xfId="0" applyFont="1" applyBorder="1" applyAlignment="1">
      <alignment vertical="center"/>
    </xf>
    <xf numFmtId="0" fontId="78" fillId="25" borderId="0" xfId="0" applyFont="1" applyFill="1" applyBorder="1" applyAlignment="1">
      <alignment vertical="center"/>
    </xf>
    <xf numFmtId="0" fontId="21" fillId="32" borderId="0" xfId="0" applyFont="1" applyFill="1" applyBorder="1" applyAlignment="1">
      <alignment vertical="center"/>
    </xf>
    <xf numFmtId="0" fontId="17" fillId="32" borderId="16" xfId="0" applyFont="1" applyFill="1" applyBorder="1" applyAlignment="1">
      <alignment vertical="center"/>
    </xf>
    <xf numFmtId="0" fontId="0" fillId="0" borderId="0" xfId="0" applyAlignment="1">
      <alignment horizontal="centerContinuous" vertical="center" wrapText="1"/>
    </xf>
    <xf numFmtId="0" fontId="13" fillId="0" borderId="46" xfId="54" applyFont="1" applyBorder="1" applyAlignment="1">
      <alignment horizontal="centerContinuous" vertical="center" wrapText="1"/>
    </xf>
    <xf numFmtId="0" fontId="8" fillId="0" borderId="0" xfId="54" applyFont="1" applyBorder="1" applyAlignment="1">
      <alignment horizontal="centerContinuous" vertical="center" wrapText="1"/>
    </xf>
    <xf numFmtId="0" fontId="24" fillId="33" borderId="54" xfId="52" applyFont="1" applyFill="1" applyBorder="1" applyAlignment="1">
      <alignment horizontal="center" vertical="center"/>
    </xf>
    <xf numFmtId="0" fontId="4" fillId="0" borderId="50" xfId="0" applyFont="1" applyBorder="1" applyAlignment="1">
      <alignment horizontal="center" vertical="center" wrapText="1"/>
    </xf>
    <xf numFmtId="172" fontId="52" fillId="0" borderId="50" xfId="0" applyNumberFormat="1" applyFont="1" applyBorder="1" applyAlignment="1">
      <alignment vertical="center"/>
    </xf>
    <xf numFmtId="0" fontId="25" fillId="25" borderId="50" xfId="0" applyFont="1" applyFill="1" applyBorder="1" applyAlignment="1">
      <alignment horizontal="center" vertical="center" wrapText="1"/>
    </xf>
    <xf numFmtId="0" fontId="10" fillId="0" borderId="50" xfId="0" applyFont="1" applyBorder="1" applyAlignment="1">
      <alignment horizontal="center" vertical="center"/>
    </xf>
    <xf numFmtId="0" fontId="23" fillId="0" borderId="50" xfId="0" applyFont="1" applyBorder="1" applyAlignment="1">
      <alignment horizontal="center" vertical="center" wrapText="1"/>
    </xf>
    <xf numFmtId="0" fontId="96" fillId="0" borderId="50" xfId="0" applyFont="1" applyBorder="1" applyAlignment="1">
      <alignment horizontal="centerContinuous" vertical="center" wrapText="1"/>
    </xf>
    <xf numFmtId="0" fontId="23" fillId="0" borderId="50" xfId="0" applyFont="1" applyBorder="1" applyAlignment="1">
      <alignment horizontal="centerContinuous" vertical="center" wrapText="1"/>
    </xf>
    <xf numFmtId="0" fontId="0" fillId="0" borderId="69" xfId="0" applyBorder="1" applyAlignment="1">
      <alignment horizontal="center" vertical="center" wrapText="1"/>
    </xf>
    <xf numFmtId="0" fontId="5" fillId="0" borderId="0" xfId="0" applyFont="1" applyBorder="1" applyAlignment="1">
      <alignment horizontal="center" vertical="center"/>
    </xf>
    <xf numFmtId="172" fontId="7" fillId="0" borderId="0" xfId="5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wrapText="1"/>
    </xf>
    <xf numFmtId="164" fontId="25" fillId="25" borderId="0" xfId="52" applyNumberFormat="1" applyFont="1" applyFill="1" applyBorder="1" applyAlignment="1">
      <alignment horizontal="center" vertical="center"/>
    </xf>
    <xf numFmtId="179" fontId="0" fillId="0" borderId="0" xfId="0" applyNumberFormat="1" applyBorder="1" applyAlignment="1">
      <alignment horizontal="center" vertical="center"/>
    </xf>
    <xf numFmtId="181" fontId="0" fillId="25" borderId="0" xfId="0" applyNumberFormat="1" applyFill="1" applyBorder="1" applyAlignment="1">
      <alignment vertical="center"/>
    </xf>
    <xf numFmtId="0" fontId="0" fillId="25" borderId="0" xfId="0" applyFill="1" applyBorder="1" applyAlignment="1">
      <alignment horizontal="center" vertical="center"/>
    </xf>
    <xf numFmtId="180" fontId="0" fillId="25" borderId="0" xfId="0" applyNumberFormat="1" applyFill="1" applyBorder="1" applyAlignment="1">
      <alignment horizontal="left" vertical="center"/>
    </xf>
    <xf numFmtId="177" fontId="0" fillId="25" borderId="16" xfId="0" applyNumberFormat="1" applyFill="1" applyBorder="1" applyAlignment="1">
      <alignment horizontal="center" vertical="center"/>
    </xf>
    <xf numFmtId="177" fontId="6" fillId="0" borderId="15" xfId="0" applyNumberFormat="1" applyFont="1" applyFill="1" applyBorder="1" applyAlignment="1">
      <alignment horizontal="center" vertical="center"/>
    </xf>
    <xf numFmtId="0" fontId="10" fillId="0" borderId="15" xfId="0" applyFont="1" applyBorder="1" applyAlignment="1">
      <alignment horizontal="center" vertical="center"/>
    </xf>
    <xf numFmtId="177" fontId="97" fillId="29" borderId="15" xfId="0" applyNumberFormat="1" applyFont="1" applyFill="1" applyBorder="1" applyAlignment="1">
      <alignment horizontal="center" vertical="center"/>
    </xf>
    <xf numFmtId="0" fontId="0" fillId="0" borderId="15" xfId="0" applyBorder="1" applyAlignment="1">
      <alignment horizontal="center" vertical="center" wrapText="1"/>
    </xf>
    <xf numFmtId="177" fontId="97" fillId="29" borderId="17" xfId="0" applyNumberFormat="1" applyFont="1" applyFill="1" applyBorder="1" applyAlignment="1">
      <alignment horizontal="center" vertical="center"/>
    </xf>
    <xf numFmtId="178" fontId="10" fillId="0" borderId="18" xfId="0" applyNumberFormat="1" applyFont="1" applyBorder="1" applyAlignment="1">
      <alignment horizontal="centerContinuous" vertical="center"/>
    </xf>
    <xf numFmtId="178" fontId="0" fillId="0" borderId="18" xfId="0" applyNumberFormat="1" applyBorder="1" applyAlignment="1">
      <alignment horizontal="centerContinuous" vertical="center"/>
    </xf>
    <xf numFmtId="0" fontId="0" fillId="0" borderId="18" xfId="0" applyBorder="1" applyAlignment="1">
      <alignment horizontal="center" vertical="center"/>
    </xf>
    <xf numFmtId="0" fontId="10" fillId="0" borderId="18" xfId="0" applyFont="1" applyBorder="1" applyAlignment="1">
      <alignment horizontal="center" vertical="center"/>
    </xf>
    <xf numFmtId="179" fontId="0" fillId="0" borderId="18" xfId="0" applyNumberFormat="1" applyBorder="1" applyAlignment="1">
      <alignment vertical="center"/>
    </xf>
    <xf numFmtId="179" fontId="0" fillId="0" borderId="19" xfId="0" applyNumberFormat="1" applyBorder="1" applyAlignment="1">
      <alignment vertical="center"/>
    </xf>
    <xf numFmtId="0" fontId="19" fillId="33" borderId="54" xfId="52" applyFont="1" applyFill="1" applyBorder="1" applyAlignment="1">
      <alignment horizontal="center" vertical="center"/>
    </xf>
    <xf numFmtId="0" fontId="24" fillId="34" borderId="54" xfId="52" applyFont="1" applyFill="1" applyBorder="1" applyAlignment="1">
      <alignment horizontal="center" vertical="center"/>
    </xf>
    <xf numFmtId="0" fontId="10" fillId="0" borderId="54" xfId="0" applyFont="1" applyBorder="1" applyAlignment="1">
      <alignment horizontal="centerContinuous" vertical="center"/>
    </xf>
    <xf numFmtId="0" fontId="0" fillId="0" borderId="50" xfId="0" applyBorder="1" applyAlignment="1">
      <alignment horizontal="centerContinuous" vertical="center"/>
    </xf>
    <xf numFmtId="0" fontId="0" fillId="0" borderId="69" xfId="0" applyBorder="1" applyAlignment="1">
      <alignment horizontal="centerContinuous" vertical="center"/>
    </xf>
    <xf numFmtId="175" fontId="7" fillId="0" borderId="15" xfId="52" applyNumberFormat="1" applyFont="1" applyFill="1" applyBorder="1" applyAlignment="1">
      <alignment horizontal="centerContinuous" vertical="center"/>
    </xf>
    <xf numFmtId="175" fontId="7" fillId="0" borderId="0" xfId="52" applyNumberFormat="1" applyFont="1" applyFill="1" applyBorder="1" applyAlignment="1">
      <alignment horizontal="centerContinuous" vertical="center"/>
    </xf>
    <xf numFmtId="171" fontId="7" fillId="0" borderId="0" xfId="52" applyNumberFormat="1" applyFont="1" applyFill="1" applyBorder="1" applyAlignment="1">
      <alignment horizontal="centerContinuous" vertical="center"/>
    </xf>
    <xf numFmtId="171" fontId="7" fillId="0" borderId="16" xfId="52" applyNumberFormat="1" applyFont="1" applyFill="1" applyBorder="1" applyAlignment="1">
      <alignment horizontal="centerContinuous" vertical="center"/>
    </xf>
    <xf numFmtId="173" fontId="98" fillId="29" borderId="15" xfId="54" applyNumberFormat="1" applyFont="1" applyFill="1" applyBorder="1" applyAlignment="1">
      <alignment horizontal="centerContinuous" vertical="center"/>
    </xf>
    <xf numFmtId="173" fontId="98" fillId="29" borderId="0" xfId="54" applyNumberFormat="1" applyFont="1" applyFill="1" applyBorder="1" applyAlignment="1">
      <alignment horizontal="centerContinuous" vertical="center"/>
    </xf>
    <xf numFmtId="0" fontId="8" fillId="0" borderId="0" xfId="55" applyFont="1" applyBorder="1" applyAlignment="1">
      <alignment horizontal="center" vertical="center"/>
    </xf>
    <xf numFmtId="0" fontId="99" fillId="0" borderId="16" xfId="54" applyFont="1" applyBorder="1" applyAlignment="1">
      <alignment vertical="center"/>
    </xf>
    <xf numFmtId="174" fontId="98" fillId="29" borderId="15" xfId="54" applyNumberFormat="1" applyFont="1" applyFill="1" applyBorder="1" applyAlignment="1">
      <alignment horizontal="centerContinuous" vertical="center"/>
    </xf>
    <xf numFmtId="174" fontId="98" fillId="29" borderId="0" xfId="54" applyNumberFormat="1" applyFont="1" applyFill="1" applyBorder="1" applyAlignment="1">
      <alignment horizontal="centerContinuous" vertical="center"/>
    </xf>
    <xf numFmtId="176" fontId="18" fillId="29" borderId="15" xfId="52" applyNumberFormat="1" applyFont="1" applyFill="1" applyBorder="1" applyAlignment="1">
      <alignment horizontal="centerContinuous" vertical="center"/>
    </xf>
    <xf numFmtId="176" fontId="18" fillId="29" borderId="0" xfId="52" applyNumberFormat="1" applyFont="1" applyFill="1" applyBorder="1" applyAlignment="1">
      <alignment horizontal="centerContinuous" vertical="center"/>
    </xf>
    <xf numFmtId="171" fontId="100" fillId="0" borderId="0" xfId="52" applyNumberFormat="1" applyFont="1" applyFill="1" applyBorder="1" applyAlignment="1">
      <alignment horizontal="center" vertical="center"/>
    </xf>
    <xf numFmtId="171" fontId="100" fillId="0" borderId="16" xfId="52" applyNumberFormat="1" applyFont="1" applyFill="1" applyBorder="1" applyAlignment="1">
      <alignment horizontal="center" vertical="center"/>
    </xf>
    <xf numFmtId="0" fontId="8" fillId="0" borderId="17" xfId="55" applyFont="1" applyBorder="1" applyAlignment="1">
      <alignment vertical="center"/>
    </xf>
    <xf numFmtId="0" fontId="8" fillId="0" borderId="18" xfId="54" applyFont="1" applyBorder="1" applyAlignment="1">
      <alignment horizontal="right" vertical="center"/>
    </xf>
    <xf numFmtId="0" fontId="8" fillId="0" borderId="18" xfId="55" applyFont="1" applyBorder="1" applyAlignment="1">
      <alignment horizontal="center" vertical="center"/>
    </xf>
    <xf numFmtId="0" fontId="99" fillId="0" borderId="19" xfId="54" applyFont="1" applyBorder="1" applyAlignment="1">
      <alignment vertical="center"/>
    </xf>
    <xf numFmtId="0" fontId="26" fillId="0" borderId="0" xfId="0" applyFont="1" applyAlignment="1">
      <alignment vertical="center"/>
    </xf>
    <xf numFmtId="0" fontId="28" fillId="0" borderId="0" xfId="0" applyFont="1" applyAlignment="1">
      <alignment vertical="center"/>
    </xf>
    <xf numFmtId="0" fontId="18" fillId="0" borderId="27" xfId="0" applyFont="1" applyBorder="1" applyAlignment="1">
      <alignment horizontal="center" vertical="center" wrapText="1"/>
    </xf>
    <xf numFmtId="0" fontId="0" fillId="0" borderId="10" xfId="0" applyBorder="1" applyAlignment="1">
      <alignment horizontal="center" vertical="center" wrapText="1"/>
    </xf>
    <xf numFmtId="0" fontId="0" fillId="0" borderId="70" xfId="0" applyBorder="1" applyAlignment="1">
      <alignment horizontal="center" vertical="center" wrapText="1"/>
    </xf>
    <xf numFmtId="0" fontId="0" fillId="27" borderId="20" xfId="0" applyFill="1" applyBorder="1" applyAlignment="1">
      <alignment vertical="center" wrapText="1"/>
    </xf>
    <xf numFmtId="0" fontId="35" fillId="0" borderId="21" xfId="0" applyFont="1" applyBorder="1" applyAlignment="1">
      <alignment horizontal="center" vertical="center" wrapText="1"/>
    </xf>
    <xf numFmtId="0" fontId="35" fillId="0" borderId="37" xfId="0" applyFont="1" applyBorder="1" applyAlignment="1">
      <alignment horizontal="center" vertical="center" wrapText="1"/>
    </xf>
    <xf numFmtId="166" fontId="25" fillId="0" borderId="20" xfId="0" applyNumberFormat="1" applyFont="1" applyBorder="1" applyAlignment="1">
      <alignment horizontal="center" vertical="center" wrapText="1"/>
    </xf>
    <xf numFmtId="166" fontId="25" fillId="35" borderId="0" xfId="0" applyNumberFormat="1" applyFont="1" applyFill="1" applyBorder="1" applyAlignment="1">
      <alignment horizontal="center" vertical="center" wrapText="1"/>
    </xf>
    <xf numFmtId="0" fontId="0" fillId="35" borderId="16" xfId="0" applyFill="1" applyBorder="1" applyAlignment="1">
      <alignment vertical="center" wrapText="1"/>
    </xf>
    <xf numFmtId="0" fontId="0" fillId="36" borderId="20" xfId="0" applyFill="1" applyBorder="1" applyAlignment="1">
      <alignment vertical="center" wrapText="1"/>
    </xf>
    <xf numFmtId="0" fontId="0" fillId="37" borderId="20" xfId="0" applyFill="1" applyBorder="1" applyAlignment="1">
      <alignment vertical="center" wrapText="1"/>
    </xf>
    <xf numFmtId="0" fontId="0" fillId="38" borderId="20" xfId="0" applyFill="1" applyBorder="1" applyAlignment="1">
      <alignment vertical="center" wrapText="1"/>
    </xf>
    <xf numFmtId="0" fontId="101" fillId="32" borderId="20" xfId="0" applyFont="1" applyFill="1" applyBorder="1" applyAlignment="1">
      <alignment vertical="center" wrapText="1"/>
    </xf>
    <xf numFmtId="0" fontId="101" fillId="39" borderId="20" xfId="0" applyFont="1" applyFill="1" applyBorder="1" applyAlignment="1">
      <alignment vertical="center" wrapText="1"/>
    </xf>
    <xf numFmtId="0" fontId="101" fillId="39" borderId="35" xfId="0" applyFont="1" applyFill="1" applyBorder="1" applyAlignment="1">
      <alignment vertical="center" wrapText="1"/>
    </xf>
    <xf numFmtId="0" fontId="35" fillId="0" borderId="71" xfId="0" applyFont="1" applyBorder="1" applyAlignment="1">
      <alignment horizontal="center" vertical="center" wrapText="1"/>
    </xf>
    <xf numFmtId="0" fontId="35" fillId="0" borderId="49" xfId="0" applyFont="1" applyBorder="1" applyAlignment="1">
      <alignment horizontal="center" vertical="center" wrapText="1"/>
    </xf>
    <xf numFmtId="166" fontId="25" fillId="0" borderId="35" xfId="0" applyNumberFormat="1" applyFont="1" applyBorder="1" applyAlignment="1">
      <alignment horizontal="center" vertical="center" wrapText="1"/>
    </xf>
    <xf numFmtId="0" fontId="103" fillId="0" borderId="0" xfId="0" applyFont="1" applyFill="1" applyBorder="1" applyAlignment="1">
      <alignment horizontal="center" vertical="center"/>
    </xf>
    <xf numFmtId="0" fontId="103" fillId="0" borderId="0" xfId="0" applyFont="1" applyFill="1" applyBorder="1" applyAlignment="1">
      <alignment horizontal="centerContinuous" vertical="center"/>
    </xf>
    <xf numFmtId="0" fontId="29" fillId="0" borderId="0" xfId="0" applyFont="1" applyFill="1" applyAlignment="1">
      <alignment horizontal="centerContinuous" vertical="center"/>
    </xf>
    <xf numFmtId="0" fontId="29" fillId="0" borderId="72" xfId="0" applyFont="1" applyBorder="1" applyAlignment="1">
      <alignment horizontal="left" vertical="center"/>
    </xf>
    <xf numFmtId="0" fontId="103" fillId="0" borderId="72" xfId="0" applyFont="1" applyBorder="1" applyAlignment="1">
      <alignment horizontal="center" vertical="center"/>
    </xf>
    <xf numFmtId="0" fontId="103" fillId="0" borderId="70" xfId="0" applyFont="1" applyBorder="1" applyAlignment="1">
      <alignment horizontal="center" vertical="center"/>
    </xf>
    <xf numFmtId="0" fontId="30" fillId="28" borderId="73" xfId="0" applyFont="1" applyFill="1" applyBorder="1" applyAlignment="1">
      <alignment horizontal="center" vertical="center"/>
    </xf>
    <xf numFmtId="0" fontId="104" fillId="29" borderId="68" xfId="0" applyFont="1" applyFill="1" applyBorder="1" applyAlignment="1">
      <alignment horizontal="center" vertical="center" wrapText="1"/>
    </xf>
    <xf numFmtId="0" fontId="29" fillId="0" borderId="74" xfId="0" applyFont="1" applyBorder="1" applyAlignment="1">
      <alignment horizontal="center" vertical="center"/>
    </xf>
    <xf numFmtId="0" fontId="103" fillId="0" borderId="74" xfId="0" applyFont="1" applyBorder="1" applyAlignment="1">
      <alignment horizontal="center" vertical="center"/>
    </xf>
    <xf numFmtId="0" fontId="103" fillId="0" borderId="75" xfId="0" applyFont="1" applyBorder="1" applyAlignment="1">
      <alignment horizontal="center" vertical="center"/>
    </xf>
    <xf numFmtId="0" fontId="30" fillId="28" borderId="76" xfId="0" applyFont="1" applyFill="1" applyBorder="1" applyAlignment="1">
      <alignment horizontal="center" vertical="center"/>
    </xf>
    <xf numFmtId="0" fontId="31" fillId="29" borderId="77" xfId="0" applyFont="1" applyFill="1" applyBorder="1" applyAlignment="1">
      <alignment horizontal="center" vertical="center"/>
    </xf>
    <xf numFmtId="0" fontId="29" fillId="0" borderId="72" xfId="0" applyFont="1" applyBorder="1" applyAlignment="1">
      <alignment vertical="center"/>
    </xf>
    <xf numFmtId="0" fontId="29" fillId="23" borderId="72" xfId="0" applyFont="1" applyFill="1" applyBorder="1" applyAlignment="1">
      <alignment vertical="center"/>
    </xf>
    <xf numFmtId="0" fontId="29" fillId="0" borderId="70" xfId="0" applyFont="1" applyBorder="1" applyAlignment="1">
      <alignment horizontal="center" vertical="center"/>
    </xf>
    <xf numFmtId="0" fontId="32" fillId="0" borderId="73" xfId="0" applyFont="1" applyBorder="1" applyAlignment="1">
      <alignment horizontal="center" vertical="center"/>
    </xf>
    <xf numFmtId="0" fontId="29" fillId="0" borderId="74" xfId="0" applyFont="1" applyBorder="1" applyAlignment="1">
      <alignment horizontal="left" vertical="center"/>
    </xf>
    <xf numFmtId="0" fontId="29" fillId="0" borderId="74" xfId="0" applyFont="1" applyBorder="1" applyAlignment="1">
      <alignment vertical="center"/>
    </xf>
    <xf numFmtId="0" fontId="29" fillId="23" borderId="74" xfId="0" applyFont="1" applyFill="1" applyBorder="1" applyAlignment="1">
      <alignment vertical="center"/>
    </xf>
    <xf numFmtId="0" fontId="105" fillId="23" borderId="72" xfId="0" applyFont="1" applyFill="1" applyBorder="1" applyAlignment="1">
      <alignment vertical="center"/>
    </xf>
    <xf numFmtId="0" fontId="29" fillId="0" borderId="78" xfId="0" applyFont="1" applyBorder="1" applyAlignment="1">
      <alignment horizontal="left" vertical="center"/>
    </xf>
    <xf numFmtId="0" fontId="29" fillId="0" borderId="78" xfId="0" applyFont="1" applyBorder="1" applyAlignment="1">
      <alignment vertical="center"/>
    </xf>
    <xf numFmtId="0" fontId="29" fillId="23" borderId="78" xfId="0" applyFont="1" applyFill="1" applyBorder="1" applyAlignment="1">
      <alignment vertical="center"/>
    </xf>
    <xf numFmtId="0" fontId="105" fillId="23" borderId="78" xfId="0" applyFont="1" applyFill="1" applyBorder="1" applyAlignment="1">
      <alignment vertical="center"/>
    </xf>
    <xf numFmtId="0" fontId="32" fillId="0" borderId="79" xfId="0" applyFont="1" applyBorder="1" applyAlignment="1">
      <alignment horizontal="center" vertical="center"/>
    </xf>
    <xf numFmtId="0" fontId="29" fillId="0" borderId="80" xfId="0" applyFont="1" applyBorder="1" applyAlignment="1">
      <alignment horizontal="left" vertical="center"/>
    </xf>
    <xf numFmtId="0" fontId="29" fillId="23" borderId="80" xfId="0" applyFont="1" applyFill="1" applyBorder="1" applyAlignment="1">
      <alignment vertical="center"/>
    </xf>
    <xf numFmtId="0" fontId="29" fillId="0" borderId="80" xfId="0" applyFont="1" applyBorder="1" applyAlignment="1">
      <alignment vertical="center"/>
    </xf>
    <xf numFmtId="0" fontId="29" fillId="0" borderId="61" xfId="0" applyFont="1" applyBorder="1" applyAlignment="1">
      <alignment horizontal="center" vertical="center"/>
    </xf>
    <xf numFmtId="0" fontId="32" fillId="0" borderId="81" xfId="0" applyFont="1" applyBorder="1" applyAlignment="1">
      <alignment horizontal="center" vertical="center"/>
    </xf>
    <xf numFmtId="0" fontId="29" fillId="0" borderId="82" xfId="0" applyFont="1" applyBorder="1" applyAlignment="1">
      <alignment vertical="center"/>
    </xf>
    <xf numFmtId="49" fontId="29" fillId="0" borderId="80" xfId="0" applyNumberFormat="1" applyFont="1" applyFill="1" applyBorder="1" applyAlignment="1">
      <alignment vertical="center"/>
    </xf>
    <xf numFmtId="49" fontId="29" fillId="0" borderId="74" xfId="0" applyNumberFormat="1" applyFont="1" applyFill="1" applyBorder="1" applyAlignment="1">
      <alignment vertical="center"/>
    </xf>
    <xf numFmtId="0" fontId="32" fillId="0" borderId="81" xfId="0" applyFont="1" applyFill="1" applyBorder="1" applyAlignment="1">
      <alignment horizontal="center" vertical="center"/>
    </xf>
    <xf numFmtId="0" fontId="29" fillId="0" borderId="80" xfId="0" applyFont="1" applyFill="1" applyBorder="1" applyAlignment="1">
      <alignment horizontal="left" vertical="center"/>
    </xf>
    <xf numFmtId="0" fontId="29" fillId="0" borderId="0" xfId="0" applyFont="1" applyBorder="1" applyAlignment="1">
      <alignment vertical="center"/>
    </xf>
    <xf numFmtId="0" fontId="29" fillId="0" borderId="74" xfId="0" applyFont="1" applyFill="1" applyBorder="1" applyAlignment="1">
      <alignment horizontal="left" vertical="center"/>
    </xf>
    <xf numFmtId="0" fontId="29" fillId="0" borderId="15" xfId="0" applyFont="1" applyBorder="1" applyAlignment="1">
      <alignment vertical="center"/>
    </xf>
    <xf numFmtId="0" fontId="29" fillId="25" borderId="80" xfId="0" applyFont="1" applyFill="1" applyBorder="1" applyAlignment="1">
      <alignment horizontal="left" vertical="center"/>
    </xf>
    <xf numFmtId="0" fontId="29" fillId="0" borderId="11" xfId="0" applyFont="1" applyBorder="1" applyAlignment="1">
      <alignment horizontal="center" vertical="center"/>
    </xf>
    <xf numFmtId="0" fontId="29" fillId="25" borderId="74" xfId="0" applyFont="1" applyFill="1" applyBorder="1" applyAlignment="1">
      <alignment horizontal="left" vertical="center"/>
    </xf>
    <xf numFmtId="0" fontId="106" fillId="0" borderId="0" xfId="0" applyFont="1" applyAlignment="1">
      <alignment vertical="center"/>
    </xf>
    <xf numFmtId="0" fontId="103" fillId="0" borderId="0" xfId="0" applyFont="1" applyAlignment="1">
      <alignment vertical="center"/>
    </xf>
    <xf numFmtId="14" fontId="107" fillId="0" borderId="0" xfId="0" applyNumberFormat="1" applyFont="1" applyFill="1"/>
    <xf numFmtId="0" fontId="103" fillId="0" borderId="11" xfId="0" applyFont="1" applyBorder="1" applyAlignment="1">
      <alignment horizontal="center" vertical="center"/>
    </xf>
    <xf numFmtId="0" fontId="30" fillId="28" borderId="11" xfId="0" applyFont="1" applyFill="1" applyBorder="1" applyAlignment="1">
      <alignment horizontal="center" vertical="center"/>
    </xf>
    <xf numFmtId="0" fontId="104" fillId="29" borderId="11" xfId="0" applyFont="1" applyFill="1" applyBorder="1" applyAlignment="1">
      <alignment horizontal="center" vertical="center" wrapText="1"/>
    </xf>
    <xf numFmtId="0" fontId="103" fillId="0" borderId="19" xfId="0" applyFont="1" applyBorder="1" applyAlignment="1">
      <alignment horizontal="center" vertical="center"/>
    </xf>
    <xf numFmtId="0" fontId="30" fillId="28" borderId="19" xfId="0" applyFont="1" applyFill="1" applyBorder="1" applyAlignment="1">
      <alignment horizontal="center" vertical="center"/>
    </xf>
    <xf numFmtId="0" fontId="31" fillId="29" borderId="19" xfId="0" applyFont="1" applyFill="1" applyBorder="1" applyAlignment="1">
      <alignment horizontal="center" vertical="center"/>
    </xf>
    <xf numFmtId="0" fontId="29" fillId="0" borderId="83" xfId="0" applyFont="1" applyBorder="1" applyAlignment="1">
      <alignment vertical="center"/>
    </xf>
    <xf numFmtId="9" fontId="29" fillId="0" borderId="0" xfId="0" applyNumberFormat="1" applyFont="1" applyAlignment="1">
      <alignment vertical="center"/>
    </xf>
    <xf numFmtId="0" fontId="32" fillId="0" borderId="11" xfId="0" applyFont="1" applyBorder="1" applyAlignment="1">
      <alignment horizontal="center" vertical="center"/>
    </xf>
    <xf numFmtId="0" fontId="29" fillId="0" borderId="16" xfId="0" applyFont="1" applyBorder="1" applyAlignment="1">
      <alignment vertical="center"/>
    </xf>
    <xf numFmtId="0" fontId="32" fillId="0" borderId="16" xfId="0" applyFont="1" applyBorder="1" applyAlignment="1">
      <alignment horizontal="center" vertical="center"/>
    </xf>
    <xf numFmtId="0" fontId="32" fillId="0" borderId="83" xfId="0" applyFont="1" applyBorder="1" applyAlignment="1">
      <alignment horizontal="center" vertical="center"/>
    </xf>
    <xf numFmtId="49" fontId="29" fillId="0" borderId="8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165" fontId="29" fillId="0" borderId="0" xfId="0" applyNumberFormat="1" applyFont="1" applyAlignment="1">
      <alignment horizontal="centerContinuous" vertical="center"/>
    </xf>
    <xf numFmtId="0" fontId="109" fillId="0" borderId="0" xfId="0" applyFont="1" applyFill="1" applyAlignment="1">
      <alignment vertical="center"/>
    </xf>
    <xf numFmtId="165" fontId="103" fillId="0" borderId="0" xfId="0" applyNumberFormat="1" applyFont="1" applyFill="1" applyAlignment="1">
      <alignment horizontal="centerContinuous" vertical="center"/>
    </xf>
    <xf numFmtId="0" fontId="29" fillId="25" borderId="0" xfId="0" applyFont="1" applyFill="1" applyAlignment="1">
      <alignment vertical="center"/>
    </xf>
    <xf numFmtId="14" fontId="29" fillId="0" borderId="0" xfId="0" applyNumberFormat="1" applyFont="1" applyFill="1" applyAlignment="1">
      <alignment vertical="center"/>
    </xf>
    <xf numFmtId="0" fontId="103" fillId="0" borderId="18" xfId="0" applyFont="1" applyFill="1" applyBorder="1" applyAlignment="1">
      <alignment horizontal="centerContinuous" vertical="center"/>
    </xf>
    <xf numFmtId="0" fontId="108" fillId="0" borderId="18" xfId="0" applyFont="1" applyFill="1" applyBorder="1" applyAlignment="1">
      <alignment horizontal="centerContinuous" vertical="center"/>
    </xf>
    <xf numFmtId="0" fontId="29" fillId="0" borderId="0" xfId="0" applyFont="1" applyAlignment="1">
      <alignment horizontal="centerContinuous" vertical="center"/>
    </xf>
    <xf numFmtId="0" fontId="103" fillId="25" borderId="18" xfId="0" applyFont="1" applyFill="1" applyBorder="1" applyAlignment="1">
      <alignment horizontal="centerContinuous" vertical="center"/>
    </xf>
    <xf numFmtId="0" fontId="107" fillId="0" borderId="72" xfId="0" applyFont="1" applyBorder="1" applyAlignment="1">
      <alignment horizontal="left" vertical="center"/>
    </xf>
    <xf numFmtId="0" fontId="108" fillId="0" borderId="72" xfId="0" applyFont="1" applyBorder="1" applyAlignment="1">
      <alignment horizontal="center" vertical="center"/>
    </xf>
    <xf numFmtId="0" fontId="108" fillId="0" borderId="70" xfId="0" applyFont="1" applyBorder="1" applyAlignment="1">
      <alignment horizontal="center" vertical="center"/>
    </xf>
    <xf numFmtId="0" fontId="107" fillId="0" borderId="74" xfId="0" applyFont="1" applyBorder="1" applyAlignment="1">
      <alignment horizontal="center" vertical="center"/>
    </xf>
    <xf numFmtId="0" fontId="108" fillId="0" borderId="74" xfId="0" applyFont="1" applyBorder="1" applyAlignment="1">
      <alignment horizontal="center" vertical="center"/>
    </xf>
    <xf numFmtId="0" fontId="108" fillId="0" borderId="75" xfId="0" applyFont="1" applyBorder="1" applyAlignment="1">
      <alignment horizontal="center" vertical="center"/>
    </xf>
    <xf numFmtId="0" fontId="107" fillId="0" borderId="72" xfId="0" applyFont="1" applyBorder="1" applyAlignment="1">
      <alignment vertical="center"/>
    </xf>
    <xf numFmtId="0" fontId="107" fillId="23" borderId="72" xfId="0" applyFont="1" applyFill="1" applyBorder="1" applyAlignment="1">
      <alignment vertical="center"/>
    </xf>
    <xf numFmtId="0" fontId="107" fillId="0" borderId="70" xfId="0" applyFont="1" applyBorder="1" applyAlignment="1">
      <alignment horizontal="center" vertical="center"/>
    </xf>
    <xf numFmtId="0" fontId="107" fillId="0" borderId="74" xfId="0" applyFont="1" applyBorder="1" applyAlignment="1">
      <alignment horizontal="left" vertical="center"/>
    </xf>
    <xf numFmtId="0" fontId="107" fillId="0" borderId="74" xfId="0" applyFont="1" applyBorder="1" applyAlignment="1">
      <alignment vertical="center"/>
    </xf>
    <xf numFmtId="0" fontId="107" fillId="23" borderId="74" xfId="0" applyFont="1" applyFill="1" applyBorder="1" applyAlignment="1">
      <alignment vertical="center"/>
    </xf>
    <xf numFmtId="0" fontId="107" fillId="0" borderId="78" xfId="0" applyFont="1" applyBorder="1" applyAlignment="1">
      <alignment horizontal="left" vertical="center"/>
    </xf>
    <xf numFmtId="0" fontId="107" fillId="0" borderId="78" xfId="0" applyFont="1" applyBorder="1" applyAlignment="1">
      <alignment vertical="center"/>
    </xf>
    <xf numFmtId="0" fontId="107" fillId="23" borderId="78" xfId="0" applyFont="1" applyFill="1" applyBorder="1" applyAlignment="1">
      <alignment vertical="center"/>
    </xf>
    <xf numFmtId="0" fontId="107" fillId="0" borderId="80" xfId="0" applyFont="1" applyBorder="1" applyAlignment="1">
      <alignment horizontal="left" vertical="center"/>
    </xf>
    <xf numFmtId="0" fontId="107" fillId="23" borderId="80" xfId="0" applyFont="1" applyFill="1" applyBorder="1" applyAlignment="1">
      <alignment vertical="center"/>
    </xf>
    <xf numFmtId="0" fontId="107" fillId="0" borderId="80" xfId="0" applyFont="1" applyFill="1" applyBorder="1" applyAlignment="1">
      <alignment vertical="center"/>
    </xf>
    <xf numFmtId="0" fontId="107" fillId="0" borderId="80" xfId="0" applyFont="1" applyBorder="1" applyAlignment="1">
      <alignment vertical="center"/>
    </xf>
    <xf numFmtId="0" fontId="107" fillId="0" borderId="74" xfId="0" applyFont="1" applyFill="1" applyBorder="1" applyAlignment="1">
      <alignment vertical="center"/>
    </xf>
    <xf numFmtId="0" fontId="107" fillId="0" borderId="61" xfId="0" applyFont="1" applyBorder="1" applyAlignment="1">
      <alignment horizontal="center" vertical="center"/>
    </xf>
    <xf numFmtId="49" fontId="107" fillId="0" borderId="80" xfId="0" applyNumberFormat="1" applyFont="1" applyFill="1" applyBorder="1" applyAlignment="1">
      <alignment vertical="center"/>
    </xf>
    <xf numFmtId="0" fontId="107" fillId="0" borderId="74" xfId="0" applyFont="1" applyFill="1" applyBorder="1" applyAlignment="1">
      <alignment horizontal="left" vertical="center"/>
    </xf>
    <xf numFmtId="49" fontId="107" fillId="0" borderId="74" xfId="0" applyNumberFormat="1" applyFont="1" applyFill="1" applyBorder="1" applyAlignment="1">
      <alignment vertical="center"/>
    </xf>
    <xf numFmtId="0" fontId="107" fillId="0" borderId="80" xfId="0" applyFont="1" applyFill="1" applyBorder="1" applyAlignment="1">
      <alignment horizontal="left" vertical="center"/>
    </xf>
    <xf numFmtId="0" fontId="107" fillId="0" borderId="75" xfId="0" applyFont="1" applyBorder="1" applyAlignment="1">
      <alignment vertical="center"/>
    </xf>
    <xf numFmtId="0" fontId="110" fillId="23" borderId="80" xfId="0" applyFont="1" applyFill="1" applyBorder="1" applyAlignment="1">
      <alignment vertical="center"/>
    </xf>
    <xf numFmtId="0" fontId="107" fillId="0" borderId="78" xfId="0" applyFont="1" applyFill="1" applyBorder="1" applyAlignment="1">
      <alignment horizontal="left" vertical="center"/>
    </xf>
    <xf numFmtId="0" fontId="107" fillId="25" borderId="80" xfId="0" applyFont="1" applyFill="1" applyBorder="1" applyAlignment="1">
      <alignment horizontal="left" vertical="center"/>
    </xf>
    <xf numFmtId="0" fontId="107" fillId="0" borderId="0" xfId="0" applyFont="1" applyAlignment="1">
      <alignment vertical="center"/>
    </xf>
    <xf numFmtId="0" fontId="108" fillId="0" borderId="0" xfId="0" applyFont="1" applyAlignment="1">
      <alignment vertical="center"/>
    </xf>
    <xf numFmtId="49" fontId="107" fillId="0" borderId="0" xfId="0" applyNumberFormat="1" applyFont="1" applyFill="1" applyAlignment="1">
      <alignment vertical="center"/>
    </xf>
    <xf numFmtId="49" fontId="107" fillId="0" borderId="0" xfId="0" applyNumberFormat="1" applyFont="1" applyAlignment="1">
      <alignment vertical="center"/>
    </xf>
    <xf numFmtId="49" fontId="29" fillId="0" borderId="0" xfId="0" applyNumberFormat="1" applyFont="1" applyAlignment="1">
      <alignment vertical="center"/>
    </xf>
    <xf numFmtId="0" fontId="5" fillId="0" borderId="0" xfId="0" applyFont="1" applyAlignment="1">
      <alignment horizontal="center" vertical="center" wrapText="1"/>
    </xf>
    <xf numFmtId="0" fontId="22" fillId="66" borderId="0" xfId="0" applyFont="1" applyFill="1" applyBorder="1"/>
    <xf numFmtId="0" fontId="8" fillId="66" borderId="0" xfId="0" applyFont="1" applyFill="1" applyBorder="1"/>
    <xf numFmtId="0" fontId="9" fillId="66" borderId="0" xfId="0" applyFont="1" applyFill="1" applyBorder="1"/>
    <xf numFmtId="0" fontId="0" fillId="66" borderId="0" xfId="0" applyFill="1" applyBorder="1" applyAlignment="1">
      <alignment horizontal="left" vertical="center"/>
    </xf>
    <xf numFmtId="0" fontId="8" fillId="66" borderId="18" xfId="0" applyFont="1" applyFill="1" applyBorder="1"/>
    <xf numFmtId="0" fontId="113" fillId="0" borderId="0" xfId="33" applyAlignment="1" applyProtection="1"/>
    <xf numFmtId="0" fontId="121" fillId="0" borderId="0" xfId="33" applyFont="1" applyAlignment="1" applyProtection="1"/>
    <xf numFmtId="0" fontId="125" fillId="0" borderId="0" xfId="33" applyFont="1" applyAlignment="1" applyProtection="1"/>
    <xf numFmtId="0" fontId="126" fillId="0" borderId="84" xfId="51" applyFont="1" applyBorder="1" applyAlignment="1">
      <alignment horizontal="left" vertical="center" wrapText="1"/>
    </xf>
    <xf numFmtId="0" fontId="156" fillId="40" borderId="85" xfId="41" applyFont="1" applyFill="1" applyBorder="1" applyAlignment="1">
      <alignment horizontal="right" vertical="center"/>
    </xf>
    <xf numFmtId="0" fontId="8" fillId="0" borderId="86" xfId="53" applyFont="1" applyBorder="1" applyAlignment="1">
      <alignment horizontal="center" vertical="center" wrapText="1"/>
    </xf>
    <xf numFmtId="0" fontId="158" fillId="40" borderId="87" xfId="41" applyFont="1" applyFill="1" applyBorder="1" applyAlignment="1">
      <alignment horizontal="right" vertical="center"/>
    </xf>
    <xf numFmtId="0" fontId="8" fillId="0" borderId="88" xfId="53" applyFont="1" applyBorder="1" applyAlignment="1">
      <alignment horizontal="center" vertical="center" wrapText="1"/>
    </xf>
    <xf numFmtId="0" fontId="111" fillId="41" borderId="85" xfId="41" applyFont="1" applyFill="1" applyBorder="1" applyAlignment="1">
      <alignment horizontal="right" vertical="center" wrapText="1"/>
    </xf>
    <xf numFmtId="0" fontId="159" fillId="42" borderId="87" xfId="41" applyFont="1" applyFill="1" applyBorder="1" applyAlignment="1">
      <alignment horizontal="right" vertical="center" wrapText="1"/>
    </xf>
    <xf numFmtId="0" fontId="160" fillId="0" borderId="88" xfId="53" applyFont="1" applyBorder="1" applyAlignment="1">
      <alignment horizontal="center" vertical="center" wrapText="1"/>
    </xf>
    <xf numFmtId="0" fontId="111" fillId="40" borderId="87" xfId="41" applyFont="1" applyFill="1" applyBorder="1" applyAlignment="1">
      <alignment horizontal="right" vertical="center" wrapText="1"/>
    </xf>
    <xf numFmtId="0" fontId="8" fillId="0" borderId="80" xfId="53" applyFont="1" applyBorder="1" applyAlignment="1">
      <alignment horizontal="center" vertical="center" wrapText="1"/>
    </xf>
    <xf numFmtId="0" fontId="161" fillId="43" borderId="61" xfId="41" applyFont="1" applyFill="1" applyBorder="1" applyAlignment="1">
      <alignment horizontal="right" vertical="center" wrapText="1"/>
    </xf>
    <xf numFmtId="0" fontId="8" fillId="0" borderId="72" xfId="53" applyFont="1" applyBorder="1" applyAlignment="1">
      <alignment horizontal="center" vertical="center" wrapText="1"/>
    </xf>
    <xf numFmtId="0" fontId="158" fillId="43" borderId="61" xfId="41" applyFont="1" applyFill="1" applyBorder="1" applyAlignment="1">
      <alignment horizontal="right" vertical="center" wrapText="1"/>
    </xf>
    <xf numFmtId="0" fontId="111" fillId="44" borderId="70" xfId="41" applyFont="1" applyFill="1" applyBorder="1" applyAlignment="1">
      <alignment horizontal="right" vertical="center" wrapText="1"/>
    </xf>
    <xf numFmtId="0" fontId="161" fillId="45" borderId="75" xfId="41" applyFont="1" applyFill="1" applyBorder="1" applyAlignment="1">
      <alignment horizontal="right" vertical="center" wrapText="1"/>
    </xf>
    <xf numFmtId="0" fontId="142" fillId="0" borderId="74" xfId="53" applyFont="1" applyBorder="1" applyAlignment="1">
      <alignment horizontal="center" vertical="center" wrapText="1"/>
    </xf>
    <xf numFmtId="0" fontId="162" fillId="44" borderId="70" xfId="41" applyFont="1" applyFill="1" applyBorder="1" applyAlignment="1">
      <alignment horizontal="right" vertical="center" wrapText="1"/>
    </xf>
    <xf numFmtId="0" fontId="163" fillId="45" borderId="75" xfId="41" applyFont="1" applyFill="1" applyBorder="1" applyAlignment="1">
      <alignment horizontal="right" vertical="center" wrapText="1"/>
    </xf>
    <xf numFmtId="0" fontId="164" fillId="0" borderId="74" xfId="53" applyFont="1" applyBorder="1" applyAlignment="1">
      <alignment horizontal="center" vertical="center" wrapText="1"/>
    </xf>
    <xf numFmtId="0" fontId="162" fillId="46" borderId="70" xfId="41" applyFont="1" applyFill="1" applyBorder="1" applyAlignment="1">
      <alignment horizontal="right" vertical="center" wrapText="1"/>
    </xf>
    <xf numFmtId="0" fontId="162" fillId="46" borderId="61" xfId="41" applyFont="1" applyFill="1" applyBorder="1" applyAlignment="1">
      <alignment horizontal="right" vertical="center" wrapText="1"/>
    </xf>
    <xf numFmtId="0" fontId="165" fillId="47" borderId="75" xfId="41" applyFont="1" applyFill="1" applyBorder="1" applyAlignment="1">
      <alignment horizontal="right" vertical="center" wrapText="1"/>
    </xf>
    <xf numFmtId="0" fontId="166" fillId="0" borderId="74" xfId="53" applyFont="1" applyFill="1" applyBorder="1" applyAlignment="1">
      <alignment horizontal="center" vertical="center" wrapText="1"/>
    </xf>
    <xf numFmtId="0" fontId="111" fillId="41" borderId="70" xfId="41" applyFont="1" applyFill="1" applyBorder="1" applyAlignment="1">
      <alignment horizontal="right" vertical="center" wrapText="1"/>
    </xf>
    <xf numFmtId="0" fontId="159" fillId="42" borderId="75" xfId="41" applyFont="1" applyFill="1" applyBorder="1" applyAlignment="1">
      <alignment horizontal="right" vertical="center" wrapText="1"/>
    </xf>
    <xf numFmtId="0" fontId="160" fillId="0" borderId="74" xfId="53" applyFont="1" applyBorder="1" applyAlignment="1">
      <alignment horizontal="center" vertical="center" wrapText="1"/>
    </xf>
    <xf numFmtId="0" fontId="111" fillId="48" borderId="70" xfId="41" applyFont="1" applyFill="1" applyBorder="1" applyAlignment="1">
      <alignment horizontal="right" vertical="center" wrapText="1"/>
    </xf>
    <xf numFmtId="0" fontId="167" fillId="49" borderId="75" xfId="41" applyFont="1" applyFill="1" applyBorder="1" applyAlignment="1">
      <alignment horizontal="right" vertical="center" wrapText="1"/>
    </xf>
    <xf numFmtId="0" fontId="168" fillId="0" borderId="74" xfId="53" applyFont="1" applyBorder="1" applyAlignment="1">
      <alignment horizontal="center" vertical="center" wrapText="1"/>
    </xf>
    <xf numFmtId="0" fontId="169" fillId="50" borderId="70" xfId="41" applyFont="1" applyFill="1" applyBorder="1" applyAlignment="1">
      <alignment horizontal="right" vertical="center" wrapText="1"/>
    </xf>
    <xf numFmtId="0" fontId="170" fillId="51" borderId="75" xfId="41" applyFont="1" applyFill="1" applyBorder="1" applyAlignment="1">
      <alignment horizontal="right" vertical="center"/>
    </xf>
    <xf numFmtId="0" fontId="171" fillId="0" borderId="74" xfId="53" applyFont="1" applyBorder="1" applyAlignment="1">
      <alignment horizontal="center" vertical="center" wrapText="1"/>
    </xf>
    <xf numFmtId="0" fontId="111" fillId="52" borderId="70" xfId="41" applyFont="1" applyFill="1" applyBorder="1" applyAlignment="1">
      <alignment horizontal="right" vertical="center" wrapText="1"/>
    </xf>
    <xf numFmtId="0" fontId="172" fillId="0" borderId="75" xfId="53" applyFont="1" applyBorder="1" applyAlignment="1">
      <alignment horizontal="right" vertical="center" wrapText="1"/>
    </xf>
    <xf numFmtId="0" fontId="172" fillId="0" borderId="74" xfId="53" applyFont="1" applyBorder="1" applyAlignment="1">
      <alignment horizontal="center" vertical="center" wrapText="1"/>
    </xf>
    <xf numFmtId="0" fontId="111" fillId="53" borderId="61" xfId="53" applyFont="1" applyFill="1" applyBorder="1" applyAlignment="1">
      <alignment horizontal="right" vertical="center" wrapText="1"/>
    </xf>
    <xf numFmtId="0" fontId="173" fillId="0" borderId="75" xfId="53" applyFont="1" applyBorder="1" applyAlignment="1">
      <alignment horizontal="right" vertical="center" wrapText="1"/>
    </xf>
    <xf numFmtId="0" fontId="173" fillId="0" borderId="74" xfId="53" applyFont="1" applyBorder="1" applyAlignment="1">
      <alignment horizontal="center" vertical="center" wrapText="1"/>
    </xf>
    <xf numFmtId="0" fontId="156" fillId="40" borderId="70" xfId="41" applyFont="1" applyFill="1" applyBorder="1" applyAlignment="1">
      <alignment horizontal="right" vertical="center" wrapText="1"/>
    </xf>
    <xf numFmtId="0" fontId="158" fillId="40" borderId="75" xfId="41" applyFont="1" applyFill="1" applyBorder="1" applyAlignment="1">
      <alignment horizontal="right" vertical="center" wrapText="1"/>
    </xf>
    <xf numFmtId="0" fontId="8" fillId="0" borderId="74" xfId="53" applyFont="1" applyBorder="1" applyAlignment="1">
      <alignment horizontal="center" vertical="center" wrapText="1"/>
    </xf>
    <xf numFmtId="0" fontId="111" fillId="54" borderId="70" xfId="41" applyFont="1" applyFill="1" applyBorder="1" applyAlignment="1">
      <alignment horizontal="right" vertical="center" wrapText="1"/>
    </xf>
    <xf numFmtId="0" fontId="111" fillId="54" borderId="75" xfId="41" applyFont="1" applyFill="1" applyBorder="1" applyAlignment="1">
      <alignment horizontal="right" vertical="center" wrapText="1"/>
    </xf>
    <xf numFmtId="0" fontId="169" fillId="55" borderId="89" xfId="41" applyFont="1" applyFill="1" applyBorder="1" applyAlignment="1">
      <alignment horizontal="right" vertical="center" wrapText="1"/>
    </xf>
    <xf numFmtId="0" fontId="158" fillId="56" borderId="90" xfId="41" applyFont="1" applyFill="1" applyBorder="1" applyAlignment="1">
      <alignment horizontal="right" vertical="center" wrapText="1"/>
    </xf>
    <xf numFmtId="0" fontId="174" fillId="0" borderId="80" xfId="53" applyFont="1" applyBorder="1" applyAlignment="1">
      <alignment horizontal="center" vertical="center" wrapText="1"/>
    </xf>
    <xf numFmtId="0" fontId="156" fillId="40" borderId="70" xfId="41" applyFont="1" applyFill="1" applyBorder="1" applyAlignment="1">
      <alignment horizontal="right" vertical="center"/>
    </xf>
    <xf numFmtId="0" fontId="158" fillId="40" borderId="75" xfId="41" applyFont="1" applyFill="1" applyBorder="1" applyAlignment="1">
      <alignment horizontal="right" vertical="center"/>
    </xf>
    <xf numFmtId="0" fontId="111" fillId="40" borderId="70" xfId="41" applyFont="1" applyFill="1" applyBorder="1" applyAlignment="1">
      <alignment horizontal="right" vertical="center" wrapText="1"/>
    </xf>
    <xf numFmtId="0" fontId="161" fillId="43" borderId="70" xfId="41" applyFont="1" applyFill="1" applyBorder="1" applyAlignment="1">
      <alignment horizontal="right" vertical="center" wrapText="1"/>
    </xf>
    <xf numFmtId="0" fontId="8" fillId="0" borderId="68" xfId="53" applyFont="1" applyBorder="1" applyAlignment="1">
      <alignment horizontal="center" vertical="center" wrapText="1"/>
    </xf>
    <xf numFmtId="0" fontId="158" fillId="43" borderId="87" xfId="41" applyFont="1" applyFill="1" applyBorder="1" applyAlignment="1">
      <alignment horizontal="right" vertical="center" wrapText="1"/>
    </xf>
    <xf numFmtId="0" fontId="8" fillId="0" borderId="91" xfId="53" applyFont="1" applyBorder="1" applyAlignment="1">
      <alignment horizontal="center" vertical="center" wrapText="1"/>
    </xf>
    <xf numFmtId="0" fontId="169" fillId="57" borderId="85" xfId="41" applyFont="1" applyFill="1" applyBorder="1" applyAlignment="1">
      <alignment horizontal="right" vertical="center"/>
    </xf>
    <xf numFmtId="0" fontId="175" fillId="0" borderId="87" xfId="53" applyFont="1" applyBorder="1" applyAlignment="1">
      <alignment horizontal="right" vertical="center" wrapText="1"/>
    </xf>
    <xf numFmtId="0" fontId="175" fillId="0" borderId="88" xfId="53" applyFont="1" applyBorder="1" applyAlignment="1">
      <alignment horizontal="center" vertical="center" wrapText="1"/>
    </xf>
    <xf numFmtId="0" fontId="162" fillId="44" borderId="85" xfId="41" applyFont="1" applyFill="1" applyBorder="1" applyAlignment="1">
      <alignment horizontal="right" vertical="center" wrapText="1"/>
    </xf>
    <xf numFmtId="0" fontId="142" fillId="34" borderId="92" xfId="53" applyFont="1" applyFill="1" applyBorder="1" applyAlignment="1">
      <alignment horizontal="right" vertical="center" wrapText="1"/>
    </xf>
    <xf numFmtId="0" fontId="8" fillId="0" borderId="62" xfId="53" applyFont="1" applyBorder="1" applyAlignment="1">
      <alignment horizontal="center" vertical="center" wrapText="1"/>
    </xf>
    <xf numFmtId="0" fontId="169" fillId="58" borderId="70" xfId="41" applyFont="1" applyFill="1" applyBorder="1" applyAlignment="1">
      <alignment horizontal="right" vertical="center" wrapText="1"/>
    </xf>
    <xf numFmtId="0" fontId="176" fillId="56" borderId="75" xfId="41" applyFont="1" applyFill="1" applyBorder="1" applyAlignment="1">
      <alignment horizontal="right" vertical="center" wrapText="1"/>
    </xf>
    <xf numFmtId="0" fontId="177" fillId="0" borderId="74" xfId="53" applyFont="1" applyBorder="1" applyAlignment="1">
      <alignment horizontal="center" vertical="center" wrapText="1"/>
    </xf>
    <xf numFmtId="0" fontId="111" fillId="53" borderId="70" xfId="53" applyFont="1" applyFill="1" applyBorder="1" applyAlignment="1">
      <alignment horizontal="right" vertical="center" wrapText="1"/>
    </xf>
    <xf numFmtId="0" fontId="158" fillId="40" borderId="61" xfId="41" applyFont="1" applyFill="1" applyBorder="1" applyAlignment="1">
      <alignment horizontal="right" vertical="center" wrapText="1"/>
    </xf>
    <xf numFmtId="0" fontId="178" fillId="42" borderId="61" xfId="41" applyFont="1" applyFill="1" applyBorder="1" applyAlignment="1">
      <alignment horizontal="right" vertical="center" wrapText="1"/>
    </xf>
    <xf numFmtId="0" fontId="160" fillId="0" borderId="80" xfId="53" applyFont="1" applyBorder="1" applyAlignment="1">
      <alignment horizontal="center" vertical="center" wrapText="1"/>
    </xf>
    <xf numFmtId="0" fontId="169" fillId="55" borderId="61" xfId="41" applyFont="1" applyFill="1" applyBorder="1" applyAlignment="1">
      <alignment horizontal="right" vertical="center" wrapText="1"/>
    </xf>
    <xf numFmtId="0" fontId="8" fillId="0" borderId="93" xfId="53" applyFont="1" applyBorder="1" applyAlignment="1">
      <alignment horizontal="center" vertical="center" wrapText="1"/>
    </xf>
    <xf numFmtId="0" fontId="158" fillId="56" borderId="75" xfId="41" applyFont="1" applyFill="1" applyBorder="1" applyAlignment="1">
      <alignment horizontal="right" vertical="center" wrapText="1"/>
    </xf>
    <xf numFmtId="0" fontId="174" fillId="0" borderId="74" xfId="53" applyFont="1" applyBorder="1" applyAlignment="1">
      <alignment horizontal="center" vertical="center" wrapText="1"/>
    </xf>
    <xf numFmtId="0" fontId="156" fillId="40" borderId="65" xfId="41" applyFont="1" applyFill="1" applyBorder="1" applyAlignment="1">
      <alignment horizontal="right" vertical="center"/>
    </xf>
    <xf numFmtId="0" fontId="8" fillId="0" borderId="11" xfId="53" applyFont="1" applyBorder="1" applyAlignment="1">
      <alignment horizontal="center" vertical="center" wrapText="1"/>
    </xf>
    <xf numFmtId="0" fontId="158" fillId="40" borderId="57" xfId="41" applyFont="1" applyFill="1" applyBorder="1" applyAlignment="1">
      <alignment horizontal="right" vertical="center"/>
    </xf>
    <xf numFmtId="0" fontId="8" fillId="0" borderId="19" xfId="53" applyFont="1" applyBorder="1" applyAlignment="1">
      <alignment horizontal="center" vertical="center" wrapText="1"/>
    </xf>
    <xf numFmtId="0" fontId="111" fillId="41" borderId="9" xfId="41" applyFont="1" applyFill="1" applyBorder="1" applyAlignment="1">
      <alignment horizontal="right" vertical="center" wrapText="1"/>
    </xf>
    <xf numFmtId="0" fontId="159" fillId="42" borderId="15" xfId="41" applyFont="1" applyFill="1" applyBorder="1" applyAlignment="1">
      <alignment horizontal="right" vertical="center" wrapText="1"/>
    </xf>
    <xf numFmtId="0" fontId="160" fillId="0" borderId="53" xfId="53" applyFont="1" applyBorder="1" applyAlignment="1">
      <alignment horizontal="center" vertical="center" wrapText="1"/>
    </xf>
    <xf numFmtId="0" fontId="169" fillId="55" borderId="15" xfId="41" applyFont="1" applyFill="1" applyBorder="1" applyAlignment="1">
      <alignment horizontal="right" vertical="center" wrapText="1"/>
    </xf>
    <xf numFmtId="0" fontId="8" fillId="0" borderId="16" xfId="53" applyFont="1" applyBorder="1" applyAlignment="1">
      <alignment horizontal="center" vertical="center" wrapText="1"/>
    </xf>
    <xf numFmtId="0" fontId="158" fillId="56" borderId="17" xfId="41" applyFont="1" applyFill="1" applyBorder="1" applyAlignment="1">
      <alignment horizontal="right" vertical="center" wrapText="1"/>
    </xf>
    <xf numFmtId="0" fontId="174" fillId="0" borderId="19" xfId="53" applyFont="1" applyBorder="1" applyAlignment="1">
      <alignment horizontal="center" vertical="center" wrapText="1"/>
    </xf>
    <xf numFmtId="0" fontId="111" fillId="40" borderId="9" xfId="41" applyFont="1" applyFill="1" applyBorder="1" applyAlignment="1">
      <alignment horizontal="right" vertical="center" wrapText="1"/>
    </xf>
    <xf numFmtId="0" fontId="161" fillId="43" borderId="9" xfId="41" applyFont="1" applyFill="1" applyBorder="1" applyAlignment="1">
      <alignment horizontal="right" vertical="center" wrapText="1"/>
    </xf>
    <xf numFmtId="0" fontId="158" fillId="43" borderId="94" xfId="41" applyFont="1" applyFill="1" applyBorder="1" applyAlignment="1">
      <alignment horizontal="right" vertical="center" wrapText="1"/>
    </xf>
    <xf numFmtId="0" fontId="8" fillId="0" borderId="95" xfId="53" applyFont="1" applyBorder="1" applyAlignment="1">
      <alignment horizontal="center" vertical="center" wrapText="1"/>
    </xf>
    <xf numFmtId="0" fontId="111" fillId="44" borderId="96" xfId="41" applyFont="1" applyFill="1" applyBorder="1" applyAlignment="1">
      <alignment horizontal="right" vertical="center" wrapText="1"/>
    </xf>
    <xf numFmtId="0" fontId="161" fillId="45" borderId="97" xfId="41" applyFont="1" applyFill="1" applyBorder="1" applyAlignment="1">
      <alignment horizontal="right" vertical="center" wrapText="1"/>
    </xf>
    <xf numFmtId="0" fontId="142" fillId="0" borderId="95" xfId="53" applyFont="1" applyBorder="1" applyAlignment="1">
      <alignment horizontal="center" vertical="center" wrapText="1"/>
    </xf>
    <xf numFmtId="0" fontId="162" fillId="44" borderId="96" xfId="41" applyFont="1" applyFill="1" applyBorder="1" applyAlignment="1">
      <alignment horizontal="right" vertical="center" wrapText="1"/>
    </xf>
    <xf numFmtId="0" fontId="8" fillId="0" borderId="98" xfId="53" applyFont="1" applyBorder="1" applyAlignment="1">
      <alignment horizontal="center" vertical="center" wrapText="1"/>
    </xf>
    <xf numFmtId="0" fontId="163" fillId="45" borderId="97" xfId="41" applyFont="1" applyFill="1" applyBorder="1" applyAlignment="1">
      <alignment horizontal="right" vertical="center" wrapText="1"/>
    </xf>
    <xf numFmtId="0" fontId="164" fillId="0" borderId="99" xfId="53" applyFont="1" applyBorder="1" applyAlignment="1">
      <alignment horizontal="center" vertical="center" wrapText="1"/>
    </xf>
    <xf numFmtId="0" fontId="162" fillId="46" borderId="9" xfId="41" applyFont="1" applyFill="1" applyBorder="1" applyAlignment="1">
      <alignment horizontal="right" vertical="center" wrapText="1"/>
    </xf>
    <xf numFmtId="0" fontId="162" fillId="46" borderId="15" xfId="41" applyFont="1" applyFill="1" applyBorder="1" applyAlignment="1">
      <alignment horizontal="right" vertical="center" wrapText="1"/>
    </xf>
    <xf numFmtId="0" fontId="165" fillId="47" borderId="17" xfId="41" applyFont="1" applyFill="1" applyBorder="1" applyAlignment="1">
      <alignment horizontal="right" vertical="center" wrapText="1"/>
    </xf>
    <xf numFmtId="0" fontId="166" fillId="0" borderId="19" xfId="53" applyFont="1" applyFill="1" applyBorder="1" applyAlignment="1">
      <alignment horizontal="center" vertical="center" wrapText="1"/>
    </xf>
    <xf numFmtId="0" fontId="169" fillId="58" borderId="9" xfId="41" applyFont="1" applyFill="1" applyBorder="1" applyAlignment="1">
      <alignment horizontal="right" vertical="center" wrapText="1"/>
    </xf>
    <xf numFmtId="0" fontId="176" fillId="56" borderId="17" xfId="41" applyFont="1" applyFill="1" applyBorder="1" applyAlignment="1">
      <alignment horizontal="right" vertical="center" wrapText="1"/>
    </xf>
    <xf numFmtId="0" fontId="177" fillId="0" borderId="19" xfId="53" applyFont="1" applyBorder="1" applyAlignment="1">
      <alignment horizontal="center" vertical="center" wrapText="1"/>
    </xf>
    <xf numFmtId="0" fontId="111" fillId="48" borderId="9" xfId="41" applyFont="1" applyFill="1" applyBorder="1" applyAlignment="1">
      <alignment horizontal="right" vertical="center" wrapText="1"/>
    </xf>
    <xf numFmtId="0" fontId="167" fillId="49" borderId="17" xfId="41" applyFont="1" applyFill="1" applyBorder="1" applyAlignment="1">
      <alignment horizontal="right" vertical="center" wrapText="1"/>
    </xf>
    <xf numFmtId="0" fontId="168" fillId="0" borderId="19" xfId="53" applyFont="1" applyBorder="1" applyAlignment="1">
      <alignment horizontal="center" vertical="center" wrapText="1"/>
    </xf>
    <xf numFmtId="0" fontId="169" fillId="50" borderId="9" xfId="41" applyFont="1" applyFill="1" applyBorder="1" applyAlignment="1">
      <alignment horizontal="right" vertical="center" wrapText="1"/>
    </xf>
    <xf numFmtId="0" fontId="170" fillId="51" borderId="15" xfId="41" applyFont="1" applyFill="1" applyBorder="1" applyAlignment="1">
      <alignment horizontal="right" vertical="center"/>
    </xf>
    <xf numFmtId="0" fontId="171" fillId="0" borderId="19" xfId="53" applyFont="1" applyBorder="1" applyAlignment="1">
      <alignment horizontal="center" vertical="center" wrapText="1"/>
    </xf>
    <xf numFmtId="0" fontId="111" fillId="52" borderId="9" xfId="41" applyFont="1" applyFill="1" applyBorder="1" applyAlignment="1">
      <alignment horizontal="right" vertical="center" wrapText="1"/>
    </xf>
    <xf numFmtId="0" fontId="172" fillId="0" borderId="17" xfId="53" applyFont="1" applyBorder="1" applyAlignment="1">
      <alignment horizontal="right" vertical="center" wrapText="1"/>
    </xf>
    <xf numFmtId="0" fontId="172" fillId="0" borderId="16" xfId="53" applyFont="1" applyBorder="1" applyAlignment="1">
      <alignment horizontal="center" vertical="center" wrapText="1"/>
    </xf>
    <xf numFmtId="0" fontId="111" fillId="53" borderId="9" xfId="53" applyFont="1" applyFill="1" applyBorder="1" applyAlignment="1">
      <alignment horizontal="right" vertical="center" wrapText="1"/>
    </xf>
    <xf numFmtId="0" fontId="173" fillId="0" borderId="17" xfId="53" applyFont="1" applyBorder="1" applyAlignment="1">
      <alignment horizontal="right" vertical="center" wrapText="1"/>
    </xf>
    <xf numFmtId="0" fontId="173" fillId="0" borderId="19" xfId="53" applyFont="1" applyBorder="1" applyAlignment="1">
      <alignment horizontal="center" vertical="center" wrapText="1"/>
    </xf>
    <xf numFmtId="0" fontId="156" fillId="40" borderId="9" xfId="41" applyFont="1" applyFill="1" applyBorder="1" applyAlignment="1">
      <alignment horizontal="right" vertical="center" wrapText="1"/>
    </xf>
    <xf numFmtId="0" fontId="158" fillId="40" borderId="17" xfId="41" applyFont="1" applyFill="1" applyBorder="1" applyAlignment="1">
      <alignment horizontal="right" vertical="center" wrapText="1"/>
    </xf>
    <xf numFmtId="0" fontId="121" fillId="0" borderId="0" xfId="33" applyFont="1" applyAlignment="1" applyProtection="1">
      <alignment vertical="center"/>
    </xf>
    <xf numFmtId="0" fontId="8" fillId="0" borderId="0" xfId="37" applyFont="1" applyAlignment="1">
      <alignment vertical="center"/>
    </xf>
    <xf numFmtId="0" fontId="8" fillId="25" borderId="0" xfId="37" applyFont="1" applyFill="1" applyAlignment="1">
      <alignment horizontal="left" vertical="center"/>
    </xf>
    <xf numFmtId="0" fontId="8" fillId="25" borderId="0" xfId="37" applyFont="1" applyFill="1"/>
    <xf numFmtId="0" fontId="120" fillId="25" borderId="0" xfId="37" applyFont="1" applyFill="1" applyAlignment="1">
      <alignment horizontal="center"/>
    </xf>
    <xf numFmtId="0" fontId="8" fillId="0" borderId="0" xfId="37" applyFont="1" applyFill="1" applyAlignment="1">
      <alignment vertical="center"/>
    </xf>
    <xf numFmtId="0" fontId="112" fillId="25" borderId="0" xfId="37" applyFont="1" applyFill="1" applyAlignment="1">
      <alignment horizontal="center"/>
    </xf>
    <xf numFmtId="0" fontId="9" fillId="0" borderId="0" xfId="37" applyFont="1" applyAlignment="1">
      <alignment vertical="center"/>
    </xf>
    <xf numFmtId="0" fontId="15" fillId="25" borderId="0" xfId="37" applyFont="1" applyFill="1" applyAlignment="1">
      <alignment horizontal="left" vertical="center"/>
    </xf>
    <xf numFmtId="0" fontId="9" fillId="0" borderId="0" xfId="37" applyFont="1" applyFill="1" applyAlignment="1">
      <alignment vertical="center"/>
    </xf>
    <xf numFmtId="0" fontId="14" fillId="0" borderId="0" xfId="37" applyFont="1" applyAlignment="1">
      <alignment vertical="center"/>
    </xf>
    <xf numFmtId="0" fontId="122" fillId="0" borderId="0" xfId="37" applyFont="1" applyAlignment="1">
      <alignment horizontal="left" vertical="center"/>
    </xf>
    <xf numFmtId="0" fontId="123" fillId="0" borderId="0" xfId="37" applyFont="1" applyAlignment="1">
      <alignment horizontal="left" vertical="center"/>
    </xf>
    <xf numFmtId="0" fontId="123" fillId="27" borderId="0" xfId="37" applyFont="1" applyFill="1" applyAlignment="1">
      <alignment horizontal="left" vertical="center"/>
    </xf>
    <xf numFmtId="0" fontId="124" fillId="0" borderId="0" xfId="37" applyFont="1" applyAlignment="1">
      <alignment horizontal="left" vertical="center"/>
    </xf>
    <xf numFmtId="0" fontId="14" fillId="25" borderId="0" xfId="37" applyFont="1" applyFill="1" applyAlignment="1">
      <alignment horizontal="left" vertical="center"/>
    </xf>
    <xf numFmtId="0" fontId="9" fillId="0" borderId="100" xfId="37" applyFont="1" applyBorder="1" applyAlignment="1">
      <alignment vertical="center"/>
    </xf>
    <xf numFmtId="0" fontId="112" fillId="24" borderId="101" xfId="37" applyFont="1" applyFill="1" applyBorder="1" applyAlignment="1">
      <alignment horizontal="right" vertical="center"/>
    </xf>
    <xf numFmtId="0" fontId="8" fillId="0" borderId="102" xfId="37" applyFont="1" applyBorder="1" applyAlignment="1">
      <alignment vertical="center"/>
    </xf>
    <xf numFmtId="0" fontId="129" fillId="25" borderId="0" xfId="37" applyFont="1" applyFill="1" applyAlignment="1">
      <alignment horizontal="left" vertical="center"/>
    </xf>
    <xf numFmtId="0" fontId="9" fillId="25" borderId="103" xfId="37" applyFont="1" applyFill="1" applyBorder="1" applyAlignment="1">
      <alignment horizontal="left" vertical="center" wrapText="1"/>
    </xf>
    <xf numFmtId="0" fontId="130" fillId="23" borderId="104" xfId="37" applyFont="1" applyFill="1" applyBorder="1" applyAlignment="1">
      <alignment horizontal="left" vertical="center" wrapText="1"/>
    </xf>
    <xf numFmtId="0" fontId="131" fillId="25" borderId="0" xfId="37" applyFont="1" applyFill="1" applyAlignment="1">
      <alignment horizontal="left" vertical="center"/>
    </xf>
    <xf numFmtId="0" fontId="9" fillId="25" borderId="0" xfId="37" applyFont="1" applyFill="1" applyAlignment="1">
      <alignment horizontal="left" vertical="center"/>
    </xf>
    <xf numFmtId="0" fontId="132" fillId="25" borderId="0" xfId="37" applyFont="1" applyFill="1" applyAlignment="1">
      <alignment horizontal="left" vertical="center"/>
    </xf>
    <xf numFmtId="0" fontId="134" fillId="0" borderId="0" xfId="37" applyFont="1" applyAlignment="1">
      <alignment horizontal="center" vertical="center"/>
    </xf>
    <xf numFmtId="0" fontId="119" fillId="25" borderId="0" xfId="37" applyFont="1" applyFill="1" applyAlignment="1">
      <alignment horizontal="left" vertical="center"/>
    </xf>
    <xf numFmtId="0" fontId="9" fillId="25" borderId="0" xfId="37" applyFont="1" applyFill="1" applyAlignment="1">
      <alignment horizontal="left" vertical="distributed"/>
    </xf>
    <xf numFmtId="0" fontId="116" fillId="25" borderId="0" xfId="37" applyFont="1" applyFill="1" applyAlignment="1">
      <alignment horizontal="left" vertical="center"/>
    </xf>
    <xf numFmtId="0" fontId="14" fillId="27" borderId="0" xfId="37" applyFont="1" applyFill="1" applyAlignment="1">
      <alignment horizontal="left" vertical="center"/>
    </xf>
    <xf numFmtId="0" fontId="8" fillId="27" borderId="0" xfId="37" applyFont="1" applyFill="1" applyAlignment="1">
      <alignment horizontal="left" vertical="center"/>
    </xf>
    <xf numFmtId="0" fontId="141" fillId="59" borderId="0" xfId="37" applyFont="1" applyFill="1" applyAlignment="1">
      <alignment horizontal="left" vertical="center"/>
    </xf>
    <xf numFmtId="0" fontId="142" fillId="59" borderId="0" xfId="37" applyFont="1" applyFill="1" applyAlignment="1">
      <alignment horizontal="left" vertical="center"/>
    </xf>
    <xf numFmtId="0" fontId="143" fillId="27" borderId="0" xfId="37" applyFont="1" applyFill="1" applyAlignment="1">
      <alignment horizontal="left" vertical="center"/>
    </xf>
    <xf numFmtId="0" fontId="144" fillId="27" borderId="0" xfId="37" applyFont="1" applyFill="1" applyAlignment="1">
      <alignment horizontal="left" vertical="center"/>
    </xf>
    <xf numFmtId="0" fontId="14" fillId="36" borderId="0" xfId="37" applyFont="1" applyFill="1" applyAlignment="1">
      <alignment horizontal="left" vertical="center"/>
    </xf>
    <xf numFmtId="0" fontId="8" fillId="36" borderId="0" xfId="37" applyFont="1" applyFill="1" applyAlignment="1">
      <alignment horizontal="left" vertical="center"/>
    </xf>
    <xf numFmtId="0" fontId="145" fillId="28" borderId="0" xfId="37" applyFont="1" applyFill="1" applyAlignment="1">
      <alignment horizontal="left" vertical="center"/>
    </xf>
    <xf numFmtId="0" fontId="17" fillId="28" borderId="0" xfId="37" applyFont="1" applyFill="1" applyAlignment="1">
      <alignment horizontal="left" vertical="center"/>
    </xf>
    <xf numFmtId="0" fontId="14" fillId="38" borderId="0" xfId="37" applyFont="1" applyFill="1" applyAlignment="1">
      <alignment horizontal="left" vertical="center"/>
    </xf>
    <xf numFmtId="0" fontId="8" fillId="38" borderId="0" xfId="37" applyFont="1" applyFill="1" applyAlignment="1">
      <alignment horizontal="left" vertical="center"/>
    </xf>
    <xf numFmtId="0" fontId="14" fillId="60" borderId="0" xfId="37" applyFont="1" applyFill="1" applyAlignment="1">
      <alignment horizontal="left" vertical="center"/>
    </xf>
    <xf numFmtId="0" fontId="8" fillId="60" borderId="0" xfId="37" applyFont="1" applyFill="1" applyAlignment="1">
      <alignment horizontal="left" vertical="center"/>
    </xf>
    <xf numFmtId="0" fontId="147" fillId="39" borderId="0" xfId="37" applyFont="1" applyFill="1" applyAlignment="1">
      <alignment horizontal="left" vertical="center"/>
    </xf>
    <xf numFmtId="0" fontId="17" fillId="39" borderId="0" xfId="37" applyFont="1" applyFill="1" applyAlignment="1">
      <alignment horizontal="left" vertical="center"/>
    </xf>
    <xf numFmtId="0" fontId="9" fillId="61" borderId="0" xfId="37" applyFont="1" applyFill="1" applyAlignment="1">
      <alignment horizontal="left" vertical="center"/>
    </xf>
    <xf numFmtId="0" fontId="8" fillId="61" borderId="0" xfId="37" applyFont="1" applyFill="1" applyAlignment="1">
      <alignment horizontal="left" vertical="center"/>
    </xf>
    <xf numFmtId="0" fontId="9" fillId="53" borderId="0" xfId="37" applyFont="1" applyFill="1" applyAlignment="1">
      <alignment horizontal="left" vertical="center"/>
    </xf>
    <xf numFmtId="0" fontId="8" fillId="53" borderId="0" xfId="37" applyFont="1" applyFill="1" applyAlignment="1">
      <alignment horizontal="left" vertical="center"/>
    </xf>
    <xf numFmtId="0" fontId="146" fillId="27" borderId="0" xfId="37" applyFont="1" applyFill="1" applyAlignment="1">
      <alignment horizontal="left" vertical="center"/>
    </xf>
    <xf numFmtId="0" fontId="149" fillId="25" borderId="105" xfId="37" applyFont="1" applyFill="1" applyBorder="1" applyAlignment="1">
      <alignment horizontal="left" vertical="center" wrapText="1"/>
    </xf>
    <xf numFmtId="0" fontId="149" fillId="25" borderId="106" xfId="37" applyFont="1" applyFill="1" applyBorder="1" applyAlignment="1">
      <alignment horizontal="center" vertical="center" wrapText="1"/>
    </xf>
    <xf numFmtId="0" fontId="8" fillId="0" borderId="0" xfId="37" applyFont="1" applyAlignment="1">
      <alignment horizontal="left" vertical="center"/>
    </xf>
    <xf numFmtId="0" fontId="149" fillId="25" borderId="107" xfId="37" applyFont="1" applyFill="1" applyBorder="1" applyAlignment="1">
      <alignment horizontal="left" vertical="center" wrapText="1"/>
    </xf>
    <xf numFmtId="0" fontId="149" fillId="25" borderId="81" xfId="37" applyFont="1" applyFill="1" applyBorder="1" applyAlignment="1">
      <alignment horizontal="center" vertical="center" wrapText="1"/>
    </xf>
    <xf numFmtId="0" fontId="149" fillId="25" borderId="81" xfId="37" quotePrefix="1" applyFont="1" applyFill="1" applyBorder="1" applyAlignment="1">
      <alignment horizontal="center" vertical="center"/>
    </xf>
    <xf numFmtId="0" fontId="8" fillId="25" borderId="107" xfId="37" applyFont="1" applyFill="1" applyBorder="1" applyAlignment="1">
      <alignment horizontal="left" vertical="center" wrapText="1"/>
    </xf>
    <xf numFmtId="0" fontId="8" fillId="25" borderId="81" xfId="37" applyFont="1" applyFill="1" applyBorder="1" applyAlignment="1">
      <alignment horizontal="center" vertical="center" wrapText="1"/>
    </xf>
    <xf numFmtId="0" fontId="8" fillId="25" borderId="76" xfId="37" applyFont="1" applyFill="1" applyBorder="1" applyAlignment="1">
      <alignment horizontal="center" vertical="center" wrapText="1"/>
    </xf>
    <xf numFmtId="0" fontId="149" fillId="25" borderId="76" xfId="37" applyFont="1" applyFill="1" applyBorder="1" applyAlignment="1">
      <alignment horizontal="center" vertical="center" wrapText="1"/>
    </xf>
    <xf numFmtId="0" fontId="149" fillId="25" borderId="108" xfId="37" applyFont="1" applyFill="1" applyBorder="1" applyAlignment="1">
      <alignment horizontal="center" vertical="center" wrapText="1"/>
    </xf>
    <xf numFmtId="0" fontId="149" fillId="25" borderId="109" xfId="37" applyFont="1" applyFill="1" applyBorder="1" applyAlignment="1">
      <alignment horizontal="center" vertical="center" wrapText="1"/>
    </xf>
    <xf numFmtId="0" fontId="149" fillId="0" borderId="110" xfId="37" applyFont="1" applyBorder="1" applyAlignment="1">
      <alignment horizontal="left" vertical="center" wrapText="1"/>
    </xf>
    <xf numFmtId="0" fontId="150" fillId="0" borderId="30" xfId="37" applyFont="1" applyBorder="1" applyAlignment="1">
      <alignment horizontal="left" vertical="center" wrapText="1"/>
    </xf>
    <xf numFmtId="0" fontId="150" fillId="0" borderId="111" xfId="37" applyFont="1" applyBorder="1" applyAlignment="1">
      <alignment horizontal="left" vertical="center" wrapText="1"/>
    </xf>
    <xf numFmtId="0" fontId="149" fillId="0" borderId="104" xfId="37" applyFont="1" applyBorder="1" applyAlignment="1">
      <alignment horizontal="left" vertical="center" wrapText="1"/>
    </xf>
    <xf numFmtId="0" fontId="150" fillId="0" borderId="21" xfId="37" applyFont="1" applyBorder="1" applyAlignment="1">
      <alignment horizontal="center" vertical="center" wrapText="1"/>
    </xf>
    <xf numFmtId="0" fontId="150" fillId="0" borderId="112" xfId="37" applyFont="1" applyBorder="1" applyAlignment="1">
      <alignment horizontal="center" vertical="center" wrapText="1"/>
    </xf>
    <xf numFmtId="0" fontId="151" fillId="28" borderId="104" xfId="37" applyFont="1" applyFill="1" applyBorder="1" applyAlignment="1">
      <alignment horizontal="left" vertical="center" wrapText="1"/>
    </xf>
    <xf numFmtId="0" fontId="150" fillId="0" borderId="104" xfId="37" applyFont="1" applyBorder="1" applyAlignment="1">
      <alignment horizontal="left" vertical="center" wrapText="1"/>
    </xf>
    <xf numFmtId="16" fontId="150" fillId="0" borderId="21" xfId="37" applyNumberFormat="1" applyFont="1" applyBorder="1" applyAlignment="1">
      <alignment horizontal="center" vertical="center" wrapText="1"/>
    </xf>
    <xf numFmtId="16" fontId="150" fillId="0" borderId="112" xfId="37" applyNumberFormat="1" applyFont="1" applyBorder="1" applyAlignment="1">
      <alignment horizontal="center" vertical="center" wrapText="1"/>
    </xf>
    <xf numFmtId="0" fontId="149" fillId="36" borderId="104" xfId="37" applyFont="1" applyFill="1" applyBorder="1" applyAlignment="1">
      <alignment horizontal="left" vertical="center" wrapText="1"/>
    </xf>
    <xf numFmtId="0" fontId="150" fillId="0" borderId="113" xfId="37" applyFont="1" applyBorder="1" applyAlignment="1">
      <alignment horizontal="left" vertical="center" wrapText="1"/>
    </xf>
    <xf numFmtId="0" fontId="150" fillId="0" borderId="114" xfId="37" applyFont="1" applyBorder="1" applyAlignment="1">
      <alignment horizontal="center" vertical="center" wrapText="1"/>
    </xf>
    <xf numFmtId="0" fontId="150" fillId="0" borderId="115" xfId="37" applyFont="1" applyBorder="1" applyAlignment="1">
      <alignment horizontal="center" vertical="center" wrapText="1"/>
    </xf>
    <xf numFmtId="0" fontId="9" fillId="0" borderId="0" xfId="37" applyFont="1" applyAlignment="1">
      <alignment horizontal="left" vertical="center"/>
    </xf>
    <xf numFmtId="0" fontId="149" fillId="25" borderId="105" xfId="37" applyFont="1" applyFill="1" applyBorder="1" applyAlignment="1">
      <alignment horizontal="center" vertical="center" wrapText="1"/>
    </xf>
    <xf numFmtId="0" fontId="149" fillId="25" borderId="107" xfId="37" applyFont="1" applyFill="1" applyBorder="1" applyAlignment="1">
      <alignment horizontal="center" vertical="center" wrapText="1"/>
    </xf>
    <xf numFmtId="0" fontId="149" fillId="25" borderId="81" xfId="37" quotePrefix="1" applyFont="1" applyFill="1" applyBorder="1" applyAlignment="1">
      <alignment horizontal="center" vertical="center" wrapText="1"/>
    </xf>
    <xf numFmtId="0" fontId="8" fillId="25" borderId="107" xfId="37" applyFont="1" applyFill="1" applyBorder="1" applyAlignment="1">
      <alignment horizontal="center" vertical="center" wrapText="1"/>
    </xf>
    <xf numFmtId="0" fontId="8" fillId="0" borderId="107" xfId="37" applyFont="1" applyBorder="1" applyAlignment="1">
      <alignment horizontal="left" vertical="center" wrapText="1"/>
    </xf>
    <xf numFmtId="0" fontId="8" fillId="0" borderId="30" xfId="37" applyFont="1" applyBorder="1" applyAlignment="1">
      <alignment horizontal="left" vertical="center" wrapText="1"/>
    </xf>
    <xf numFmtId="0" fontId="149" fillId="0" borderId="30" xfId="37" applyFont="1" applyBorder="1" applyAlignment="1">
      <alignment horizontal="center" vertical="center" wrapText="1"/>
    </xf>
    <xf numFmtId="0" fontId="149" fillId="38" borderId="104" xfId="37" applyFont="1" applyFill="1" applyBorder="1" applyAlignment="1">
      <alignment horizontal="left" vertical="center" wrapText="1"/>
    </xf>
    <xf numFmtId="0" fontId="149" fillId="60" borderId="104" xfId="37" applyFont="1" applyFill="1" applyBorder="1" applyAlignment="1">
      <alignment horizontal="left" vertical="center" wrapText="1"/>
    </xf>
    <xf numFmtId="0" fontId="149" fillId="27" borderId="116" xfId="37" applyFont="1" applyFill="1" applyBorder="1" applyAlignment="1">
      <alignment horizontal="left" vertical="center" wrapText="1"/>
    </xf>
    <xf numFmtId="0" fontId="149" fillId="27" borderId="117" xfId="37" applyFont="1" applyFill="1" applyBorder="1" applyAlignment="1">
      <alignment horizontal="left" vertical="center" wrapText="1"/>
    </xf>
    <xf numFmtId="0" fontId="8" fillId="25" borderId="118" xfId="37" applyFont="1" applyFill="1" applyBorder="1" applyAlignment="1">
      <alignment horizontal="left" vertical="center" wrapText="1"/>
    </xf>
    <xf numFmtId="0" fontId="149" fillId="25" borderId="119" xfId="37" applyFont="1" applyFill="1" applyBorder="1" applyAlignment="1">
      <alignment horizontal="center" vertical="center" wrapText="1"/>
    </xf>
    <xf numFmtId="0" fontId="149" fillId="25" borderId="120" xfId="37" applyFont="1" applyFill="1" applyBorder="1" applyAlignment="1">
      <alignment horizontal="center" vertical="center" wrapText="1"/>
    </xf>
    <xf numFmtId="0" fontId="150" fillId="0" borderId="110" xfId="37" applyFont="1" applyBorder="1" applyAlignment="1">
      <alignment horizontal="left" vertical="center" wrapText="1"/>
    </xf>
    <xf numFmtId="0" fontId="150" fillId="0" borderId="26" xfId="37" applyFont="1" applyBorder="1" applyAlignment="1">
      <alignment horizontal="center" vertical="center" wrapText="1"/>
    </xf>
    <xf numFmtId="0" fontId="150" fillId="0" borderId="121" xfId="37" applyFont="1" applyBorder="1" applyAlignment="1">
      <alignment horizontal="center" vertical="center" wrapText="1"/>
    </xf>
    <xf numFmtId="0" fontId="149" fillId="0" borderId="116" xfId="37" applyFont="1" applyBorder="1" applyAlignment="1">
      <alignment horizontal="right" vertical="center" wrapText="1"/>
    </xf>
    <xf numFmtId="0" fontId="150" fillId="0" borderId="117" xfId="37" applyFont="1" applyBorder="1" applyAlignment="1">
      <alignment horizontal="right" vertical="center" wrapText="1"/>
    </xf>
    <xf numFmtId="0" fontId="21" fillId="32" borderId="122" xfId="37" applyFont="1" applyFill="1" applyBorder="1" applyAlignment="1">
      <alignment horizontal="center" vertical="center" wrapText="1"/>
    </xf>
    <xf numFmtId="0" fontId="150" fillId="0" borderId="51" xfId="37" applyFont="1" applyBorder="1" applyAlignment="1">
      <alignment horizontal="center" vertical="center" wrapText="1"/>
    </xf>
    <xf numFmtId="0" fontId="150" fillId="0" borderId="123" xfId="37" applyFont="1" applyBorder="1" applyAlignment="1">
      <alignment horizontal="center" vertical="center" wrapText="1"/>
    </xf>
    <xf numFmtId="0" fontId="149" fillId="0" borderId="124" xfId="37" applyFont="1" applyBorder="1" applyAlignment="1">
      <alignment horizontal="left" vertical="center" wrapText="1"/>
    </xf>
    <xf numFmtId="0" fontId="150" fillId="0" borderId="46" xfId="37" applyFont="1" applyBorder="1" applyAlignment="1">
      <alignment horizontal="center" vertical="center" wrapText="1"/>
    </xf>
    <xf numFmtId="0" fontId="150" fillId="0" borderId="125" xfId="37" applyFont="1" applyBorder="1" applyAlignment="1">
      <alignment horizontal="center" vertical="center" wrapText="1"/>
    </xf>
    <xf numFmtId="0" fontId="150" fillId="0" borderId="28" xfId="37" applyFont="1" applyBorder="1" applyAlignment="1">
      <alignment horizontal="center" vertical="center" wrapText="1"/>
    </xf>
    <xf numFmtId="0" fontId="150" fillId="0" borderId="126" xfId="37" applyFont="1" applyBorder="1" applyAlignment="1">
      <alignment horizontal="center" vertical="center" wrapText="1"/>
    </xf>
    <xf numFmtId="0" fontId="150" fillId="0" borderId="104" xfId="37" applyFont="1" applyBorder="1" applyAlignment="1">
      <alignment horizontal="center" vertical="center" wrapText="1"/>
    </xf>
    <xf numFmtId="0" fontId="150" fillId="0" borderId="116" xfId="37" applyFont="1" applyBorder="1" applyAlignment="1">
      <alignment horizontal="left" vertical="center" wrapText="1"/>
    </xf>
    <xf numFmtId="0" fontId="150" fillId="0" borderId="71" xfId="37" applyFont="1" applyBorder="1" applyAlignment="1">
      <alignment horizontal="center" vertical="center" wrapText="1"/>
    </xf>
    <xf numFmtId="0" fontId="150" fillId="0" borderId="127" xfId="37" applyFont="1" applyBorder="1" applyAlignment="1">
      <alignment horizontal="center" vertical="center" wrapText="1"/>
    </xf>
    <xf numFmtId="0" fontId="150" fillId="0" borderId="117" xfId="37" applyFont="1" applyBorder="1" applyAlignment="1">
      <alignment horizontal="left" vertical="center" wrapText="1"/>
    </xf>
    <xf numFmtId="0" fontId="150" fillId="0" borderId="30" xfId="37" applyFont="1" applyBorder="1" applyAlignment="1">
      <alignment horizontal="center" vertical="center" wrapText="1"/>
    </xf>
    <xf numFmtId="0" fontId="150" fillId="0" borderId="111" xfId="37" applyFont="1" applyBorder="1" applyAlignment="1">
      <alignment horizontal="center" vertical="center" wrapText="1"/>
    </xf>
    <xf numFmtId="0" fontId="150" fillId="0" borderId="117" xfId="37" applyFont="1" applyBorder="1" applyAlignment="1">
      <alignment horizontal="center" vertical="center" wrapText="1"/>
    </xf>
    <xf numFmtId="0" fontId="150" fillId="0" borderId="128" xfId="37" applyFont="1" applyBorder="1" applyAlignment="1">
      <alignment horizontal="center" vertical="center" wrapText="1"/>
    </xf>
    <xf numFmtId="0" fontId="150" fillId="0" borderId="129" xfId="37" applyFont="1" applyBorder="1" applyAlignment="1">
      <alignment horizontal="center" vertical="center" wrapText="1"/>
    </xf>
    <xf numFmtId="0" fontId="8" fillId="25" borderId="0" xfId="37" applyFont="1" applyFill="1" applyBorder="1" applyAlignment="1">
      <alignment horizontal="left" vertical="center" wrapText="1"/>
    </xf>
    <xf numFmtId="0" fontId="149" fillId="25" borderId="130" xfId="37" applyFont="1" applyFill="1" applyBorder="1" applyAlignment="1">
      <alignment horizontal="center" vertical="center" wrapText="1"/>
    </xf>
    <xf numFmtId="0" fontId="149" fillId="25" borderId="131" xfId="37" applyFont="1" applyFill="1" applyBorder="1" applyAlignment="1">
      <alignment horizontal="center" vertical="center" wrapText="1"/>
    </xf>
    <xf numFmtId="0" fontId="150" fillId="25" borderId="132" xfId="37" applyFont="1" applyFill="1" applyBorder="1" applyAlignment="1">
      <alignment horizontal="left" vertical="center" wrapText="1"/>
    </xf>
    <xf numFmtId="0" fontId="150" fillId="0" borderId="73" xfId="37" applyFont="1" applyBorder="1" applyAlignment="1">
      <alignment horizontal="center" vertical="center" wrapText="1"/>
    </xf>
    <xf numFmtId="0" fontId="150" fillId="0" borderId="133" xfId="37" applyFont="1" applyBorder="1" applyAlignment="1">
      <alignment horizontal="center" vertical="center" wrapText="1"/>
    </xf>
    <xf numFmtId="0" fontId="150" fillId="25" borderId="134" xfId="37" applyFont="1" applyFill="1" applyBorder="1" applyAlignment="1">
      <alignment horizontal="left" vertical="center" wrapText="1"/>
    </xf>
    <xf numFmtId="0" fontId="150" fillId="25" borderId="135" xfId="37" applyFont="1" applyFill="1" applyBorder="1" applyAlignment="1">
      <alignment horizontal="left" vertical="center" wrapText="1"/>
    </xf>
    <xf numFmtId="0" fontId="150" fillId="25" borderId="73" xfId="37" applyFont="1" applyFill="1" applyBorder="1" applyAlignment="1">
      <alignment horizontal="center" vertical="center" wrapText="1"/>
    </xf>
    <xf numFmtId="0" fontId="150" fillId="25" borderId="81" xfId="37" applyFont="1" applyFill="1" applyBorder="1" applyAlignment="1">
      <alignment horizontal="center" vertical="center" wrapText="1"/>
    </xf>
    <xf numFmtId="0" fontId="150" fillId="25" borderId="76" xfId="37" applyFont="1" applyFill="1" applyBorder="1" applyAlignment="1">
      <alignment horizontal="center" vertical="center" wrapText="1"/>
    </xf>
    <xf numFmtId="0" fontId="8" fillId="25" borderId="135" xfId="37" applyFont="1" applyFill="1" applyBorder="1" applyAlignment="1">
      <alignment horizontal="left" vertical="center" wrapText="1"/>
    </xf>
    <xf numFmtId="0" fontId="13" fillId="36" borderId="122" xfId="37" applyFont="1" applyFill="1" applyBorder="1" applyAlignment="1">
      <alignment horizontal="center" vertical="center" wrapText="1"/>
    </xf>
    <xf numFmtId="0" fontId="149" fillId="38" borderId="124" xfId="37" applyFont="1" applyFill="1" applyBorder="1" applyAlignment="1">
      <alignment horizontal="center" vertical="center" wrapText="1"/>
    </xf>
    <xf numFmtId="0" fontId="150" fillId="0" borderId="113" xfId="37" applyFont="1" applyBorder="1" applyAlignment="1">
      <alignment horizontal="center" vertical="center" wrapText="1"/>
    </xf>
    <xf numFmtId="0" fontId="150" fillId="0" borderId="116" xfId="37" applyFont="1" applyBorder="1" applyAlignment="1">
      <alignment horizontal="center" vertical="center" wrapText="1"/>
    </xf>
    <xf numFmtId="0" fontId="150" fillId="0" borderId="132" xfId="37" applyFont="1" applyBorder="1" applyAlignment="1">
      <alignment horizontal="left" vertical="center" wrapText="1"/>
    </xf>
    <xf numFmtId="0" fontId="149" fillId="0" borderId="135" xfId="37" applyFont="1" applyBorder="1" applyAlignment="1">
      <alignment horizontal="left" vertical="center" wrapText="1"/>
    </xf>
    <xf numFmtId="0" fontId="149" fillId="25" borderId="132" xfId="37" applyFont="1" applyFill="1" applyBorder="1" applyAlignment="1">
      <alignment horizontal="left" vertical="center" wrapText="1"/>
    </xf>
    <xf numFmtId="0" fontId="13" fillId="62" borderId="136" xfId="37" applyFont="1" applyFill="1" applyBorder="1" applyAlignment="1">
      <alignment horizontal="center" vertical="center" wrapText="1"/>
    </xf>
    <xf numFmtId="0" fontId="150" fillId="0" borderId="130" xfId="37" applyFont="1" applyBorder="1" applyAlignment="1">
      <alignment horizontal="right" vertical="center" wrapText="1"/>
    </xf>
    <xf numFmtId="0" fontId="150" fillId="0" borderId="137" xfId="37" applyFont="1" applyBorder="1" applyAlignment="1">
      <alignment horizontal="right" vertical="center" wrapText="1"/>
    </xf>
    <xf numFmtId="0" fontId="149" fillId="0" borderId="107" xfId="37" applyFont="1" applyBorder="1" applyAlignment="1">
      <alignment horizontal="center" vertical="center" wrapText="1"/>
    </xf>
    <xf numFmtId="0" fontId="150" fillId="0" borderId="0" xfId="37" applyFont="1" applyBorder="1" applyAlignment="1">
      <alignment horizontal="center" vertical="center" wrapText="1"/>
    </xf>
    <xf numFmtId="0" fontId="150" fillId="0" borderId="138" xfId="37" applyFont="1" applyBorder="1" applyAlignment="1">
      <alignment horizontal="center" vertical="center" wrapText="1"/>
    </xf>
    <xf numFmtId="0" fontId="13" fillId="24" borderId="136" xfId="37" applyFont="1" applyFill="1" applyBorder="1" applyAlignment="1">
      <alignment horizontal="center" vertical="center" wrapText="1"/>
    </xf>
    <xf numFmtId="0" fontId="150" fillId="25" borderId="136" xfId="37" applyFont="1" applyFill="1" applyBorder="1" applyAlignment="1">
      <alignment horizontal="center" vertical="center" wrapText="1"/>
    </xf>
    <xf numFmtId="0" fontId="150" fillId="25" borderId="130" xfId="37" applyFont="1" applyFill="1" applyBorder="1" applyAlignment="1">
      <alignment horizontal="center" vertical="center" wrapText="1"/>
    </xf>
    <xf numFmtId="0" fontId="150" fillId="25" borderId="137" xfId="37" applyFont="1" applyFill="1" applyBorder="1" applyAlignment="1">
      <alignment horizontal="center" vertical="center" wrapText="1"/>
    </xf>
    <xf numFmtId="0" fontId="150" fillId="25" borderId="73" xfId="37" applyFont="1" applyFill="1" applyBorder="1" applyAlignment="1">
      <alignment horizontal="left" vertical="center" wrapText="1"/>
    </xf>
    <xf numFmtId="0" fontId="150" fillId="25" borderId="81" xfId="37" applyFont="1" applyFill="1" applyBorder="1" applyAlignment="1">
      <alignment horizontal="left" vertical="center" wrapText="1"/>
    </xf>
    <xf numFmtId="0" fontId="150" fillId="25" borderId="76" xfId="37" applyFont="1" applyFill="1" applyBorder="1" applyAlignment="1">
      <alignment horizontal="left" vertical="center" wrapText="1"/>
    </xf>
    <xf numFmtId="0" fontId="150" fillId="0" borderId="136" xfId="37" applyFont="1" applyBorder="1" applyAlignment="1">
      <alignment horizontal="center" vertical="center" wrapText="1"/>
    </xf>
    <xf numFmtId="0" fontId="150" fillId="0" borderId="130" xfId="37" applyFont="1" applyBorder="1" applyAlignment="1">
      <alignment horizontal="center" vertical="center" wrapText="1"/>
    </xf>
    <xf numFmtId="0" fontId="150" fillId="0" borderId="137" xfId="37" applyFont="1" applyBorder="1" applyAlignment="1">
      <alignment horizontal="center" vertical="center" wrapText="1"/>
    </xf>
    <xf numFmtId="0" fontId="151" fillId="37" borderId="132" xfId="37" applyFont="1" applyFill="1" applyBorder="1" applyAlignment="1">
      <alignment horizontal="center" vertical="center" wrapText="1"/>
    </xf>
    <xf numFmtId="0" fontId="149" fillId="0" borderId="132" xfId="37" applyFont="1" applyBorder="1" applyAlignment="1">
      <alignment horizontal="left" vertical="center" wrapText="1"/>
    </xf>
    <xf numFmtId="0" fontId="149" fillId="25" borderId="73" xfId="37" applyFont="1" applyFill="1" applyBorder="1" applyAlignment="1">
      <alignment horizontal="center" vertical="center" wrapText="1"/>
    </xf>
    <xf numFmtId="0" fontId="149" fillId="0" borderId="134" xfId="37" applyFont="1" applyBorder="1" applyAlignment="1">
      <alignment horizontal="left" vertical="center" wrapText="1"/>
    </xf>
    <xf numFmtId="0" fontId="8" fillId="0" borderId="134" xfId="37" applyFont="1" applyBorder="1" applyAlignment="1">
      <alignment horizontal="left" vertical="center" wrapText="1"/>
    </xf>
    <xf numFmtId="0" fontId="8" fillId="0" borderId="135" xfId="37" applyFont="1" applyBorder="1" applyAlignment="1">
      <alignment horizontal="left" vertical="center" wrapText="1"/>
    </xf>
    <xf numFmtId="0" fontId="150" fillId="23" borderId="112" xfId="37" applyFont="1" applyFill="1" applyBorder="1" applyAlignment="1">
      <alignment horizontal="center" vertical="center" wrapText="1"/>
    </xf>
    <xf numFmtId="0" fontId="150" fillId="25" borderId="139" xfId="37" applyFont="1" applyFill="1" applyBorder="1" applyAlignment="1">
      <alignment horizontal="left" vertical="center" wrapText="1"/>
    </xf>
    <xf numFmtId="0" fontId="8" fillId="23" borderId="115" xfId="37" applyFont="1" applyFill="1" applyBorder="1" applyAlignment="1">
      <alignment horizontal="left" vertical="center" wrapText="1"/>
    </xf>
    <xf numFmtId="0" fontId="132" fillId="0" borderId="0" xfId="37" applyFont="1" applyAlignment="1">
      <alignment horizontal="left" vertical="center"/>
    </xf>
    <xf numFmtId="0" fontId="154" fillId="0" borderId="0" xfId="37" applyFont="1" applyAlignment="1">
      <alignment horizontal="left" vertical="center"/>
    </xf>
    <xf numFmtId="0" fontId="155" fillId="0" borderId="0" xfId="37" applyFont="1" applyAlignment="1">
      <alignment horizontal="left" vertical="center"/>
    </xf>
    <xf numFmtId="0" fontId="8" fillId="25" borderId="11" xfId="37" applyFont="1" applyFill="1" applyBorder="1" applyAlignment="1">
      <alignment horizontal="left" vertical="center"/>
    </xf>
    <xf numFmtId="0" fontId="112" fillId="25" borderId="72" xfId="37" applyFont="1" applyFill="1" applyBorder="1" applyAlignment="1">
      <alignment horizontal="left" vertical="center"/>
    </xf>
    <xf numFmtId="0" fontId="8" fillId="25" borderId="16" xfId="37" applyFont="1" applyFill="1" applyBorder="1" applyAlignment="1">
      <alignment horizontal="left" vertical="center"/>
    </xf>
    <xf numFmtId="0" fontId="8" fillId="25" borderId="19" xfId="37" applyFont="1" applyFill="1" applyBorder="1" applyAlignment="1">
      <alignment horizontal="left" vertical="center"/>
    </xf>
    <xf numFmtId="0" fontId="13" fillId="25" borderId="81" xfId="37" applyFont="1" applyFill="1" applyBorder="1" applyAlignment="1">
      <alignment horizontal="center" vertical="center" wrapText="1"/>
    </xf>
    <xf numFmtId="0" fontId="13" fillId="25" borderId="47" xfId="37" applyFont="1" applyFill="1" applyBorder="1" applyAlignment="1">
      <alignment horizontal="center" vertical="center" wrapText="1"/>
    </xf>
    <xf numFmtId="0" fontId="157" fillId="0" borderId="140" xfId="37" applyFont="1" applyBorder="1" applyAlignment="1">
      <alignment horizontal="center" vertical="center" wrapText="1"/>
    </xf>
    <xf numFmtId="0" fontId="8" fillId="0" borderId="141" xfId="37" applyFont="1" applyBorder="1" applyAlignment="1">
      <alignment horizontal="center" vertical="center" wrapText="1"/>
    </xf>
    <xf numFmtId="0" fontId="8" fillId="23" borderId="140" xfId="37" applyFont="1" applyFill="1" applyBorder="1" applyAlignment="1">
      <alignment horizontal="left" vertical="center" wrapText="1"/>
    </xf>
    <xf numFmtId="0" fontId="157" fillId="0" borderId="73" xfId="37" applyFont="1" applyBorder="1" applyAlignment="1">
      <alignment horizontal="center" vertical="center" wrapText="1"/>
    </xf>
    <xf numFmtId="0" fontId="8" fillId="0" borderId="65" xfId="37" applyFont="1" applyBorder="1" applyAlignment="1">
      <alignment horizontal="center" vertical="center" wrapText="1"/>
    </xf>
    <xf numFmtId="0" fontId="8" fillId="0" borderId="57" xfId="37" applyFont="1" applyBorder="1" applyAlignment="1">
      <alignment horizontal="center" vertical="center" wrapText="1"/>
    </xf>
    <xf numFmtId="0" fontId="99" fillId="23" borderId="73" xfId="37" applyFont="1" applyFill="1" applyBorder="1" applyAlignment="1">
      <alignment horizontal="center" vertical="center" wrapText="1"/>
    </xf>
    <xf numFmtId="0" fontId="99" fillId="0" borderId="65" xfId="37" applyFont="1" applyBorder="1" applyAlignment="1">
      <alignment horizontal="center" vertical="center" wrapText="1"/>
    </xf>
    <xf numFmtId="0" fontId="99" fillId="23" borderId="73" xfId="37" applyFont="1" applyFill="1" applyBorder="1" applyAlignment="1">
      <alignment horizontal="left" vertical="center" wrapText="1"/>
    </xf>
    <xf numFmtId="0" fontId="99" fillId="23" borderId="76" xfId="37" applyFont="1" applyFill="1" applyBorder="1" applyAlignment="1">
      <alignment horizontal="left" vertical="center" wrapText="1"/>
    </xf>
    <xf numFmtId="0" fontId="8" fillId="25" borderId="0" xfId="37" applyFont="1" applyFill="1" applyBorder="1" applyAlignment="1">
      <alignment horizontal="left" vertical="center"/>
    </xf>
    <xf numFmtId="0" fontId="99" fillId="25" borderId="0" xfId="37" applyFont="1" applyFill="1" applyBorder="1" applyAlignment="1">
      <alignment horizontal="left" vertical="center" wrapText="1"/>
    </xf>
    <xf numFmtId="0" fontId="99" fillId="25" borderId="18" xfId="37" applyFont="1" applyFill="1" applyBorder="1" applyAlignment="1">
      <alignment horizontal="left" vertical="center" wrapText="1"/>
    </xf>
    <xf numFmtId="0" fontId="8" fillId="25" borderId="18" xfId="37" applyFont="1" applyFill="1" applyBorder="1" applyAlignment="1">
      <alignment horizontal="left" vertical="center"/>
    </xf>
    <xf numFmtId="0" fontId="112" fillId="25" borderId="80" xfId="37" applyFont="1" applyFill="1" applyBorder="1" applyAlignment="1">
      <alignment horizontal="center" vertical="center" wrapText="1"/>
    </xf>
    <xf numFmtId="0" fontId="13" fillId="25" borderId="80" xfId="37" applyFont="1" applyFill="1" applyBorder="1" applyAlignment="1">
      <alignment horizontal="center" vertical="center" wrapText="1"/>
    </xf>
    <xf numFmtId="0" fontId="13" fillId="25" borderId="15" xfId="37" applyFont="1" applyFill="1" applyBorder="1" applyAlignment="1">
      <alignment horizontal="center" vertical="center" wrapText="1"/>
    </xf>
    <xf numFmtId="0" fontId="99" fillId="0" borderId="73" xfId="37" applyFont="1" applyBorder="1" applyAlignment="1">
      <alignment horizontal="center" vertical="center" wrapText="1"/>
    </xf>
    <xf numFmtId="0" fontId="99" fillId="23" borderId="130" xfId="37" applyFont="1" applyFill="1" applyBorder="1" applyAlignment="1">
      <alignment horizontal="left" vertical="center" wrapText="1"/>
    </xf>
    <xf numFmtId="0" fontId="157" fillId="0" borderId="130" xfId="37" applyFont="1" applyBorder="1" applyAlignment="1">
      <alignment horizontal="left" vertical="center" wrapText="1"/>
    </xf>
    <xf numFmtId="0" fontId="99" fillId="0" borderId="130" xfId="37" applyFont="1" applyBorder="1" applyAlignment="1">
      <alignment horizontal="center" vertical="center" wrapText="1"/>
    </xf>
    <xf numFmtId="0" fontId="99" fillId="0" borderId="142" xfId="37" applyFont="1" applyBorder="1" applyAlignment="1">
      <alignment horizontal="center" vertical="center" wrapText="1"/>
    </xf>
    <xf numFmtId="0" fontId="99" fillId="25" borderId="10" xfId="37" applyFont="1" applyFill="1" applyBorder="1" applyAlignment="1">
      <alignment horizontal="left" vertical="center" wrapText="1"/>
    </xf>
    <xf numFmtId="0" fontId="112" fillId="0" borderId="72" xfId="37" applyFont="1" applyBorder="1" applyAlignment="1">
      <alignment horizontal="center" vertical="center" wrapText="1"/>
    </xf>
    <xf numFmtId="0" fontId="13" fillId="0" borderId="72" xfId="37" applyFont="1" applyBorder="1" applyAlignment="1">
      <alignment horizontal="center" vertical="center" wrapText="1"/>
    </xf>
    <xf numFmtId="0" fontId="112" fillId="0" borderId="74" xfId="37" applyFont="1" applyBorder="1" applyAlignment="1">
      <alignment horizontal="center" vertical="center" wrapText="1"/>
    </xf>
    <xf numFmtId="0" fontId="13" fillId="0" borderId="74" xfId="37" applyFont="1" applyBorder="1" applyAlignment="1">
      <alignment horizontal="center" vertical="center" wrapText="1"/>
    </xf>
    <xf numFmtId="0" fontId="99" fillId="23" borderId="92" xfId="37" applyFont="1" applyFill="1" applyBorder="1" applyAlignment="1">
      <alignment horizontal="left" vertical="center" wrapText="1"/>
    </xf>
    <xf numFmtId="0" fontId="99" fillId="0" borderId="143" xfId="37" applyFont="1" applyBorder="1" applyAlignment="1">
      <alignment horizontal="center" vertical="center" wrapText="1"/>
    </xf>
    <xf numFmtId="0" fontId="99" fillId="23" borderId="70" xfId="37" applyFont="1" applyFill="1" applyBorder="1" applyAlignment="1">
      <alignment horizontal="left" vertical="center" wrapText="1"/>
    </xf>
    <xf numFmtId="0" fontId="99" fillId="23" borderId="75" xfId="37" applyFont="1" applyFill="1" applyBorder="1" applyAlignment="1">
      <alignment horizontal="left" vertical="center" wrapText="1"/>
    </xf>
    <xf numFmtId="0" fontId="13" fillId="25" borderId="72" xfId="37" applyFont="1" applyFill="1" applyBorder="1" applyAlignment="1">
      <alignment horizontal="center" vertical="center" wrapText="1"/>
    </xf>
    <xf numFmtId="0" fontId="13" fillId="25" borderId="72" xfId="37" applyFont="1" applyFill="1" applyBorder="1" applyAlignment="1">
      <alignment horizontal="center" vertical="center"/>
    </xf>
    <xf numFmtId="0" fontId="13" fillId="25" borderId="80" xfId="37" applyFont="1" applyFill="1" applyBorder="1" applyAlignment="1">
      <alignment horizontal="center" vertical="center"/>
    </xf>
    <xf numFmtId="0" fontId="13" fillId="25" borderId="74" xfId="37" applyFont="1" applyFill="1" applyBorder="1" applyAlignment="1">
      <alignment horizontal="center" vertical="center" wrapText="1"/>
    </xf>
    <xf numFmtId="0" fontId="8" fillId="25" borderId="74" xfId="37" applyFont="1" applyFill="1" applyBorder="1" applyAlignment="1">
      <alignment horizontal="center" vertical="center" wrapText="1"/>
    </xf>
    <xf numFmtId="0" fontId="13" fillId="25" borderId="74" xfId="37" applyFont="1" applyFill="1" applyBorder="1" applyAlignment="1">
      <alignment horizontal="center" vertical="center"/>
    </xf>
    <xf numFmtId="0" fontId="99" fillId="0" borderId="92" xfId="37" applyFont="1" applyBorder="1" applyAlignment="1">
      <alignment horizontal="left" vertical="center" wrapText="1"/>
    </xf>
    <xf numFmtId="0" fontId="8" fillId="0" borderId="14" xfId="37" applyFont="1" applyBorder="1" applyAlignment="1">
      <alignment horizontal="left" vertical="center"/>
    </xf>
    <xf numFmtId="0" fontId="99" fillId="25" borderId="9" xfId="37" applyFont="1" applyFill="1" applyBorder="1" applyAlignment="1">
      <alignment horizontal="left" vertical="center"/>
    </xf>
    <xf numFmtId="0" fontId="99" fillId="25" borderId="15" xfId="37" applyFont="1" applyFill="1" applyBorder="1" applyAlignment="1">
      <alignment horizontal="left" vertical="center"/>
    </xf>
    <xf numFmtId="0" fontId="99" fillId="25" borderId="17" xfId="37" applyFont="1" applyFill="1" applyBorder="1" applyAlignment="1">
      <alignment horizontal="left" vertical="center"/>
    </xf>
    <xf numFmtId="0" fontId="8" fillId="0" borderId="0" xfId="37" applyFont="1"/>
    <xf numFmtId="0" fontId="179" fillId="0" borderId="0" xfId="0" applyFont="1" applyAlignment="1">
      <alignment horizontal="left" vertical="center"/>
    </xf>
    <xf numFmtId="0" fontId="7" fillId="0" borderId="0" xfId="0" applyFont="1" applyAlignment="1">
      <alignment vertical="center"/>
    </xf>
    <xf numFmtId="0" fontId="180" fillId="0" borderId="0" xfId="0" applyFont="1" applyAlignment="1">
      <alignment horizontal="left" vertical="center"/>
    </xf>
    <xf numFmtId="0" fontId="181" fillId="0" borderId="0" xfId="0" applyFont="1" applyAlignment="1">
      <alignment horizontal="left" vertical="center"/>
    </xf>
    <xf numFmtId="0" fontId="182" fillId="0" borderId="0" xfId="0" applyFont="1" applyAlignment="1">
      <alignment horizontal="left" vertical="center"/>
    </xf>
    <xf numFmtId="0" fontId="5" fillId="0" borderId="0" xfId="0" applyFont="1" applyAlignment="1">
      <alignment horizontal="left" vertical="center"/>
    </xf>
    <xf numFmtId="0" fontId="183" fillId="0" borderId="0" xfId="0" applyFont="1" applyAlignment="1">
      <alignment vertical="center"/>
    </xf>
    <xf numFmtId="0" fontId="187" fillId="25" borderId="15" xfId="0" applyFont="1" applyFill="1" applyBorder="1" applyAlignment="1">
      <alignment horizontal="centerContinuous" vertical="center"/>
    </xf>
    <xf numFmtId="0" fontId="188" fillId="66" borderId="0" xfId="0" applyFont="1" applyFill="1" applyBorder="1" applyAlignment="1">
      <alignment vertical="center"/>
    </xf>
    <xf numFmtId="0" fontId="187" fillId="25" borderId="15" xfId="0" applyFont="1" applyFill="1" applyBorder="1"/>
    <xf numFmtId="0" fontId="184" fillId="66" borderId="0" xfId="32" applyFont="1" applyFill="1" applyBorder="1" applyAlignment="1" applyProtection="1">
      <alignment horizontal="left" vertical="center"/>
    </xf>
    <xf numFmtId="0" fontId="184" fillId="66" borderId="0" xfId="32" applyFont="1" applyFill="1" applyAlignment="1" applyProtection="1">
      <alignment horizontal="left" vertical="center" wrapText="1"/>
    </xf>
    <xf numFmtId="0" fontId="184" fillId="0" borderId="0" xfId="32" applyFont="1" applyAlignment="1" applyProtection="1">
      <alignment horizontal="left" vertical="center" wrapText="1"/>
    </xf>
    <xf numFmtId="0" fontId="184" fillId="0" borderId="0" xfId="32" applyFont="1" applyAlignment="1" applyProtection="1">
      <alignment horizontal="left" vertical="center"/>
    </xf>
    <xf numFmtId="0" fontId="35" fillId="0" borderId="0" xfId="32" applyFont="1" applyAlignment="1" applyProtection="1">
      <alignment horizontal="center" vertical="center"/>
    </xf>
    <xf numFmtId="0" fontId="5" fillId="0" borderId="0" xfId="0" applyFont="1" applyAlignment="1">
      <alignment horizontal="center" vertical="center" wrapText="1"/>
    </xf>
    <xf numFmtId="0" fontId="0" fillId="25" borderId="0" xfId="0" applyFill="1" applyBorder="1" applyAlignment="1">
      <alignment horizontal="left" vertical="center" wrapText="1"/>
    </xf>
    <xf numFmtId="0" fontId="184" fillId="0" borderId="0" xfId="32" applyFont="1" applyAlignment="1" applyProtection="1">
      <alignment horizontal="center" vertical="center" wrapText="1"/>
    </xf>
    <xf numFmtId="0" fontId="184" fillId="0" borderId="0" xfId="32" applyFont="1" applyAlignment="1" applyProtection="1">
      <alignment horizontal="center" vertical="center"/>
    </xf>
    <xf numFmtId="0" fontId="185" fillId="0" borderId="0" xfId="32" applyFont="1" applyAlignment="1" applyProtection="1">
      <alignment horizontal="center" vertical="center"/>
    </xf>
    <xf numFmtId="170" fontId="112" fillId="25" borderId="0" xfId="37" applyNumberFormat="1" applyFont="1" applyFill="1" applyAlignment="1">
      <alignment horizontal="center"/>
    </xf>
    <xf numFmtId="0" fontId="121" fillId="0" borderId="0" xfId="33" applyFont="1" applyAlignment="1" applyProtection="1">
      <alignment horizontal="center" vertical="center"/>
    </xf>
    <xf numFmtId="0" fontId="186" fillId="0" borderId="0" xfId="37" applyFont="1" applyAlignment="1">
      <alignment horizontal="center" vertical="center" wrapText="1"/>
    </xf>
    <xf numFmtId="0" fontId="186" fillId="0" borderId="144" xfId="37" applyFont="1" applyBorder="1" applyAlignment="1">
      <alignment horizontal="center" vertical="center" wrapText="1"/>
    </xf>
    <xf numFmtId="0" fontId="186" fillId="0" borderId="0" xfId="37" applyFont="1" applyBorder="1" applyAlignment="1">
      <alignment horizontal="center" vertical="center" wrapText="1"/>
    </xf>
    <xf numFmtId="0" fontId="14" fillId="25" borderId="0" xfId="37" applyFont="1" applyFill="1" applyAlignment="1">
      <alignment horizontal="left" vertical="center" wrapText="1"/>
    </xf>
    <xf numFmtId="0" fontId="9" fillId="25" borderId="0" xfId="37" applyFont="1" applyFill="1" applyAlignment="1">
      <alignment horizontal="left" vertical="center" wrapText="1"/>
    </xf>
    <xf numFmtId="0" fontId="130" fillId="23" borderId="145" xfId="37" applyFont="1" applyFill="1" applyBorder="1" applyAlignment="1">
      <alignment horizontal="left" vertical="center" wrapText="1"/>
    </xf>
    <xf numFmtId="0" fontId="130" fillId="23" borderId="146" xfId="37" applyFont="1" applyFill="1" applyBorder="1" applyAlignment="1">
      <alignment horizontal="left" vertical="center" wrapText="1"/>
    </xf>
    <xf numFmtId="0" fontId="130" fillId="23" borderId="147" xfId="37" applyFont="1" applyFill="1" applyBorder="1" applyAlignment="1">
      <alignment horizontal="left" vertical="center" wrapText="1"/>
    </xf>
    <xf numFmtId="0" fontId="130" fillId="23" borderId="134" xfId="37" applyFont="1" applyFill="1" applyBorder="1" applyAlignment="1">
      <alignment horizontal="left" vertical="center" wrapText="1"/>
    </xf>
    <xf numFmtId="0" fontId="130" fillId="23" borderId="117" xfId="37" applyFont="1" applyFill="1" applyBorder="1" applyAlignment="1">
      <alignment horizontal="left" vertical="center" wrapText="1"/>
    </xf>
    <xf numFmtId="0" fontId="9" fillId="25" borderId="0" xfId="37" applyFont="1" applyFill="1" applyBorder="1" applyAlignment="1">
      <alignment horizontal="left" vertical="center" wrapText="1"/>
    </xf>
    <xf numFmtId="0" fontId="9" fillId="25" borderId="138" xfId="37" applyFont="1" applyFill="1" applyBorder="1" applyAlignment="1">
      <alignment horizontal="left" vertical="center" wrapText="1"/>
    </xf>
    <xf numFmtId="0" fontId="9" fillId="25" borderId="38" xfId="37" applyFont="1" applyFill="1" applyBorder="1" applyAlignment="1">
      <alignment horizontal="left" vertical="center" wrapText="1"/>
    </xf>
    <xf numFmtId="0" fontId="9" fillId="25" borderId="46" xfId="37" applyFont="1" applyFill="1" applyBorder="1" applyAlignment="1">
      <alignment horizontal="left" vertical="center" wrapText="1"/>
    </xf>
    <xf numFmtId="0" fontId="9" fillId="25" borderId="125" xfId="37" applyFont="1" applyFill="1" applyBorder="1" applyAlignment="1">
      <alignment horizontal="left" vertical="center" wrapText="1"/>
    </xf>
    <xf numFmtId="0" fontId="130" fillId="23" borderId="116" xfId="37" applyFont="1" applyFill="1" applyBorder="1" applyAlignment="1">
      <alignment horizontal="left" vertical="center" wrapText="1"/>
    </xf>
    <xf numFmtId="0" fontId="9" fillId="25" borderId="49" xfId="37" applyFont="1" applyFill="1" applyBorder="1" applyAlignment="1">
      <alignment horizontal="left" vertical="center" wrapText="1"/>
    </xf>
    <xf numFmtId="0" fontId="9" fillId="25" borderId="51" xfId="37" applyFont="1" applyFill="1" applyBorder="1" applyAlignment="1">
      <alignment horizontal="left" vertical="center" wrapText="1"/>
    </xf>
    <xf numFmtId="0" fontId="9" fillId="25" borderId="123" xfId="37" applyFont="1" applyFill="1" applyBorder="1" applyAlignment="1">
      <alignment horizontal="left" vertical="center" wrapText="1"/>
    </xf>
    <xf numFmtId="0" fontId="9" fillId="25" borderId="37" xfId="37" applyFont="1" applyFill="1" applyBorder="1" applyAlignment="1">
      <alignment horizontal="left" vertical="center" wrapText="1"/>
    </xf>
    <xf numFmtId="0" fontId="9" fillId="25" borderId="28" xfId="37" applyFont="1" applyFill="1" applyBorder="1" applyAlignment="1">
      <alignment horizontal="left" vertical="center" wrapText="1"/>
    </xf>
    <xf numFmtId="0" fontId="9" fillId="25" borderId="126" xfId="37" applyFont="1" applyFill="1" applyBorder="1" applyAlignment="1">
      <alignment horizontal="left" vertical="center" wrapText="1"/>
    </xf>
    <xf numFmtId="0" fontId="130" fillId="23" borderId="139" xfId="37" applyFont="1" applyFill="1" applyBorder="1" applyAlignment="1">
      <alignment horizontal="left" vertical="center" wrapText="1"/>
    </xf>
    <xf numFmtId="0" fontId="9" fillId="25" borderId="148" xfId="37" applyFont="1" applyFill="1" applyBorder="1" applyAlignment="1">
      <alignment horizontal="left" vertical="center" wrapText="1"/>
    </xf>
    <xf numFmtId="0" fontId="9" fillId="25" borderId="108" xfId="37" applyFont="1" applyFill="1" applyBorder="1" applyAlignment="1">
      <alignment horizontal="left" vertical="center" wrapText="1"/>
    </xf>
    <xf numFmtId="0" fontId="132" fillId="25" borderId="0" xfId="37" applyFont="1" applyFill="1" applyAlignment="1">
      <alignment horizontal="left" vertical="center"/>
    </xf>
    <xf numFmtId="0" fontId="9" fillId="25" borderId="0" xfId="37" applyFont="1" applyFill="1" applyAlignment="1">
      <alignment horizontal="left" vertical="center"/>
    </xf>
    <xf numFmtId="0" fontId="9" fillId="25" borderId="0" xfId="37" applyFont="1" applyFill="1" applyAlignment="1">
      <alignment horizontal="left" vertical="distributed"/>
    </xf>
    <xf numFmtId="0" fontId="14" fillId="25" borderId="0" xfId="37" applyFont="1" applyFill="1" applyAlignment="1">
      <alignment horizontal="left" vertical="distributed"/>
    </xf>
    <xf numFmtId="0" fontId="14" fillId="25" borderId="0" xfId="37" applyFont="1" applyFill="1" applyAlignment="1">
      <alignment horizontal="left" vertical="center"/>
    </xf>
    <xf numFmtId="0" fontId="116" fillId="25" borderId="0" xfId="37" applyFont="1" applyFill="1" applyAlignment="1">
      <alignment horizontal="left" vertical="center"/>
    </xf>
    <xf numFmtId="0" fontId="132" fillId="25" borderId="0" xfId="37" applyFont="1" applyFill="1" applyAlignment="1">
      <alignment horizontal="left" vertical="distributed"/>
    </xf>
    <xf numFmtId="0" fontId="112" fillId="25" borderId="0" xfId="37" applyFont="1" applyFill="1" applyAlignment="1">
      <alignment horizontal="left" vertical="distributed"/>
    </xf>
    <xf numFmtId="0" fontId="99" fillId="25" borderId="0" xfId="37" applyFont="1" applyFill="1" applyAlignment="1">
      <alignment horizontal="left" vertical="distributed"/>
    </xf>
    <xf numFmtId="0" fontId="139" fillId="25" borderId="0" xfId="37" applyFont="1" applyFill="1" applyAlignment="1">
      <alignment horizontal="left" vertical="distributed"/>
    </xf>
    <xf numFmtId="0" fontId="125" fillId="0" borderId="0" xfId="33" applyFont="1" applyAlignment="1" applyProtection="1">
      <alignment horizontal="left" vertical="center" wrapText="1"/>
    </xf>
    <xf numFmtId="0" fontId="14" fillId="27" borderId="0" xfId="37" applyFont="1" applyFill="1" applyAlignment="1">
      <alignment horizontal="left" vertical="center" wrapText="1"/>
    </xf>
    <xf numFmtId="0" fontId="14" fillId="60" borderId="0" xfId="37" applyFont="1" applyFill="1" applyAlignment="1">
      <alignment horizontal="left" vertical="distributed"/>
    </xf>
    <xf numFmtId="0" fontId="14" fillId="23" borderId="0" xfId="37" applyFont="1" applyFill="1" applyAlignment="1">
      <alignment horizontal="left" vertical="distributed"/>
    </xf>
    <xf numFmtId="0" fontId="9" fillId="53" borderId="0" xfId="37" applyFont="1" applyFill="1" applyAlignment="1">
      <alignment horizontal="left" vertical="distributed"/>
    </xf>
    <xf numFmtId="0" fontId="9" fillId="63" borderId="0" xfId="37" applyFont="1" applyFill="1" applyAlignment="1">
      <alignment horizontal="left" vertical="distributed"/>
    </xf>
    <xf numFmtId="0" fontId="14" fillId="64" borderId="0" xfId="37" applyFont="1" applyFill="1" applyAlignment="1">
      <alignment horizontal="left" vertical="distributed"/>
    </xf>
    <xf numFmtId="0" fontId="146" fillId="25" borderId="0" xfId="37" applyFont="1" applyFill="1" applyAlignment="1">
      <alignment horizontal="left" vertical="distributed"/>
    </xf>
    <xf numFmtId="0" fontId="14" fillId="36" borderId="0" xfId="37" applyFont="1" applyFill="1" applyAlignment="1">
      <alignment horizontal="left" vertical="distributed"/>
    </xf>
    <xf numFmtId="0" fontId="9" fillId="36" borderId="0" xfId="37" applyFont="1" applyFill="1" applyAlignment="1">
      <alignment horizontal="left" vertical="distributed"/>
    </xf>
    <xf numFmtId="0" fontId="9" fillId="38" borderId="0" xfId="37" applyFont="1" applyFill="1" applyAlignment="1">
      <alignment horizontal="left" vertical="distributed"/>
    </xf>
    <xf numFmtId="0" fontId="147" fillId="28" borderId="0" xfId="37" applyFont="1" applyFill="1" applyAlignment="1">
      <alignment horizontal="left" vertical="distributed"/>
    </xf>
    <xf numFmtId="0" fontId="9" fillId="60" borderId="0" xfId="37" applyFont="1" applyFill="1" applyAlignment="1">
      <alignment horizontal="left" vertical="distributed"/>
    </xf>
    <xf numFmtId="0" fontId="119" fillId="25" borderId="0" xfId="37" applyFont="1" applyFill="1" applyAlignment="1">
      <alignment horizontal="left" vertical="distributed"/>
    </xf>
    <xf numFmtId="0" fontId="149" fillId="25" borderId="149" xfId="37" applyFont="1" applyFill="1" applyBorder="1" applyAlignment="1">
      <alignment horizontal="center" vertical="center" wrapText="1"/>
    </xf>
    <xf numFmtId="0" fontId="149" fillId="25" borderId="146" xfId="37" applyFont="1" applyFill="1" applyBorder="1" applyAlignment="1">
      <alignment horizontal="center" vertical="center" wrapText="1"/>
    </xf>
    <xf numFmtId="0" fontId="149" fillId="25" borderId="47" xfId="37" applyFont="1" applyFill="1" applyBorder="1" applyAlignment="1">
      <alignment horizontal="center" vertical="center" wrapText="1"/>
    </xf>
    <xf numFmtId="0" fontId="149" fillId="25" borderId="138" xfId="37" applyFont="1" applyFill="1" applyBorder="1" applyAlignment="1">
      <alignment horizontal="center" vertical="center" wrapText="1"/>
    </xf>
    <xf numFmtId="0" fontId="149" fillId="25" borderId="0" xfId="37" applyFont="1" applyFill="1" applyBorder="1" applyAlignment="1">
      <alignment horizontal="center" vertical="center" wrapText="1"/>
    </xf>
    <xf numFmtId="0" fontId="8" fillId="25" borderId="0" xfId="37" applyFont="1" applyFill="1" applyBorder="1" applyAlignment="1">
      <alignment horizontal="center" vertical="center" wrapText="1"/>
    </xf>
    <xf numFmtId="0" fontId="8" fillId="25" borderId="138" xfId="37" applyFont="1" applyFill="1" applyBorder="1" applyAlignment="1">
      <alignment horizontal="center" vertical="center" wrapText="1"/>
    </xf>
    <xf numFmtId="0" fontId="149" fillId="25" borderId="145" xfId="37" applyFont="1" applyFill="1" applyBorder="1" applyAlignment="1">
      <alignment horizontal="center" vertical="center" wrapText="1"/>
    </xf>
    <xf numFmtId="0" fontId="150" fillId="0" borderId="21" xfId="37" applyFont="1" applyBorder="1" applyAlignment="1">
      <alignment horizontal="center" vertical="center" wrapText="1"/>
    </xf>
    <xf numFmtId="0" fontId="150" fillId="0" borderId="112" xfId="37" applyFont="1" applyBorder="1" applyAlignment="1">
      <alignment horizontal="center" vertical="center" wrapText="1"/>
    </xf>
    <xf numFmtId="0" fontId="8" fillId="25" borderId="148" xfId="37" applyFont="1" applyFill="1" applyBorder="1" applyAlignment="1">
      <alignment horizontal="left" vertical="center" wrapText="1"/>
    </xf>
    <xf numFmtId="0" fontId="8" fillId="25" borderId="108" xfId="37" applyFont="1" applyFill="1" applyBorder="1" applyAlignment="1">
      <alignment horizontal="left" vertical="center" wrapText="1"/>
    </xf>
    <xf numFmtId="0" fontId="150" fillId="0" borderId="71" xfId="37" applyFont="1" applyBorder="1" applyAlignment="1">
      <alignment horizontal="center" vertical="center" wrapText="1"/>
    </xf>
    <xf numFmtId="0" fontId="150" fillId="0" borderId="30" xfId="37" applyFont="1" applyBorder="1" applyAlignment="1">
      <alignment horizontal="center" vertical="center" wrapText="1"/>
    </xf>
    <xf numFmtId="0" fontId="150" fillId="0" borderId="127" xfId="37" applyFont="1" applyBorder="1" applyAlignment="1">
      <alignment horizontal="center" vertical="center" wrapText="1"/>
    </xf>
    <xf numFmtId="0" fontId="150" fillId="0" borderId="111" xfId="37" applyFont="1" applyBorder="1" applyAlignment="1">
      <alignment horizontal="center" vertical="center" wrapText="1"/>
    </xf>
    <xf numFmtId="0" fontId="8" fillId="25" borderId="0" xfId="37" applyFont="1" applyFill="1" applyBorder="1" applyAlignment="1">
      <alignment horizontal="left" vertical="center" wrapText="1"/>
    </xf>
    <xf numFmtId="0" fontId="8" fillId="25" borderId="138" xfId="37" applyFont="1" applyFill="1" applyBorder="1" applyAlignment="1">
      <alignment horizontal="left" vertical="center" wrapText="1"/>
    </xf>
    <xf numFmtId="0" fontId="150" fillId="0" borderId="73" xfId="37" applyFont="1" applyBorder="1" applyAlignment="1">
      <alignment horizontal="center" vertical="center" wrapText="1"/>
    </xf>
    <xf numFmtId="0" fontId="150" fillId="0" borderId="81" xfId="37" applyFont="1" applyBorder="1" applyAlignment="1">
      <alignment horizontal="center" vertical="center" wrapText="1"/>
    </xf>
    <xf numFmtId="0" fontId="150" fillId="0" borderId="76" xfId="37" applyFont="1" applyBorder="1" applyAlignment="1">
      <alignment horizontal="center" vertical="center" wrapText="1"/>
    </xf>
    <xf numFmtId="0" fontId="150" fillId="0" borderId="133" xfId="37" applyFont="1" applyBorder="1" applyAlignment="1">
      <alignment horizontal="center" vertical="center" wrapText="1"/>
    </xf>
    <xf numFmtId="0" fontId="150" fillId="0" borderId="150" xfId="37" applyFont="1" applyBorder="1" applyAlignment="1">
      <alignment horizontal="center" vertical="center" wrapText="1"/>
    </xf>
    <xf numFmtId="0" fontId="150" fillId="0" borderId="151" xfId="37" applyFont="1" applyBorder="1" applyAlignment="1">
      <alignment horizontal="center" vertical="center" wrapText="1"/>
    </xf>
    <xf numFmtId="0" fontId="150" fillId="25" borderId="73" xfId="37" applyFont="1" applyFill="1" applyBorder="1" applyAlignment="1">
      <alignment horizontal="center" vertical="center" wrapText="1"/>
    </xf>
    <xf numFmtId="0" fontId="150" fillId="25" borderId="81" xfId="37" applyFont="1" applyFill="1" applyBorder="1" applyAlignment="1">
      <alignment horizontal="center" vertical="center" wrapText="1"/>
    </xf>
    <xf numFmtId="0" fontId="150" fillId="25" borderId="76" xfId="37" applyFont="1" applyFill="1" applyBorder="1" applyAlignment="1">
      <alignment horizontal="center" vertical="center" wrapText="1"/>
    </xf>
    <xf numFmtId="0" fontId="150" fillId="25" borderId="132" xfId="37" applyFont="1" applyFill="1" applyBorder="1" applyAlignment="1">
      <alignment horizontal="left" vertical="center" wrapText="1"/>
    </xf>
    <xf numFmtId="0" fontId="150" fillId="25" borderId="134" xfId="37" applyFont="1" applyFill="1" applyBorder="1" applyAlignment="1">
      <alignment horizontal="left" vertical="center" wrapText="1"/>
    </xf>
    <xf numFmtId="0" fontId="150" fillId="25" borderId="135" xfId="37" applyFont="1" applyFill="1" applyBorder="1" applyAlignment="1">
      <alignment horizontal="left" vertical="center" wrapText="1"/>
    </xf>
    <xf numFmtId="0" fontId="150" fillId="25" borderId="133" xfId="37" applyFont="1" applyFill="1" applyBorder="1" applyAlignment="1">
      <alignment horizontal="center" vertical="center" wrapText="1"/>
    </xf>
    <xf numFmtId="0" fontId="150" fillId="25" borderId="150" xfId="37" applyFont="1" applyFill="1" applyBorder="1" applyAlignment="1">
      <alignment horizontal="center" vertical="center" wrapText="1"/>
    </xf>
    <xf numFmtId="0" fontId="150" fillId="25" borderId="151" xfId="37" applyFont="1" applyFill="1" applyBorder="1" applyAlignment="1">
      <alignment horizontal="center" vertical="center" wrapText="1"/>
    </xf>
    <xf numFmtId="0" fontId="150" fillId="25" borderId="73" xfId="37" applyFont="1" applyFill="1" applyBorder="1" applyAlignment="1">
      <alignment horizontal="left" vertical="center" wrapText="1"/>
    </xf>
    <xf numFmtId="0" fontId="150" fillId="25" borderId="81" xfId="37" applyFont="1" applyFill="1" applyBorder="1" applyAlignment="1">
      <alignment horizontal="left" vertical="center" wrapText="1"/>
    </xf>
    <xf numFmtId="0" fontId="150" fillId="25" borderId="76" xfId="37" applyFont="1" applyFill="1" applyBorder="1" applyAlignment="1">
      <alignment horizontal="left" vertical="center" wrapText="1"/>
    </xf>
    <xf numFmtId="0" fontId="150" fillId="25" borderId="133" xfId="37" applyFont="1" applyFill="1" applyBorder="1" applyAlignment="1">
      <alignment horizontal="left" vertical="center" wrapText="1"/>
    </xf>
    <xf numFmtId="0" fontId="150" fillId="25" borderId="150" xfId="37" applyFont="1" applyFill="1" applyBorder="1" applyAlignment="1">
      <alignment horizontal="left" vertical="center" wrapText="1"/>
    </xf>
    <xf numFmtId="0" fontId="150" fillId="25" borderId="151" xfId="37" applyFont="1" applyFill="1" applyBorder="1" applyAlignment="1">
      <alignment horizontal="left" vertical="center" wrapText="1"/>
    </xf>
    <xf numFmtId="0" fontId="150" fillId="23" borderId="133" xfId="37" applyFont="1" applyFill="1" applyBorder="1" applyAlignment="1">
      <alignment horizontal="left" vertical="center" wrapText="1"/>
    </xf>
    <xf numFmtId="0" fontId="150" fillId="23" borderId="150" xfId="37" applyFont="1" applyFill="1" applyBorder="1" applyAlignment="1">
      <alignment horizontal="left" vertical="center" wrapText="1"/>
    </xf>
    <xf numFmtId="0" fontId="150" fillId="23" borderId="151" xfId="37" applyFont="1" applyFill="1" applyBorder="1" applyAlignment="1">
      <alignment horizontal="left" vertical="center" wrapText="1"/>
    </xf>
    <xf numFmtId="0" fontId="150" fillId="25" borderId="152" xfId="37" applyFont="1" applyFill="1" applyBorder="1" applyAlignment="1">
      <alignment horizontal="center" vertical="center" wrapText="1"/>
    </xf>
    <xf numFmtId="0" fontId="150" fillId="23" borderId="133" xfId="37" applyFont="1" applyFill="1" applyBorder="1" applyAlignment="1">
      <alignment horizontal="center" vertical="center" wrapText="1"/>
    </xf>
    <xf numFmtId="0" fontId="150" fillId="23" borderId="153" xfId="37" applyFont="1" applyFill="1" applyBorder="1" applyAlignment="1">
      <alignment horizontal="center" vertical="center" wrapText="1"/>
    </xf>
    <xf numFmtId="0" fontId="150" fillId="23" borderId="151" xfId="37" applyFont="1" applyFill="1" applyBorder="1" applyAlignment="1">
      <alignment horizontal="center" vertical="center" wrapText="1"/>
    </xf>
    <xf numFmtId="0" fontId="112" fillId="25" borderId="80" xfId="37" applyFont="1" applyFill="1" applyBorder="1" applyAlignment="1">
      <alignment horizontal="center" vertical="center"/>
    </xf>
    <xf numFmtId="0" fontId="115" fillId="0" borderId="0" xfId="33" applyFont="1" applyAlignment="1" applyProtection="1">
      <alignment horizontal="left" vertical="center"/>
    </xf>
    <xf numFmtId="0" fontId="8" fillId="25" borderId="17" xfId="37" applyFont="1" applyFill="1" applyBorder="1" applyAlignment="1">
      <alignment horizontal="center" vertical="center" wrapText="1"/>
    </xf>
    <xf numFmtId="0" fontId="8" fillId="25" borderId="18" xfId="37" applyFont="1" applyFill="1" applyBorder="1" applyAlignment="1">
      <alignment horizontal="center" vertical="center" wrapText="1"/>
    </xf>
    <xf numFmtId="0" fontId="13" fillId="25" borderId="61" xfId="37" applyFont="1" applyFill="1" applyBorder="1" applyAlignment="1">
      <alignment horizontal="left" vertical="center" wrapText="1"/>
    </xf>
    <xf numFmtId="0" fontId="13" fillId="25" borderId="81" xfId="37" applyFont="1" applyFill="1" applyBorder="1" applyAlignment="1">
      <alignment horizontal="center" vertical="center" wrapText="1"/>
    </xf>
    <xf numFmtId="0" fontId="112" fillId="25" borderId="88" xfId="37" applyFont="1" applyFill="1" applyBorder="1" applyAlignment="1">
      <alignment horizontal="center" vertical="center"/>
    </xf>
    <xf numFmtId="0" fontId="8" fillId="23" borderId="154" xfId="37" applyFont="1" applyFill="1" applyBorder="1" applyAlignment="1">
      <alignment horizontal="center" vertical="center" wrapText="1"/>
    </xf>
    <xf numFmtId="0" fontId="8" fillId="23" borderId="140" xfId="37" applyFont="1" applyFill="1" applyBorder="1" applyAlignment="1">
      <alignment horizontal="center" vertical="center" wrapText="1"/>
    </xf>
    <xf numFmtId="0" fontId="8" fillId="0" borderId="155" xfId="37" applyFont="1" applyBorder="1" applyAlignment="1">
      <alignment horizontal="center" vertical="center" wrapText="1"/>
    </xf>
    <xf numFmtId="0" fontId="8" fillId="0" borderId="141" xfId="37" applyFont="1" applyBorder="1" applyAlignment="1">
      <alignment horizontal="center" vertical="center" wrapText="1"/>
    </xf>
    <xf numFmtId="0" fontId="8" fillId="25" borderId="9" xfId="37" applyFont="1" applyFill="1" applyBorder="1" applyAlignment="1">
      <alignment horizontal="left" vertical="center" wrapText="1"/>
    </xf>
    <xf numFmtId="0" fontId="8" fillId="25" borderId="10" xfId="37" applyFont="1" applyFill="1" applyBorder="1" applyAlignment="1">
      <alignment horizontal="left" vertical="center" wrapText="1"/>
    </xf>
    <xf numFmtId="0" fontId="13" fillId="25" borderId="81" xfId="37" applyFont="1" applyFill="1" applyBorder="1" applyAlignment="1">
      <alignment horizontal="left" vertical="center" wrapText="1"/>
    </xf>
    <xf numFmtId="0" fontId="13" fillId="25" borderId="47" xfId="37" applyFont="1" applyFill="1" applyBorder="1" applyAlignment="1">
      <alignment horizontal="left" vertical="center" wrapText="1"/>
    </xf>
    <xf numFmtId="0" fontId="157" fillId="0" borderId="154" xfId="37" applyFont="1" applyBorder="1" applyAlignment="1">
      <alignment horizontal="center" vertical="center" wrapText="1"/>
    </xf>
    <xf numFmtId="0" fontId="157" fillId="0" borderId="140" xfId="37" applyFont="1" applyBorder="1" applyAlignment="1">
      <alignment horizontal="center" vertical="center" wrapText="1"/>
    </xf>
    <xf numFmtId="0" fontId="8" fillId="23" borderId="154" xfId="37" applyFont="1" applyFill="1" applyBorder="1" applyAlignment="1">
      <alignment horizontal="left" vertical="center" wrapText="1"/>
    </xf>
    <xf numFmtId="0" fontId="8" fillId="23" borderId="140" xfId="37" applyFont="1" applyFill="1" applyBorder="1" applyAlignment="1">
      <alignment horizontal="left" vertical="center" wrapText="1"/>
    </xf>
    <xf numFmtId="0" fontId="8" fillId="0" borderId="65" xfId="37" applyFont="1" applyBorder="1" applyAlignment="1">
      <alignment horizontal="center" vertical="center" wrapText="1"/>
    </xf>
    <xf numFmtId="0" fontId="8" fillId="0" borderId="57" xfId="37" applyFont="1" applyBorder="1" applyAlignment="1">
      <alignment horizontal="center" vertical="center" wrapText="1"/>
    </xf>
    <xf numFmtId="0" fontId="8" fillId="23" borderId="81" xfId="37" applyFont="1" applyFill="1" applyBorder="1" applyAlignment="1">
      <alignment horizontal="center" vertical="center" wrapText="1"/>
    </xf>
    <xf numFmtId="0" fontId="157" fillId="0" borderId="81" xfId="37" applyFont="1" applyBorder="1" applyAlignment="1">
      <alignment horizontal="center" vertical="center" wrapText="1"/>
    </xf>
    <xf numFmtId="0" fontId="8" fillId="0" borderId="47" xfId="37" applyFont="1" applyBorder="1" applyAlignment="1">
      <alignment horizontal="center" vertical="center" wrapText="1"/>
    </xf>
    <xf numFmtId="0" fontId="8" fillId="23" borderId="73" xfId="37" applyFont="1" applyFill="1" applyBorder="1" applyAlignment="1">
      <alignment horizontal="left" vertical="center" wrapText="1"/>
    </xf>
    <xf numFmtId="0" fontId="8" fillId="23" borderId="76" xfId="37" applyFont="1" applyFill="1" applyBorder="1" applyAlignment="1">
      <alignment horizontal="left" vertical="center" wrapText="1"/>
    </xf>
    <xf numFmtId="0" fontId="157" fillId="0" borderId="73" xfId="37" applyFont="1" applyBorder="1" applyAlignment="1">
      <alignment horizontal="center" vertical="center" wrapText="1"/>
    </xf>
    <xf numFmtId="0" fontId="157" fillId="0" borderId="76" xfId="37" applyFont="1" applyBorder="1" applyAlignment="1">
      <alignment horizontal="center" vertical="center" wrapText="1"/>
    </xf>
    <xf numFmtId="0" fontId="8" fillId="23" borderId="81" xfId="37" applyFont="1" applyFill="1" applyBorder="1" applyAlignment="1">
      <alignment horizontal="left" vertical="center" wrapText="1"/>
    </xf>
    <xf numFmtId="0" fontId="8" fillId="0" borderId="72" xfId="53" applyFont="1" applyBorder="1" applyAlignment="1">
      <alignment horizontal="center" vertical="center" wrapText="1"/>
    </xf>
    <xf numFmtId="0" fontId="8" fillId="0" borderId="80" xfId="53" applyFont="1" applyBorder="1" applyAlignment="1">
      <alignment horizontal="center" vertical="center" wrapText="1"/>
    </xf>
    <xf numFmtId="0" fontId="8" fillId="0" borderId="73" xfId="37" applyFont="1" applyBorder="1" applyAlignment="1">
      <alignment horizontal="center" vertical="center" wrapText="1"/>
    </xf>
    <xf numFmtId="0" fontId="8" fillId="0" borderId="76" xfId="37" applyFont="1" applyBorder="1" applyAlignment="1">
      <alignment horizontal="center" vertical="center" wrapText="1"/>
    </xf>
    <xf numFmtId="0" fontId="8" fillId="23" borderId="73" xfId="37" applyFont="1" applyFill="1" applyBorder="1" applyAlignment="1">
      <alignment horizontal="center" vertical="center" wrapText="1"/>
    </xf>
    <xf numFmtId="0" fontId="8" fillId="23" borderId="76" xfId="37" applyFont="1" applyFill="1" applyBorder="1" applyAlignment="1">
      <alignment horizontal="center" vertical="center" wrapText="1"/>
    </xf>
    <xf numFmtId="0" fontId="99" fillId="23" borderId="73" xfId="37" applyFont="1" applyFill="1" applyBorder="1" applyAlignment="1">
      <alignment horizontal="center" vertical="center" wrapText="1"/>
    </xf>
    <xf numFmtId="0" fontId="99" fillId="23" borderId="76" xfId="37" applyFont="1" applyFill="1" applyBorder="1" applyAlignment="1">
      <alignment horizontal="center" vertical="center" wrapText="1"/>
    </xf>
    <xf numFmtId="0" fontId="99" fillId="0" borderId="65" xfId="37" applyFont="1" applyBorder="1" applyAlignment="1">
      <alignment horizontal="center" vertical="center" wrapText="1"/>
    </xf>
    <xf numFmtId="0" fontId="99" fillId="0" borderId="57" xfId="37" applyFont="1" applyBorder="1" applyAlignment="1">
      <alignment horizontal="center" vertical="center" wrapText="1"/>
    </xf>
    <xf numFmtId="0" fontId="99" fillId="0" borderId="47" xfId="37" applyFont="1" applyBorder="1" applyAlignment="1">
      <alignment horizontal="center" vertical="center" wrapText="1"/>
    </xf>
    <xf numFmtId="0" fontId="99" fillId="23" borderId="73" xfId="37" applyFont="1" applyFill="1" applyBorder="1" applyAlignment="1">
      <alignment horizontal="left" vertical="center" wrapText="1"/>
    </xf>
    <xf numFmtId="0" fontId="99" fillId="23" borderId="76" xfId="37" applyFont="1" applyFill="1" applyBorder="1" applyAlignment="1">
      <alignment horizontal="left" vertical="center" wrapText="1"/>
    </xf>
    <xf numFmtId="0" fontId="99" fillId="0" borderId="65" xfId="37" applyFont="1" applyBorder="1" applyAlignment="1">
      <alignment horizontal="left" vertical="center" wrapText="1"/>
    </xf>
    <xf numFmtId="0" fontId="99" fillId="0" borderId="57" xfId="37" applyFont="1" applyBorder="1" applyAlignment="1">
      <alignment horizontal="left" vertical="center" wrapText="1"/>
    </xf>
    <xf numFmtId="0" fontId="99" fillId="25" borderId="9" xfId="37" applyFont="1" applyFill="1" applyBorder="1" applyAlignment="1">
      <alignment horizontal="left" vertical="distributed" wrapText="1"/>
    </xf>
    <xf numFmtId="0" fontId="99" fillId="25" borderId="10" xfId="37" applyFont="1" applyFill="1" applyBorder="1" applyAlignment="1">
      <alignment horizontal="left" vertical="distributed" wrapText="1"/>
    </xf>
    <xf numFmtId="0" fontId="9" fillId="25" borderId="15" xfId="37" applyFont="1" applyFill="1" applyBorder="1" applyAlignment="1">
      <alignment horizontal="left" vertical="center" wrapText="1"/>
    </xf>
    <xf numFmtId="0" fontId="99" fillId="25" borderId="15" xfId="37" applyFont="1" applyFill="1" applyBorder="1" applyAlignment="1">
      <alignment horizontal="left" vertical="center" wrapText="1"/>
    </xf>
    <xf numFmtId="0" fontId="99" fillId="25" borderId="0" xfId="37" applyFont="1" applyFill="1" applyBorder="1" applyAlignment="1">
      <alignment horizontal="left" vertical="center" wrapText="1"/>
    </xf>
    <xf numFmtId="0" fontId="99" fillId="23" borderId="81" xfId="37" applyFont="1" applyFill="1" applyBorder="1" applyAlignment="1">
      <alignment horizontal="center" vertical="center" wrapText="1"/>
    </xf>
    <xf numFmtId="0" fontId="99" fillId="25" borderId="17" xfId="37" applyFont="1" applyFill="1" applyBorder="1" applyAlignment="1">
      <alignment horizontal="left" vertical="center" wrapText="1"/>
    </xf>
    <xf numFmtId="0" fontId="99" fillId="25" borderId="18" xfId="37" applyFont="1" applyFill="1" applyBorder="1" applyAlignment="1">
      <alignment horizontal="left" vertical="center" wrapText="1"/>
    </xf>
    <xf numFmtId="0" fontId="99" fillId="25" borderId="9" xfId="37" applyFont="1" applyFill="1" applyBorder="1" applyAlignment="1">
      <alignment horizontal="center" vertical="center" wrapText="1"/>
    </xf>
    <xf numFmtId="0" fontId="99" fillId="25" borderId="10" xfId="37" applyFont="1" applyFill="1" applyBorder="1" applyAlignment="1">
      <alignment horizontal="center" vertical="center" wrapText="1"/>
    </xf>
    <xf numFmtId="0" fontId="112" fillId="25" borderId="15" xfId="37" applyFont="1" applyFill="1" applyBorder="1" applyAlignment="1">
      <alignment horizontal="center" vertical="center" wrapText="1"/>
    </xf>
    <xf numFmtId="0" fontId="112" fillId="25" borderId="0" xfId="37" applyFont="1" applyFill="1" applyBorder="1" applyAlignment="1">
      <alignment horizontal="center" vertical="center" wrapText="1"/>
    </xf>
    <xf numFmtId="0" fontId="99" fillId="25" borderId="17" xfId="37" applyFont="1" applyFill="1" applyBorder="1" applyAlignment="1">
      <alignment horizontal="center" vertical="center" wrapText="1"/>
    </xf>
    <xf numFmtId="0" fontId="99" fillId="25" borderId="18" xfId="37" applyFont="1" applyFill="1" applyBorder="1" applyAlignment="1">
      <alignment horizontal="center" vertical="center" wrapText="1"/>
    </xf>
    <xf numFmtId="0" fontId="112" fillId="0" borderId="80" xfId="37" applyFont="1" applyBorder="1" applyAlignment="1">
      <alignment horizontal="left" vertical="center" wrapText="1"/>
    </xf>
    <xf numFmtId="0" fontId="112" fillId="25" borderId="80" xfId="37" applyFont="1" applyFill="1" applyBorder="1" applyAlignment="1">
      <alignment horizontal="center" vertical="center" wrapText="1"/>
    </xf>
    <xf numFmtId="0" fontId="99" fillId="0" borderId="73" xfId="37" applyFont="1" applyBorder="1" applyAlignment="1">
      <alignment horizontal="center" vertical="center" wrapText="1"/>
    </xf>
    <xf numFmtId="0" fontId="99" fillId="0" borderId="76" xfId="37" applyFont="1" applyBorder="1" applyAlignment="1">
      <alignment horizontal="center" vertical="center" wrapText="1"/>
    </xf>
    <xf numFmtId="0" fontId="157" fillId="0" borderId="73" xfId="37" applyFont="1" applyBorder="1" applyAlignment="1">
      <alignment horizontal="left" vertical="center" wrapText="1"/>
    </xf>
    <xf numFmtId="0" fontId="157" fillId="0" borderId="76" xfId="37" applyFont="1" applyBorder="1" applyAlignment="1">
      <alignment horizontal="left" vertical="center" wrapText="1"/>
    </xf>
    <xf numFmtId="0" fontId="99" fillId="0" borderId="154" xfId="37" applyFont="1" applyBorder="1" applyAlignment="1">
      <alignment horizontal="center" vertical="center" wrapText="1"/>
    </xf>
    <xf numFmtId="0" fontId="99" fillId="0" borderId="140" xfId="37" applyFont="1" applyBorder="1" applyAlignment="1">
      <alignment horizontal="center" vertical="center" wrapText="1"/>
    </xf>
    <xf numFmtId="0" fontId="99" fillId="0" borderId="155" xfId="37" applyFont="1" applyBorder="1" applyAlignment="1">
      <alignment horizontal="center" vertical="center" wrapText="1"/>
    </xf>
    <xf numFmtId="0" fontId="99" fillId="0" borderId="141" xfId="37" applyFont="1" applyBorder="1" applyAlignment="1">
      <alignment horizontal="center" vertical="center" wrapText="1"/>
    </xf>
    <xf numFmtId="0" fontId="99" fillId="23" borderId="140" xfId="37" applyFont="1" applyFill="1" applyBorder="1" applyAlignment="1">
      <alignment horizontal="center" vertical="center" wrapText="1"/>
    </xf>
    <xf numFmtId="0" fontId="99" fillId="23" borderId="154" xfId="37" applyFont="1" applyFill="1" applyBorder="1" applyAlignment="1">
      <alignment horizontal="center" vertical="center" wrapText="1"/>
    </xf>
    <xf numFmtId="0" fontId="99" fillId="23" borderId="81" xfId="37" applyFont="1" applyFill="1" applyBorder="1" applyAlignment="1">
      <alignment horizontal="left" vertical="center" wrapText="1"/>
    </xf>
    <xf numFmtId="0" fontId="157" fillId="0" borderId="81" xfId="37" applyFont="1" applyBorder="1" applyAlignment="1">
      <alignment horizontal="left" vertical="center" wrapText="1"/>
    </xf>
    <xf numFmtId="0" fontId="99" fillId="0" borderId="81" xfId="37" applyFont="1" applyBorder="1" applyAlignment="1">
      <alignment horizontal="center" vertical="center" wrapText="1"/>
    </xf>
    <xf numFmtId="0" fontId="99" fillId="25" borderId="9" xfId="37" applyFont="1" applyFill="1" applyBorder="1" applyAlignment="1">
      <alignment horizontal="left" vertical="center" wrapText="1"/>
    </xf>
    <xf numFmtId="0" fontId="99" fillId="25" borderId="10" xfId="37" applyFont="1" applyFill="1" applyBorder="1" applyAlignment="1">
      <alignment horizontal="left" vertical="center" wrapText="1"/>
    </xf>
    <xf numFmtId="0" fontId="99" fillId="25" borderId="105" xfId="37" applyFont="1" applyFill="1" applyBorder="1" applyAlignment="1">
      <alignment horizontal="center" vertical="center" wrapText="1"/>
    </xf>
    <xf numFmtId="0" fontId="99" fillId="25" borderId="145" xfId="37" applyFont="1" applyFill="1" applyBorder="1" applyAlignment="1">
      <alignment horizontal="center" vertical="center" wrapText="1"/>
    </xf>
    <xf numFmtId="0" fontId="99" fillId="25" borderId="156" xfId="37" applyFont="1" applyFill="1" applyBorder="1" applyAlignment="1">
      <alignment horizontal="center" vertical="center" wrapText="1"/>
    </xf>
    <xf numFmtId="0" fontId="112" fillId="25" borderId="107" xfId="37" applyFont="1" applyFill="1" applyBorder="1" applyAlignment="1">
      <alignment horizontal="center" vertical="center" wrapText="1"/>
    </xf>
    <xf numFmtId="0" fontId="112" fillId="25" borderId="16" xfId="37" applyFont="1" applyFill="1" applyBorder="1" applyAlignment="1">
      <alignment horizontal="center" vertical="center" wrapText="1"/>
    </xf>
    <xf numFmtId="0" fontId="99" fillId="0" borderId="68" xfId="37" applyFont="1" applyBorder="1" applyAlignment="1">
      <alignment horizontal="center" vertical="center" wrapText="1"/>
    </xf>
    <xf numFmtId="0" fontId="99" fillId="0" borderId="77" xfId="37" applyFont="1" applyBorder="1" applyAlignment="1">
      <alignment horizontal="center" vertical="center" wrapText="1"/>
    </xf>
    <xf numFmtId="0" fontId="99" fillId="25" borderId="107" xfId="37" applyFont="1" applyFill="1" applyBorder="1" applyAlignment="1">
      <alignment horizontal="center" vertical="center" wrapText="1"/>
    </xf>
    <xf numFmtId="0" fontId="99" fillId="25" borderId="0" xfId="37" applyFont="1" applyFill="1" applyBorder="1" applyAlignment="1">
      <alignment horizontal="center" vertical="center" wrapText="1"/>
    </xf>
    <xf numFmtId="0" fontId="99" fillId="25" borderId="16" xfId="37" applyFont="1" applyFill="1" applyBorder="1" applyAlignment="1">
      <alignment horizontal="center" vertical="center" wrapText="1"/>
    </xf>
    <xf numFmtId="0" fontId="112" fillId="0" borderId="9" xfId="37" applyFont="1" applyBorder="1" applyAlignment="1">
      <alignment horizontal="left" vertical="center" wrapText="1"/>
    </xf>
    <xf numFmtId="0" fontId="112" fillId="0" borderId="17" xfId="37" applyFont="1" applyBorder="1" applyAlignment="1">
      <alignment horizontal="left" vertical="center" wrapText="1"/>
    </xf>
    <xf numFmtId="0" fontId="112" fillId="0" borderId="72" xfId="37" applyFont="1" applyBorder="1" applyAlignment="1">
      <alignment horizontal="center" vertical="center" wrapText="1"/>
    </xf>
    <xf numFmtId="0" fontId="112" fillId="0" borderId="74" xfId="37" applyFont="1" applyBorder="1" applyAlignment="1">
      <alignment horizontal="center" vertical="center" wrapText="1"/>
    </xf>
    <xf numFmtId="0" fontId="115" fillId="0" borderId="0" xfId="33" applyFont="1" applyAlignment="1" applyProtection="1">
      <alignment vertical="center"/>
    </xf>
    <xf numFmtId="0" fontId="157" fillId="0" borderId="70" xfId="37" applyFont="1" applyBorder="1" applyAlignment="1">
      <alignment horizontal="left" vertical="center" wrapText="1"/>
    </xf>
    <xf numFmtId="0" fontId="157" fillId="0" borderId="75" xfId="37" applyFont="1" applyBorder="1" applyAlignment="1">
      <alignment horizontal="left" vertical="center" wrapText="1"/>
    </xf>
    <xf numFmtId="0" fontId="99" fillId="0" borderId="67" xfId="37" applyFont="1" applyBorder="1" applyAlignment="1">
      <alignment horizontal="center" vertical="center" wrapText="1"/>
    </xf>
    <xf numFmtId="0" fontId="99" fillId="23" borderId="70" xfId="37" applyFont="1" applyFill="1" applyBorder="1" applyAlignment="1">
      <alignment horizontal="center" vertical="center" wrapText="1"/>
    </xf>
    <xf numFmtId="0" fontId="99" fillId="23" borderId="61" xfId="37" applyFont="1" applyFill="1" applyBorder="1" applyAlignment="1">
      <alignment horizontal="center" vertical="center" wrapText="1"/>
    </xf>
    <xf numFmtId="0" fontId="157" fillId="0" borderId="70" xfId="37" applyFont="1" applyBorder="1" applyAlignment="1">
      <alignment horizontal="center" vertical="center" wrapText="1"/>
    </xf>
    <xf numFmtId="0" fontId="157" fillId="0" borderId="61" xfId="37" applyFont="1" applyBorder="1" applyAlignment="1">
      <alignment horizontal="center" vertical="center" wrapText="1"/>
    </xf>
    <xf numFmtId="0" fontId="157" fillId="0" borderId="75" xfId="37" applyFont="1" applyBorder="1" applyAlignment="1">
      <alignment horizontal="center" vertical="center" wrapText="1"/>
    </xf>
    <xf numFmtId="0" fontId="99" fillId="23" borderId="70" xfId="37" applyFont="1" applyFill="1" applyBorder="1" applyAlignment="1">
      <alignment horizontal="left" vertical="center" wrapText="1"/>
    </xf>
    <xf numFmtId="0" fontId="99" fillId="23" borderId="75" xfId="37" applyFont="1" applyFill="1" applyBorder="1" applyAlignment="1">
      <alignment horizontal="left" vertical="center" wrapText="1"/>
    </xf>
    <xf numFmtId="0" fontId="8" fillId="0" borderId="11" xfId="53" applyFont="1" applyBorder="1" applyAlignment="1">
      <alignment horizontal="center" vertical="center" wrapText="1"/>
    </xf>
    <xf numFmtId="0" fontId="8" fillId="0" borderId="16" xfId="53" applyFont="1" applyBorder="1" applyAlignment="1">
      <alignment horizontal="center" vertical="center" wrapText="1"/>
    </xf>
    <xf numFmtId="0" fontId="99" fillId="23" borderId="61" xfId="37" applyFont="1" applyFill="1" applyBorder="1" applyAlignment="1">
      <alignment horizontal="left" vertical="center" wrapText="1"/>
    </xf>
    <xf numFmtId="0" fontId="99" fillId="23" borderId="75" xfId="37" applyFont="1" applyFill="1" applyBorder="1" applyAlignment="1">
      <alignment horizontal="center" vertical="center" wrapText="1"/>
    </xf>
    <xf numFmtId="0" fontId="112" fillId="25" borderId="72" xfId="37" applyFont="1" applyFill="1" applyBorder="1" applyAlignment="1">
      <alignment horizontal="center" vertical="center" wrapText="1"/>
    </xf>
    <xf numFmtId="0" fontId="112" fillId="25" borderId="74" xfId="37" applyFont="1" applyFill="1" applyBorder="1" applyAlignment="1">
      <alignment horizontal="center" vertical="center" wrapText="1"/>
    </xf>
    <xf numFmtId="0" fontId="13" fillId="25" borderId="72" xfId="37" applyFont="1" applyFill="1" applyBorder="1" applyAlignment="1">
      <alignment horizontal="center" vertical="center" wrapText="1"/>
    </xf>
    <xf numFmtId="0" fontId="13" fillId="25" borderId="80" xfId="37" applyFont="1" applyFill="1" applyBorder="1" applyAlignment="1">
      <alignment horizontal="center" vertical="center" wrapText="1"/>
    </xf>
    <xf numFmtId="0" fontId="13" fillId="25" borderId="74" xfId="37" applyFont="1" applyFill="1" applyBorder="1" applyAlignment="1">
      <alignment horizontal="center" vertical="center" wrapText="1"/>
    </xf>
    <xf numFmtId="0" fontId="99" fillId="0" borderId="130" xfId="37" applyFont="1" applyBorder="1" applyAlignment="1">
      <alignment horizontal="left" vertical="center" wrapText="1"/>
    </xf>
    <xf numFmtId="0" fontId="99" fillId="0" borderId="143" xfId="37" applyFont="1" applyBorder="1" applyAlignment="1">
      <alignment horizontal="left" vertical="center" wrapText="1"/>
    </xf>
    <xf numFmtId="0" fontId="99" fillId="0" borderId="73" xfId="37" applyFont="1" applyBorder="1" applyAlignment="1">
      <alignment horizontal="left" vertical="center" wrapText="1"/>
    </xf>
    <xf numFmtId="0" fontId="99" fillId="0" borderId="68" xfId="37" applyFont="1" applyBorder="1" applyAlignment="1">
      <alignment horizontal="left" vertical="center" wrapText="1"/>
    </xf>
    <xf numFmtId="0" fontId="99" fillId="0" borderId="76" xfId="37" applyFont="1" applyBorder="1" applyAlignment="1">
      <alignment horizontal="left" vertical="center" wrapText="1"/>
    </xf>
    <xf numFmtId="0" fontId="99" fillId="0" borderId="77" xfId="37" applyFont="1" applyBorder="1" applyAlignment="1">
      <alignment horizontal="left" vertical="center" wrapText="1"/>
    </xf>
    <xf numFmtId="0" fontId="56" fillId="28" borderId="35" xfId="0" applyFont="1" applyFill="1" applyBorder="1" applyAlignment="1">
      <alignment horizontal="center" vertical="center" wrapText="1"/>
    </xf>
    <xf numFmtId="0" fontId="56" fillId="28" borderId="33" xfId="0" applyFont="1" applyFill="1" applyBorder="1" applyAlignment="1">
      <alignment horizontal="center" vertical="center" wrapText="1"/>
    </xf>
    <xf numFmtId="0" fontId="185" fillId="0" borderId="18" xfId="32" applyFont="1" applyBorder="1" applyAlignment="1" applyProtection="1">
      <alignment horizontal="center" vertical="center" wrapText="1"/>
    </xf>
    <xf numFmtId="0" fontId="28" fillId="29" borderId="13" xfId="0" applyFont="1" applyFill="1" applyBorder="1" applyAlignment="1">
      <alignment horizontal="center" vertical="center" wrapText="1"/>
    </xf>
    <xf numFmtId="0" fontId="28" fillId="29" borderId="14" xfId="0" applyFont="1" applyFill="1" applyBorder="1" applyAlignment="1">
      <alignment horizontal="center" vertical="center" wrapText="1"/>
    </xf>
    <xf numFmtId="0" fontId="56" fillId="28" borderId="35" xfId="0" applyFont="1" applyFill="1" applyBorder="1" applyAlignment="1">
      <alignment horizontal="left" vertical="center" wrapText="1"/>
    </xf>
    <xf numFmtId="0" fontId="56" fillId="28" borderId="33" xfId="0" applyFont="1" applyFill="1" applyBorder="1" applyAlignment="1">
      <alignment horizontal="left" vertical="center" wrapText="1"/>
    </xf>
    <xf numFmtId="0" fontId="51" fillId="27" borderId="35" xfId="0" applyFont="1" applyFill="1" applyBorder="1" applyAlignment="1">
      <alignment horizontal="center" vertical="center" wrapText="1"/>
    </xf>
    <xf numFmtId="0" fontId="51" fillId="27" borderId="33" xfId="0" applyFont="1" applyFill="1" applyBorder="1" applyAlignment="1">
      <alignment horizontal="center" vertical="center" wrapText="1"/>
    </xf>
    <xf numFmtId="167" fontId="10" fillId="0" borderId="157" xfId="0" applyNumberFormat="1" applyFont="1" applyFill="1" applyBorder="1" applyAlignment="1" applyProtection="1">
      <alignment horizontal="center" vertical="center"/>
      <protection locked="0"/>
    </xf>
    <xf numFmtId="167" fontId="10" fillId="0" borderId="158" xfId="0" applyNumberFormat="1" applyFont="1" applyFill="1" applyBorder="1" applyAlignment="1" applyProtection="1">
      <alignment horizontal="center" vertical="center"/>
      <protection locked="0"/>
    </xf>
    <xf numFmtId="167" fontId="58" fillId="27" borderId="157" xfId="0" applyNumberFormat="1" applyFont="1" applyFill="1" applyBorder="1" applyAlignment="1" applyProtection="1">
      <alignment horizontal="center" vertical="center"/>
      <protection locked="0"/>
    </xf>
    <xf numFmtId="167" fontId="58" fillId="27" borderId="158" xfId="0" applyNumberFormat="1" applyFont="1" applyFill="1" applyBorder="1" applyAlignment="1" applyProtection="1">
      <alignment horizontal="center" vertical="center"/>
      <protection locked="0"/>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4" fillId="32" borderId="18" xfId="0" applyFont="1" applyFill="1" applyBorder="1" applyAlignment="1">
      <alignment horizontal="center" vertical="center" wrapText="1"/>
    </xf>
    <xf numFmtId="0" fontId="24" fillId="32" borderId="19" xfId="0" applyFont="1" applyFill="1" applyBorder="1" applyAlignment="1">
      <alignment horizontal="center" vertical="center" wrapText="1"/>
    </xf>
    <xf numFmtId="0" fontId="24" fillId="30" borderId="18" xfId="0" applyFont="1" applyFill="1" applyBorder="1" applyAlignment="1">
      <alignment horizontal="center" vertical="center"/>
    </xf>
    <xf numFmtId="0" fontId="28" fillId="29" borderId="18" xfId="0" applyFont="1" applyFill="1" applyBorder="1" applyAlignment="1">
      <alignment horizontal="center" vertical="center" wrapText="1"/>
    </xf>
    <xf numFmtId="0" fontId="28" fillId="29" borderId="19" xfId="0" applyFont="1" applyFill="1" applyBorder="1" applyAlignment="1">
      <alignment horizontal="center" vertical="center" wrapText="1"/>
    </xf>
    <xf numFmtId="0" fontId="5" fillId="29" borderId="17" xfId="0" applyFont="1" applyFill="1" applyBorder="1" applyAlignment="1">
      <alignment horizontal="center" vertical="center" wrapText="1"/>
    </xf>
    <xf numFmtId="0" fontId="5" fillId="29" borderId="1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0" fillId="27" borderId="18" xfId="0" applyFont="1" applyFill="1" applyBorder="1" applyAlignment="1">
      <alignment horizontal="center" vertical="center" wrapText="1"/>
    </xf>
    <xf numFmtId="0" fontId="40" fillId="27" borderId="19"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6" fillId="0" borderId="65" xfId="0" applyFont="1" applyFill="1" applyBorder="1" applyAlignment="1">
      <alignment horizontal="center" vertical="center" wrapText="1"/>
    </xf>
    <xf numFmtId="0" fontId="46" fillId="0" borderId="66" xfId="0" applyFont="1" applyFill="1" applyBorder="1" applyAlignment="1">
      <alignment horizontal="center" vertical="center" wrapText="1"/>
    </xf>
    <xf numFmtId="0" fontId="46" fillId="0" borderId="17" xfId="0" applyFont="1" applyFill="1" applyBorder="1" applyAlignment="1">
      <alignment horizontal="right" vertical="center" wrapText="1"/>
    </xf>
    <xf numFmtId="0" fontId="46" fillId="0" borderId="18" xfId="0" applyFont="1" applyFill="1" applyBorder="1" applyAlignment="1">
      <alignment horizontal="right" vertical="center" wrapText="1"/>
    </xf>
    <xf numFmtId="0" fontId="46" fillId="0" borderId="19" xfId="0" applyFont="1" applyFill="1" applyBorder="1" applyAlignment="1">
      <alignment horizontal="right" vertical="center" wrapText="1"/>
    </xf>
    <xf numFmtId="0" fontId="68" fillId="25" borderId="70" xfId="0" applyFont="1" applyFill="1" applyBorder="1" applyAlignment="1">
      <alignment horizontal="left" vertical="center" wrapText="1"/>
    </xf>
    <xf numFmtId="0" fontId="68" fillId="25" borderId="33" xfId="0" applyFont="1" applyFill="1" applyBorder="1" applyAlignment="1">
      <alignment horizontal="left" vertical="center" wrapText="1"/>
    </xf>
    <xf numFmtId="0" fontId="68" fillId="25" borderId="65" xfId="0" applyFont="1" applyFill="1" applyBorder="1" applyAlignment="1">
      <alignment horizontal="center" vertical="center" wrapText="1"/>
    </xf>
    <xf numFmtId="0" fontId="68" fillId="25" borderId="66" xfId="0" applyFont="1" applyFill="1" applyBorder="1" applyAlignment="1">
      <alignment horizontal="center" vertical="center" wrapText="1"/>
    </xf>
    <xf numFmtId="0" fontId="68" fillId="25" borderId="38" xfId="0" applyFont="1" applyFill="1" applyBorder="1" applyAlignment="1">
      <alignment horizontal="center" vertical="center" wrapText="1"/>
    </xf>
    <xf numFmtId="0" fontId="68" fillId="25" borderId="42" xfId="0" applyFont="1" applyFill="1" applyBorder="1" applyAlignment="1">
      <alignment horizontal="center" vertical="center" wrapText="1"/>
    </xf>
    <xf numFmtId="0" fontId="68" fillId="25" borderId="73" xfId="0" applyFont="1" applyFill="1" applyBorder="1" applyAlignment="1">
      <alignment horizontal="center" vertical="center" wrapText="1"/>
    </xf>
    <xf numFmtId="0" fontId="68" fillId="25" borderId="30" xfId="0" applyFont="1" applyFill="1" applyBorder="1" applyAlignment="1">
      <alignment horizontal="center" vertical="center" wrapText="1"/>
    </xf>
    <xf numFmtId="0" fontId="69" fillId="0" borderId="65"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185" fillId="0" borderId="13" xfId="32" applyFont="1" applyBorder="1" applyAlignment="1" applyProtection="1">
      <alignment horizontal="center" vertical="center"/>
    </xf>
    <xf numFmtId="0" fontId="46" fillId="0" borderId="39" xfId="0" applyFont="1" applyFill="1" applyBorder="1" applyAlignment="1">
      <alignment horizontal="center" vertical="center" wrapText="1"/>
    </xf>
    <xf numFmtId="0" fontId="46" fillId="0" borderId="52" xfId="0" applyFont="1" applyFill="1" applyBorder="1" applyAlignment="1">
      <alignment horizontal="center" vertical="center" wrapText="1"/>
    </xf>
    <xf numFmtId="0" fontId="46" fillId="0" borderId="159" xfId="0" applyFont="1" applyFill="1" applyBorder="1" applyAlignment="1">
      <alignment horizontal="center" vertical="center" wrapText="1"/>
    </xf>
    <xf numFmtId="0" fontId="43" fillId="0" borderId="9"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5"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6" fillId="0" borderId="3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50" fillId="0" borderId="142" xfId="0" applyFont="1" applyFill="1" applyBorder="1" applyAlignment="1">
      <alignment horizontal="left" vertical="center" wrapText="1"/>
    </xf>
    <xf numFmtId="0" fontId="50" fillId="0" borderId="13" xfId="0" applyFont="1" applyFill="1" applyBorder="1" applyAlignment="1">
      <alignment horizontal="left" vertical="center" wrapText="1"/>
    </xf>
    <xf numFmtId="0" fontId="50" fillId="0" borderId="14"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7" fillId="27" borderId="36" xfId="0" applyFont="1" applyFill="1" applyBorder="1" applyAlignment="1">
      <alignment horizontal="center" vertical="center" wrapText="1"/>
    </xf>
    <xf numFmtId="0" fontId="47" fillId="27" borderId="40" xfId="0" applyFont="1" applyFill="1" applyBorder="1" applyAlignment="1">
      <alignment horizontal="center" vertical="center" wrapText="1"/>
    </xf>
    <xf numFmtId="0" fontId="47" fillId="27" borderId="36" xfId="0" applyFont="1" applyFill="1" applyBorder="1" applyAlignment="1">
      <alignment horizontal="left" vertical="center" wrapText="1" indent="2"/>
    </xf>
    <xf numFmtId="0" fontId="47" fillId="27" borderId="40" xfId="0" applyFont="1" applyFill="1" applyBorder="1" applyAlignment="1">
      <alignment horizontal="left" vertical="center" wrapText="1" indent="2"/>
    </xf>
    <xf numFmtId="0" fontId="73" fillId="27" borderId="62" xfId="0" applyFont="1" applyFill="1" applyBorder="1" applyAlignment="1">
      <alignment horizontal="center" vertical="center" wrapText="1"/>
    </xf>
    <xf numFmtId="0" fontId="47" fillId="27" borderId="36" xfId="0" applyFont="1" applyFill="1" applyBorder="1" applyAlignment="1">
      <alignment horizontal="right" vertical="center" wrapText="1" indent="2"/>
    </xf>
    <xf numFmtId="0" fontId="47" fillId="27" borderId="69" xfId="0" applyFont="1" applyFill="1" applyBorder="1" applyAlignment="1">
      <alignment horizontal="right" vertical="center" wrapText="1" indent="2"/>
    </xf>
    <xf numFmtId="0" fontId="33" fillId="65" borderId="0" xfId="0" applyFont="1" applyFill="1" applyAlignment="1">
      <alignment horizontal="center" vertical="center"/>
    </xf>
    <xf numFmtId="0" fontId="10" fillId="35" borderId="10" xfId="0" applyFont="1" applyFill="1" applyBorder="1" applyAlignment="1">
      <alignment horizontal="center" vertical="center" wrapText="1"/>
    </xf>
    <xf numFmtId="0" fontId="10" fillId="35" borderId="11" xfId="0" applyFont="1" applyFill="1" applyBorder="1" applyAlignment="1">
      <alignment horizontal="center" vertical="center" wrapText="1"/>
    </xf>
    <xf numFmtId="0" fontId="0" fillId="0" borderId="55" xfId="0"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8" fillId="36" borderId="0" xfId="0" applyFont="1" applyFill="1" applyAlignment="1">
      <alignment horizontal="center" vertical="center" wrapText="1"/>
    </xf>
    <xf numFmtId="0" fontId="29" fillId="0" borderId="70" xfId="0" applyFont="1" applyFill="1" applyBorder="1" applyAlignment="1">
      <alignment horizontal="center" vertical="center"/>
    </xf>
    <xf numFmtId="0" fontId="0" fillId="0" borderId="75" xfId="0" applyFill="1" applyBorder="1" applyAlignment="1">
      <alignment vertical="center"/>
    </xf>
    <xf numFmtId="0" fontId="33" fillId="0" borderId="68" xfId="0" applyFont="1" applyBorder="1" applyAlignment="1">
      <alignment horizontal="center" vertical="center" wrapText="1"/>
    </xf>
    <xf numFmtId="0" fontId="34" fillId="0" borderId="160" xfId="0" applyFont="1" applyBorder="1" applyAlignment="1">
      <alignment vertical="center" wrapText="1"/>
    </xf>
    <xf numFmtId="0" fontId="33" fillId="0" borderId="67" xfId="0" applyFont="1" applyBorder="1" applyAlignment="1">
      <alignment horizontal="center" vertical="center" wrapText="1"/>
    </xf>
    <xf numFmtId="0" fontId="34" fillId="0" borderId="77" xfId="0" applyFont="1" applyBorder="1" applyAlignment="1">
      <alignment vertical="center" wrapText="1"/>
    </xf>
    <xf numFmtId="0" fontId="33" fillId="0" borderId="160" xfId="0" applyFont="1" applyBorder="1" applyAlignment="1">
      <alignment horizontal="center" vertical="center" wrapText="1"/>
    </xf>
    <xf numFmtId="0" fontId="32" fillId="0" borderId="73" xfId="0" applyFont="1" applyBorder="1" applyAlignment="1">
      <alignment horizontal="center" vertical="center"/>
    </xf>
    <xf numFmtId="0" fontId="32" fillId="0" borderId="76" xfId="0" applyFont="1" applyBorder="1" applyAlignment="1">
      <alignment horizontal="center" vertical="center"/>
    </xf>
    <xf numFmtId="0" fontId="32" fillId="0" borderId="161" xfId="0" applyFont="1" applyBorder="1" applyAlignment="1">
      <alignment horizontal="center" vertical="center"/>
    </xf>
    <xf numFmtId="49" fontId="32" fillId="0" borderId="73" xfId="0" applyNumberFormat="1" applyFont="1" applyBorder="1" applyAlignment="1">
      <alignment horizontal="center" vertical="center"/>
    </xf>
    <xf numFmtId="49" fontId="32" fillId="0" borderId="79" xfId="0" applyNumberFormat="1" applyFont="1" applyBorder="1" applyAlignment="1">
      <alignment horizontal="center" vertical="center"/>
    </xf>
    <xf numFmtId="0" fontId="102" fillId="0" borderId="18" xfId="0" applyFont="1" applyFill="1" applyBorder="1" applyAlignment="1">
      <alignment horizontal="center" vertical="center"/>
    </xf>
    <xf numFmtId="0" fontId="103" fillId="0" borderId="18" xfId="0" applyFont="1" applyFill="1" applyBorder="1" applyAlignment="1">
      <alignment horizontal="center" vertical="center"/>
    </xf>
    <xf numFmtId="0" fontId="33" fillId="0" borderId="77" xfId="0" applyFont="1" applyBorder="1" applyAlignment="1">
      <alignment horizontal="center" vertical="center" wrapText="1"/>
    </xf>
    <xf numFmtId="0" fontId="29" fillId="0" borderId="70" xfId="0" applyFont="1" applyBorder="1" applyAlignment="1">
      <alignment horizontal="center" vertical="center"/>
    </xf>
    <xf numFmtId="0" fontId="29" fillId="0" borderId="75" xfId="0" applyFont="1" applyBorder="1" applyAlignment="1">
      <alignment horizontal="center" vertical="center"/>
    </xf>
    <xf numFmtId="0" fontId="29" fillId="0" borderId="82" xfId="0" applyFont="1" applyBorder="1" applyAlignment="1">
      <alignment horizontal="center" vertical="center"/>
    </xf>
    <xf numFmtId="0" fontId="32" fillId="0" borderId="79" xfId="0" applyFont="1" applyBorder="1" applyAlignment="1">
      <alignment horizontal="center" vertical="center"/>
    </xf>
    <xf numFmtId="0" fontId="29" fillId="0" borderId="162" xfId="0" applyFont="1" applyBorder="1" applyAlignment="1">
      <alignment horizontal="center" vertical="center"/>
    </xf>
    <xf numFmtId="49" fontId="32" fillId="0" borderId="161" xfId="0" applyNumberFormat="1" applyFont="1" applyBorder="1" applyAlignment="1">
      <alignment horizontal="center" vertical="center"/>
    </xf>
    <xf numFmtId="49" fontId="32" fillId="0" borderId="76" xfId="0" applyNumberFormat="1" applyFont="1" applyBorder="1" applyAlignment="1">
      <alignment horizontal="center" vertical="center"/>
    </xf>
    <xf numFmtId="49" fontId="29" fillId="0" borderId="162" xfId="0" applyNumberFormat="1" applyFont="1" applyBorder="1" applyAlignment="1">
      <alignment horizontal="center" vertical="center"/>
    </xf>
    <xf numFmtId="49" fontId="29" fillId="0" borderId="75" xfId="0" applyNumberFormat="1" applyFont="1" applyBorder="1" applyAlignment="1">
      <alignment horizontal="center" vertical="center"/>
    </xf>
    <xf numFmtId="49" fontId="29" fillId="0" borderId="70" xfId="0" applyNumberFormat="1" applyFont="1" applyBorder="1" applyAlignment="1">
      <alignment horizontal="center" vertical="center"/>
    </xf>
    <xf numFmtId="49" fontId="29" fillId="0" borderId="82" xfId="0" applyNumberFormat="1" applyFont="1" applyBorder="1" applyAlignment="1">
      <alignment horizontal="center" vertical="center"/>
    </xf>
    <xf numFmtId="0" fontId="29" fillId="0" borderId="162"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Fill="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33" fillId="0" borderId="72" xfId="0" applyFont="1" applyBorder="1" applyAlignment="1">
      <alignment horizontal="center" vertical="center" wrapText="1"/>
    </xf>
    <xf numFmtId="0" fontId="33" fillId="0" borderId="74" xfId="0" applyFont="1" applyBorder="1" applyAlignment="1">
      <alignment horizontal="center" vertical="center" wrapText="1"/>
    </xf>
    <xf numFmtId="0" fontId="108" fillId="0" borderId="0" xfId="0" applyFont="1" applyFill="1" applyBorder="1" applyAlignment="1">
      <alignment horizontal="center" vertical="center" wrapText="1"/>
    </xf>
    <xf numFmtId="0" fontId="103" fillId="0" borderId="0" xfId="0" applyFont="1" applyFill="1" applyBorder="1" applyAlignment="1">
      <alignment horizontal="center" vertical="center"/>
    </xf>
    <xf numFmtId="0" fontId="33" fillId="0" borderId="163"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78" xfId="0" applyFont="1" applyBorder="1" applyAlignment="1">
      <alignment horizontal="center" vertical="center" wrapText="1"/>
    </xf>
    <xf numFmtId="49" fontId="29" fillId="0" borderId="163" xfId="0" applyNumberFormat="1" applyFont="1" applyBorder="1" applyAlignment="1">
      <alignment horizontal="center" vertical="center"/>
    </xf>
    <xf numFmtId="49" fontId="29" fillId="0" borderId="74" xfId="0" applyNumberFormat="1" applyFont="1" applyBorder="1" applyAlignment="1">
      <alignment horizontal="center" vertical="center"/>
    </xf>
    <xf numFmtId="0" fontId="32" fillId="0" borderId="163" xfId="0" applyFont="1" applyBorder="1" applyAlignment="1">
      <alignment horizontal="center" vertical="center"/>
    </xf>
    <xf numFmtId="0" fontId="32" fillId="0" borderId="74" xfId="0" applyFont="1" applyBorder="1" applyAlignment="1">
      <alignment horizontal="center" vertical="center"/>
    </xf>
    <xf numFmtId="0" fontId="32" fillId="0" borderId="72" xfId="0" applyFont="1" applyBorder="1" applyAlignment="1">
      <alignment horizontal="center" vertical="center"/>
    </xf>
    <xf numFmtId="0" fontId="32" fillId="0" borderId="80" xfId="0" applyFont="1" applyBorder="1" applyAlignment="1">
      <alignment horizontal="center" vertical="center"/>
    </xf>
    <xf numFmtId="0" fontId="32" fillId="0" borderId="78" xfId="0" applyFont="1" applyBorder="1" applyAlignment="1">
      <alignment horizontal="center" vertical="center"/>
    </xf>
    <xf numFmtId="0" fontId="29" fillId="0" borderId="72" xfId="0" applyFont="1" applyBorder="1" applyAlignment="1">
      <alignment horizontal="center" vertical="center"/>
    </xf>
    <xf numFmtId="0" fontId="29" fillId="0" borderId="74" xfId="0" applyFont="1" applyBorder="1" applyAlignment="1">
      <alignment horizontal="center" vertical="center"/>
    </xf>
    <xf numFmtId="49" fontId="29" fillId="0" borderId="72" xfId="0" applyNumberFormat="1" applyFont="1" applyBorder="1" applyAlignment="1">
      <alignment horizontal="center" vertical="center"/>
    </xf>
    <xf numFmtId="49" fontId="29" fillId="0" borderId="78" xfId="0" applyNumberFormat="1" applyFont="1" applyBorder="1" applyAlignment="1">
      <alignment horizontal="center" vertical="center"/>
    </xf>
    <xf numFmtId="0" fontId="29" fillId="0" borderId="72" xfId="0" applyFont="1" applyFill="1" applyBorder="1" applyAlignment="1">
      <alignment horizontal="center" vertical="center"/>
    </xf>
    <xf numFmtId="0" fontId="29" fillId="0" borderId="74"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74" xfId="0" applyFont="1" applyFill="1" applyBorder="1" applyAlignment="1">
      <alignment horizontal="center" vertical="center"/>
    </xf>
    <xf numFmtId="49" fontId="32" fillId="0" borderId="72" xfId="0" applyNumberFormat="1" applyFont="1" applyBorder="1" applyAlignment="1">
      <alignment horizontal="center" vertical="center"/>
    </xf>
    <xf numFmtId="49" fontId="32" fillId="0" borderId="78" xfId="0" applyNumberFormat="1" applyFont="1" applyBorder="1" applyAlignment="1">
      <alignment horizontal="center" vertical="center"/>
    </xf>
    <xf numFmtId="0" fontId="29" fillId="0" borderId="163" xfId="0" applyFont="1" applyBorder="1" applyAlignment="1">
      <alignment horizontal="center" vertical="center"/>
    </xf>
    <xf numFmtId="49" fontId="32" fillId="0" borderId="163" xfId="0" applyNumberFormat="1" applyFont="1" applyBorder="1" applyAlignment="1">
      <alignment horizontal="center" vertical="center"/>
    </xf>
    <xf numFmtId="49" fontId="32" fillId="0" borderId="74" xfId="0" applyNumberFormat="1" applyFont="1" applyBorder="1" applyAlignment="1">
      <alignment horizontal="center" vertical="center"/>
    </xf>
    <xf numFmtId="0" fontId="29" fillId="0" borderId="80" xfId="0" applyFont="1" applyBorder="1" applyAlignment="1">
      <alignment horizontal="center" vertical="center"/>
    </xf>
    <xf numFmtId="0" fontId="29" fillId="0" borderId="78" xfId="0" applyFont="1" applyBorder="1" applyAlignment="1">
      <alignment horizontal="center" vertical="center"/>
    </xf>
    <xf numFmtId="0" fontId="108" fillId="0" borderId="18" xfId="0" applyFont="1" applyFill="1" applyBorder="1" applyAlignment="1">
      <alignment horizontal="center" vertical="center"/>
    </xf>
    <xf numFmtId="49" fontId="107" fillId="0" borderId="0" xfId="0" applyNumberFormat="1" applyFont="1" applyAlignment="1">
      <alignment horizontal="left" vertical="center"/>
    </xf>
    <xf numFmtId="49" fontId="108" fillId="0" borderId="0" xfId="0" applyNumberFormat="1" applyFont="1" applyAlignment="1">
      <alignment horizontal="left" vertical="center"/>
    </xf>
    <xf numFmtId="0" fontId="32" fillId="0" borderId="81" xfId="0" applyFont="1" applyBorder="1" applyAlignment="1">
      <alignment horizontal="center" vertical="center"/>
    </xf>
    <xf numFmtId="0" fontId="107" fillId="0" borderId="70" xfId="0" applyFont="1" applyBorder="1" applyAlignment="1">
      <alignment horizontal="center" vertical="center"/>
    </xf>
    <xf numFmtId="0" fontId="107" fillId="0" borderId="75" xfId="0" applyFont="1" applyBorder="1" applyAlignment="1">
      <alignment horizontal="center" vertical="center"/>
    </xf>
    <xf numFmtId="0" fontId="107" fillId="0" borderId="70" xfId="0" applyFont="1" applyFill="1" applyBorder="1" applyAlignment="1">
      <alignment horizontal="center" vertical="center"/>
    </xf>
    <xf numFmtId="0" fontId="107" fillId="0" borderId="82" xfId="0" applyFont="1" applyFill="1" applyBorder="1" applyAlignment="1">
      <alignment horizontal="center" vertical="center"/>
    </xf>
    <xf numFmtId="0" fontId="107" fillId="0" borderId="162" xfId="0" applyFont="1" applyBorder="1" applyAlignment="1">
      <alignment horizontal="center" vertical="center"/>
    </xf>
    <xf numFmtId="49" fontId="32" fillId="0" borderId="81" xfId="0" applyNumberFormat="1" applyFont="1" applyBorder="1" applyAlignment="1">
      <alignment horizontal="center" vertical="center"/>
    </xf>
    <xf numFmtId="0" fontId="107" fillId="0" borderId="61" xfId="0" applyFont="1" applyBorder="1" applyAlignment="1">
      <alignment horizontal="center" vertical="center"/>
    </xf>
    <xf numFmtId="0" fontId="107" fillId="0" borderId="82" xfId="0" applyFont="1" applyBorder="1" applyAlignment="1">
      <alignment horizontal="center" vertical="center"/>
    </xf>
    <xf numFmtId="49" fontId="107" fillId="0" borderId="162" xfId="0" applyNumberFormat="1" applyFont="1" applyBorder="1" applyAlignment="1">
      <alignment horizontal="center" vertical="center"/>
    </xf>
    <xf numFmtId="49" fontId="107" fillId="0" borderId="75" xfId="0" applyNumberFormat="1" applyFont="1" applyBorder="1" applyAlignment="1">
      <alignment horizontal="center" vertical="center"/>
    </xf>
    <xf numFmtId="0" fontId="107" fillId="0" borderId="61" xfId="0" applyFont="1" applyFill="1" applyBorder="1" applyAlignment="1">
      <alignment horizontal="center" vertical="center"/>
    </xf>
    <xf numFmtId="49" fontId="107" fillId="0" borderId="70" xfId="0" applyNumberFormat="1" applyFont="1" applyBorder="1" applyAlignment="1">
      <alignment horizontal="center" vertical="center"/>
    </xf>
    <xf numFmtId="49" fontId="107" fillId="0" borderId="82" xfId="0" applyNumberFormat="1" applyFont="1" applyBorder="1" applyAlignment="1">
      <alignment horizontal="center" vertical="center"/>
    </xf>
    <xf numFmtId="0" fontId="32" fillId="0" borderId="73"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79" xfId="0" applyFont="1" applyFill="1" applyBorder="1" applyAlignment="1">
      <alignment horizontal="center" vertical="center"/>
    </xf>
    <xf numFmtId="0" fontId="107" fillId="0" borderId="75" xfId="0" applyFont="1" applyFill="1" applyBorder="1" applyAlignment="1">
      <alignment horizontal="center" vertical="center"/>
    </xf>
    <xf numFmtId="0" fontId="107" fillId="0" borderId="163" xfId="0" applyFont="1" applyBorder="1" applyAlignment="1">
      <alignment horizontal="center" vertical="center"/>
    </xf>
    <xf numFmtId="0" fontId="107" fillId="0" borderId="74" xfId="0" applyFont="1" applyBorder="1" applyAlignment="1">
      <alignment horizontal="center" vertical="center"/>
    </xf>
    <xf numFmtId="0" fontId="107" fillId="0" borderId="72" xfId="0" applyFont="1" applyBorder="1" applyAlignment="1">
      <alignment horizontal="center" vertical="center"/>
    </xf>
    <xf numFmtId="0" fontId="33" fillId="0" borderId="164" xfId="0" applyFont="1" applyBorder="1" applyAlignment="1">
      <alignment horizontal="center" vertical="center" wrapText="1"/>
    </xf>
    <xf numFmtId="12" fontId="107" fillId="0" borderId="61" xfId="0" applyNumberFormat="1" applyFont="1" applyBorder="1" applyAlignment="1">
      <alignment horizontal="center" vertical="center"/>
    </xf>
    <xf numFmtId="12" fontId="107" fillId="0" borderId="75" xfId="0" applyNumberFormat="1" applyFont="1" applyBorder="1" applyAlignment="1">
      <alignment horizontal="center" vertical="center"/>
    </xf>
    <xf numFmtId="0" fontId="51" fillId="66" borderId="20" xfId="0" applyFont="1" applyFill="1" applyBorder="1" applyAlignment="1">
      <alignment horizontal="left" vertical="center" wrapText="1"/>
    </xf>
    <xf numFmtId="0" fontId="51" fillId="66" borderId="37" xfId="0" applyFont="1" applyFill="1" applyBorder="1" applyAlignment="1">
      <alignment horizontal="center" vertical="center" wrapText="1"/>
    </xf>
    <xf numFmtId="1" fontId="51" fillId="66" borderId="37" xfId="0" applyNumberFormat="1" applyFont="1" applyFill="1" applyBorder="1" applyAlignment="1">
      <alignment horizontal="center" vertical="center"/>
    </xf>
    <xf numFmtId="1" fontId="51" fillId="66" borderId="41" xfId="0" applyNumberFormat="1" applyFont="1" applyFill="1" applyBorder="1" applyAlignment="1">
      <alignment horizontal="center" vertical="center"/>
    </xf>
    <xf numFmtId="1" fontId="51" fillId="66" borderId="46" xfId="0" applyNumberFormat="1" applyFont="1" applyFill="1" applyBorder="1" applyAlignment="1">
      <alignment horizontal="center" vertical="center"/>
    </xf>
    <xf numFmtId="0" fontId="51" fillId="66" borderId="28" xfId="0" applyFont="1" applyFill="1" applyBorder="1" applyAlignment="1">
      <alignment horizontal="center" vertical="center"/>
    </xf>
    <xf numFmtId="1" fontId="51" fillId="66" borderId="28" xfId="0" applyNumberFormat="1" applyFont="1" applyFill="1" applyBorder="1" applyAlignment="1">
      <alignment horizontal="center" vertical="center"/>
    </xf>
    <xf numFmtId="0" fontId="4" fillId="66" borderId="32" xfId="0" applyFont="1" applyFill="1" applyBorder="1" applyAlignment="1">
      <alignment horizontal="left" vertical="center"/>
    </xf>
    <xf numFmtId="0" fontId="52" fillId="66" borderId="28" xfId="0" applyFont="1" applyFill="1" applyBorder="1" applyAlignment="1">
      <alignment horizontal="left" vertical="center" wrapText="1"/>
    </xf>
    <xf numFmtId="0" fontId="51" fillId="66" borderId="29" xfId="0" applyFont="1" applyFill="1" applyBorder="1" applyAlignment="1">
      <alignment horizontal="center" vertical="center"/>
    </xf>
    <xf numFmtId="1" fontId="51" fillId="66" borderId="22" xfId="0" applyNumberFormat="1" applyFont="1" applyFill="1" applyBorder="1" applyAlignment="1">
      <alignment horizontal="center" vertical="center"/>
    </xf>
    <xf numFmtId="0" fontId="56" fillId="66" borderId="46" xfId="0" applyFont="1" applyFill="1" applyBorder="1" applyAlignment="1">
      <alignment horizontal="center" vertical="center" wrapText="1"/>
    </xf>
    <xf numFmtId="0" fontId="51" fillId="66" borderId="41" xfId="0" applyFont="1" applyFill="1" applyBorder="1" applyAlignment="1">
      <alignment horizontal="center" vertical="center" wrapText="1"/>
    </xf>
    <xf numFmtId="0" fontId="51" fillId="66" borderId="28" xfId="0" applyFont="1" applyFill="1" applyBorder="1" applyAlignment="1">
      <alignment horizontal="center" vertical="center" wrapText="1"/>
    </xf>
    <xf numFmtId="1" fontId="51" fillId="66" borderId="42" xfId="0" applyNumberFormat="1" applyFont="1" applyFill="1" applyBorder="1" applyAlignment="1">
      <alignment horizontal="center" vertical="center"/>
    </xf>
    <xf numFmtId="0" fontId="51" fillId="66" borderId="33" xfId="0" applyFont="1" applyFill="1" applyBorder="1" applyAlignment="1">
      <alignment horizontal="left" vertical="center" wrapText="1"/>
    </xf>
    <xf numFmtId="0" fontId="5" fillId="67" borderId="32" xfId="0" applyFont="1" applyFill="1" applyBorder="1" applyAlignment="1">
      <alignment horizontal="left" vertical="center"/>
    </xf>
    <xf numFmtId="0" fontId="5" fillId="67" borderId="28" xfId="0" applyFont="1" applyFill="1" applyBorder="1" applyAlignment="1">
      <alignment horizontal="centerContinuous" vertical="center"/>
    </xf>
    <xf numFmtId="0" fontId="6" fillId="67" borderId="28" xfId="0" applyFont="1" applyFill="1" applyBorder="1" applyAlignment="1">
      <alignment horizontal="centerContinuous" vertical="center"/>
    </xf>
    <xf numFmtId="0" fontId="6" fillId="67" borderId="29" xfId="0" applyFont="1" applyFill="1" applyBorder="1" applyAlignment="1">
      <alignment horizontal="centerContinuous" vertical="center"/>
    </xf>
    <xf numFmtId="0" fontId="5" fillId="67" borderId="55" xfId="0" applyFont="1" applyFill="1" applyBorder="1" applyAlignment="1">
      <alignment horizontal="left" vertical="center"/>
    </xf>
    <xf numFmtId="0" fontId="5" fillId="67" borderId="51" xfId="0" applyFont="1" applyFill="1" applyBorder="1" applyAlignment="1">
      <alignment horizontal="centerContinuous" vertical="center"/>
    </xf>
    <xf numFmtId="0" fontId="6" fillId="67" borderId="51" xfId="0" applyFont="1" applyFill="1" applyBorder="1" applyAlignment="1">
      <alignment horizontal="centerContinuous" vertical="center"/>
    </xf>
    <xf numFmtId="0" fontId="6" fillId="67" borderId="60" xfId="0" applyFont="1" applyFill="1" applyBorder="1" applyAlignment="1">
      <alignment horizontal="centerContinuous" vertical="center"/>
    </xf>
    <xf numFmtId="0" fontId="51" fillId="66" borderId="42" xfId="0" applyFont="1" applyFill="1" applyBorder="1" applyAlignment="1">
      <alignment horizontal="center" vertical="center" wrapText="1"/>
    </xf>
    <xf numFmtId="1" fontId="51" fillId="66" borderId="38" xfId="0" applyNumberFormat="1" applyFont="1" applyFill="1" applyBorder="1" applyAlignment="1">
      <alignment horizontal="center" vertical="center"/>
    </xf>
    <xf numFmtId="1" fontId="51" fillId="66" borderId="31" xfId="0" applyNumberFormat="1" applyFont="1" applyFill="1" applyBorder="1" applyAlignment="1">
      <alignment horizontal="center" vertical="center"/>
    </xf>
    <xf numFmtId="0" fontId="51" fillId="66" borderId="55" xfId="0" applyFont="1" applyFill="1" applyBorder="1" applyAlignment="1">
      <alignment horizontal="left" vertical="center"/>
    </xf>
    <xf numFmtId="0" fontId="189" fillId="66" borderId="51" xfId="0" applyFont="1" applyFill="1" applyBorder="1" applyAlignment="1">
      <alignment horizontal="center" vertical="center"/>
    </xf>
    <xf numFmtId="0" fontId="190" fillId="66" borderId="51" xfId="0" applyFont="1" applyFill="1" applyBorder="1" applyAlignment="1">
      <alignment horizontal="center" vertical="center"/>
    </xf>
    <xf numFmtId="0" fontId="51" fillId="66" borderId="9" xfId="0" applyFont="1" applyFill="1" applyBorder="1" applyAlignment="1">
      <alignment horizontal="left" vertical="center"/>
    </xf>
    <xf numFmtId="0" fontId="51" fillId="66" borderId="75" xfId="0" applyFont="1" applyFill="1" applyBorder="1" applyAlignment="1">
      <alignment horizontal="left" vertical="center" wrapText="1"/>
    </xf>
    <xf numFmtId="0" fontId="51" fillId="66" borderId="165" xfId="0" applyFont="1" applyFill="1" applyBorder="1" applyAlignment="1">
      <alignment horizontal="center" vertical="center" wrapText="1"/>
    </xf>
    <xf numFmtId="1" fontId="51" fillId="66" borderId="57" xfId="0" applyNumberFormat="1" applyFont="1" applyFill="1" applyBorder="1" applyAlignment="1">
      <alignment horizontal="center" vertical="center"/>
    </xf>
    <xf numFmtId="1" fontId="51" fillId="66" borderId="165" xfId="0" applyNumberFormat="1" applyFont="1" applyFill="1" applyBorder="1" applyAlignment="1">
      <alignment horizontal="center" vertical="center"/>
    </xf>
    <xf numFmtId="1" fontId="51" fillId="66" borderId="18" xfId="0" applyNumberFormat="1" applyFont="1" applyFill="1" applyBorder="1" applyAlignment="1">
      <alignment horizontal="center" vertical="center"/>
    </xf>
    <xf numFmtId="0" fontId="51" fillId="68" borderId="38" xfId="0" applyFont="1" applyFill="1" applyBorder="1" applyAlignment="1">
      <alignment horizontal="center" vertical="center" wrapText="1"/>
    </xf>
    <xf numFmtId="1" fontId="51" fillId="68" borderId="42" xfId="0" applyNumberFormat="1" applyFont="1" applyFill="1" applyBorder="1" applyAlignment="1">
      <alignment horizontal="center" vertical="center"/>
    </xf>
    <xf numFmtId="0" fontId="52" fillId="66" borderId="9" xfId="0" applyFont="1" applyFill="1" applyBorder="1" applyAlignment="1">
      <alignment horizontal="left" vertical="center"/>
    </xf>
    <xf numFmtId="0" fontId="189" fillId="66" borderId="10" xfId="0" applyFont="1" applyFill="1" applyBorder="1" applyAlignment="1">
      <alignment horizontal="centerContinuous" vertical="center"/>
    </xf>
    <xf numFmtId="0" fontId="190" fillId="66" borderId="10" xfId="0" applyFont="1" applyFill="1" applyBorder="1" applyAlignment="1">
      <alignment horizontal="centerContinuous" vertical="center"/>
    </xf>
    <xf numFmtId="0" fontId="190" fillId="66" borderId="11" xfId="0" applyFont="1" applyFill="1" applyBorder="1" applyAlignment="1">
      <alignment horizontal="centerContinuous" vertical="center"/>
    </xf>
    <xf numFmtId="0" fontId="51" fillId="68" borderId="37" xfId="0" applyFont="1" applyFill="1" applyBorder="1" applyAlignment="1">
      <alignment horizontal="center" vertical="center" wrapText="1"/>
    </xf>
    <xf numFmtId="1" fontId="51" fillId="68" borderId="41" xfId="0" applyNumberFormat="1" applyFont="1" applyFill="1" applyBorder="1" applyAlignment="1">
      <alignment horizontal="center" vertical="center"/>
    </xf>
    <xf numFmtId="1" fontId="51" fillId="68" borderId="46" xfId="0" applyNumberFormat="1" applyFont="1" applyFill="1" applyBorder="1" applyAlignment="1">
      <alignment horizontal="center" vertical="center"/>
    </xf>
    <xf numFmtId="0" fontId="51" fillId="68" borderId="33" xfId="0" applyFont="1" applyFill="1" applyBorder="1" applyAlignment="1">
      <alignment horizontal="left" vertical="center" wrapText="1"/>
    </xf>
    <xf numFmtId="1" fontId="51" fillId="68" borderId="38" xfId="0" applyNumberFormat="1" applyFont="1" applyFill="1" applyBorder="1" applyAlignment="1">
      <alignment horizontal="center" vertical="center"/>
    </xf>
    <xf numFmtId="0" fontId="51" fillId="66" borderId="38" xfId="0" applyFont="1" applyFill="1" applyBorder="1" applyAlignment="1">
      <alignment horizontal="center" vertical="center" wrapText="1"/>
    </xf>
    <xf numFmtId="0" fontId="51" fillId="66" borderId="49" xfId="0" applyFont="1" applyFill="1" applyBorder="1" applyAlignment="1">
      <alignment horizontal="center" vertical="center" wrapText="1"/>
    </xf>
    <xf numFmtId="0" fontId="56" fillId="28" borderId="33" xfId="0" applyFont="1" applyFill="1" applyBorder="1" applyAlignment="1">
      <alignment vertical="center"/>
    </xf>
    <xf numFmtId="0" fontId="51" fillId="68" borderId="47" xfId="0" applyFont="1" applyFill="1" applyBorder="1" applyAlignment="1">
      <alignment horizontal="center" vertical="center" wrapText="1"/>
    </xf>
    <xf numFmtId="0" fontId="51" fillId="68" borderId="48" xfId="0" applyFont="1" applyFill="1" applyBorder="1" applyAlignment="1">
      <alignment horizontal="center" vertical="center" wrapText="1"/>
    </xf>
    <xf numFmtId="0" fontId="51" fillId="68" borderId="0" xfId="0" applyFont="1" applyFill="1" applyBorder="1" applyAlignment="1">
      <alignment horizontal="center" vertical="center" wrapText="1"/>
    </xf>
    <xf numFmtId="0" fontId="51" fillId="68" borderId="67" xfId="0" applyFont="1" applyFill="1" applyBorder="1" applyAlignment="1">
      <alignment horizontal="center" vertical="center" wrapText="1"/>
    </xf>
    <xf numFmtId="0" fontId="56" fillId="66" borderId="61" xfId="0" applyFont="1" applyFill="1" applyBorder="1" applyAlignment="1">
      <alignment horizontal="center" vertical="center" wrapText="1"/>
    </xf>
    <xf numFmtId="0" fontId="56" fillId="66" borderId="33" xfId="0" applyFont="1" applyFill="1" applyBorder="1" applyAlignment="1">
      <alignment horizontal="center" vertical="center" wrapText="1"/>
    </xf>
    <xf numFmtId="0" fontId="51" fillId="69" borderId="47" xfId="0" applyFont="1" applyFill="1" applyBorder="1" applyAlignment="1">
      <alignment horizontal="center" vertical="center" wrapText="1"/>
    </xf>
    <xf numFmtId="0" fontId="51" fillId="69" borderId="48" xfId="0" applyFont="1" applyFill="1" applyBorder="1" applyAlignment="1">
      <alignment horizontal="center" vertical="center" wrapText="1"/>
    </xf>
    <xf numFmtId="0" fontId="51" fillId="69" borderId="0" xfId="0" applyFont="1" applyFill="1" applyBorder="1" applyAlignment="1">
      <alignment horizontal="center" vertical="center" wrapText="1"/>
    </xf>
    <xf numFmtId="1" fontId="51" fillId="69" borderId="47" xfId="0" applyNumberFormat="1" applyFont="1" applyFill="1" applyBorder="1" applyAlignment="1">
      <alignment horizontal="center" vertical="center"/>
    </xf>
    <xf numFmtId="1" fontId="51" fillId="69" borderId="48" xfId="0" applyNumberFormat="1" applyFont="1" applyFill="1" applyBorder="1" applyAlignment="1">
      <alignment horizontal="center" vertical="center"/>
    </xf>
    <xf numFmtId="1" fontId="51" fillId="69" borderId="0" xfId="0" applyNumberFormat="1" applyFont="1" applyFill="1" applyBorder="1" applyAlignment="1">
      <alignment horizontal="center" vertical="center"/>
    </xf>
    <xf numFmtId="1" fontId="51" fillId="69" borderId="67" xfId="0" applyNumberFormat="1" applyFont="1" applyFill="1" applyBorder="1" applyAlignment="1">
      <alignment horizontal="center" vertical="center"/>
    </xf>
    <xf numFmtId="0" fontId="51" fillId="69" borderId="67" xfId="0" applyFont="1" applyFill="1" applyBorder="1" applyAlignment="1">
      <alignment horizontal="center" vertical="center" wrapText="1"/>
    </xf>
    <xf numFmtId="49" fontId="51" fillId="69" borderId="42" xfId="0" applyNumberFormat="1" applyFont="1" applyFill="1" applyBorder="1" applyAlignment="1">
      <alignment horizontal="center" vertical="center" wrapText="1"/>
    </xf>
    <xf numFmtId="49" fontId="51" fillId="69" borderId="41" xfId="0" applyNumberFormat="1" applyFont="1" applyFill="1" applyBorder="1" applyAlignment="1">
      <alignment horizontal="center" vertical="center" wrapText="1"/>
    </xf>
    <xf numFmtId="1" fontId="51" fillId="69" borderId="41" xfId="0" applyNumberFormat="1" applyFont="1" applyFill="1" applyBorder="1" applyAlignment="1">
      <alignment horizontal="center" vertical="center"/>
    </xf>
    <xf numFmtId="0" fontId="51" fillId="69" borderId="49" xfId="0" applyFont="1" applyFill="1" applyBorder="1" applyAlignment="1">
      <alignment horizontal="center" vertical="center" wrapText="1"/>
    </xf>
    <xf numFmtId="0" fontId="51" fillId="69" borderId="44" xfId="0" applyFont="1" applyFill="1" applyBorder="1" applyAlignment="1">
      <alignment horizontal="center" vertical="center" wrapText="1"/>
    </xf>
    <xf numFmtId="0" fontId="56" fillId="69" borderId="61" xfId="0" applyFont="1" applyFill="1" applyBorder="1" applyAlignment="1">
      <alignment vertical="center" wrapText="1"/>
    </xf>
    <xf numFmtId="0" fontId="56" fillId="28" borderId="75" xfId="0" applyFont="1" applyFill="1" applyBorder="1" applyAlignment="1">
      <alignment vertical="center" wrapText="1"/>
    </xf>
    <xf numFmtId="2" fontId="56" fillId="28" borderId="57" xfId="0" applyNumberFormat="1" applyFont="1" applyFill="1" applyBorder="1" applyAlignment="1">
      <alignment horizontal="center" vertical="center" wrapText="1"/>
    </xf>
    <xf numFmtId="2" fontId="56" fillId="28" borderId="18" xfId="0" applyNumberFormat="1" applyFont="1" applyFill="1" applyBorder="1" applyAlignment="1">
      <alignment horizontal="center" vertical="center" wrapText="1"/>
    </xf>
    <xf numFmtId="2" fontId="56" fillId="28" borderId="77" xfId="0" applyNumberFormat="1"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40" xfId="0" applyFont="1" applyFill="1" applyBorder="1" applyAlignment="1">
      <alignment horizontal="center" vertical="center" wrapText="1"/>
    </xf>
    <xf numFmtId="0" fontId="52" fillId="66" borderId="55" xfId="0" applyFont="1" applyFill="1" applyBorder="1" applyAlignment="1">
      <alignment horizontal="left" vertical="center" wrapText="1"/>
    </xf>
    <xf numFmtId="0" fontId="51" fillId="66" borderId="51" xfId="0" applyFont="1" applyFill="1" applyBorder="1" applyAlignment="1">
      <alignment horizontal="center" vertical="center"/>
    </xf>
    <xf numFmtId="0" fontId="51" fillId="66" borderId="60" xfId="0" applyFont="1" applyFill="1" applyBorder="1" applyAlignment="1">
      <alignment horizontal="center" vertical="center"/>
    </xf>
    <xf numFmtId="0" fontId="52" fillId="66" borderId="33" xfId="0" applyFont="1" applyFill="1" applyBorder="1" applyAlignment="1">
      <alignment horizontal="left" vertical="center" wrapText="1"/>
    </xf>
    <xf numFmtId="0" fontId="56" fillId="66" borderId="42" xfId="0" applyFont="1" applyFill="1" applyBorder="1" applyAlignment="1">
      <alignment horizontal="center" vertical="center" wrapText="1"/>
    </xf>
    <xf numFmtId="0" fontId="56" fillId="69" borderId="61" xfId="0" applyFont="1" applyFill="1" applyBorder="1" applyAlignment="1">
      <alignment vertical="center"/>
    </xf>
    <xf numFmtId="0" fontId="56" fillId="66" borderId="61" xfId="0" applyFont="1" applyFill="1" applyBorder="1" applyAlignment="1">
      <alignment vertical="center" wrapText="1"/>
    </xf>
    <xf numFmtId="0" fontId="56" fillId="66" borderId="33" xfId="0" applyFont="1" applyFill="1" applyBorder="1" applyAlignment="1">
      <alignment vertical="center" wrapText="1"/>
    </xf>
    <xf numFmtId="1" fontId="51" fillId="66" borderId="49" xfId="0" applyNumberFormat="1" applyFont="1" applyFill="1" applyBorder="1" applyAlignment="1">
      <alignment horizontal="center" vertical="center"/>
    </xf>
    <xf numFmtId="0" fontId="56" fillId="66" borderId="38" xfId="0" applyFont="1" applyFill="1" applyBorder="1" applyAlignment="1">
      <alignment horizontal="center" vertical="center" wrapText="1"/>
    </xf>
    <xf numFmtId="1" fontId="51" fillId="66" borderId="44" xfId="0" applyNumberFormat="1" applyFont="1" applyFill="1" applyBorder="1" applyAlignment="1">
      <alignment horizontal="center" vertical="center"/>
    </xf>
    <xf numFmtId="0" fontId="51" fillId="66" borderId="70" xfId="0" applyFont="1" applyFill="1" applyBorder="1" applyAlignment="1">
      <alignment vertical="center" wrapText="1"/>
    </xf>
    <xf numFmtId="1" fontId="51" fillId="66" borderId="65" xfId="0" applyNumberFormat="1" applyFont="1" applyFill="1" applyBorder="1" applyAlignment="1">
      <alignment horizontal="center" vertical="center"/>
    </xf>
    <xf numFmtId="1" fontId="51" fillId="66" borderId="66" xfId="0" applyNumberFormat="1" applyFont="1" applyFill="1" applyBorder="1" applyAlignment="1">
      <alignment horizontal="center" vertical="center"/>
    </xf>
    <xf numFmtId="0" fontId="51" fillId="69" borderId="65" xfId="0" applyFont="1" applyFill="1" applyBorder="1" applyAlignment="1">
      <alignment horizontal="center" vertical="center" wrapText="1"/>
    </xf>
    <xf numFmtId="0" fontId="51" fillId="69" borderId="66" xfId="0" applyFont="1" applyFill="1" applyBorder="1" applyAlignment="1">
      <alignment horizontal="center" vertical="center" wrapText="1"/>
    </xf>
    <xf numFmtId="1" fontId="51" fillId="69" borderId="65" xfId="0" applyNumberFormat="1" applyFont="1" applyFill="1" applyBorder="1" applyAlignment="1">
      <alignment horizontal="center" vertical="center"/>
    </xf>
    <xf numFmtId="1" fontId="51" fillId="69" borderId="10" xfId="0" applyNumberFormat="1" applyFont="1" applyFill="1" applyBorder="1" applyAlignment="1">
      <alignment horizontal="center" vertical="center"/>
    </xf>
    <xf numFmtId="1" fontId="51" fillId="69" borderId="68" xfId="0" applyNumberFormat="1" applyFont="1" applyFill="1" applyBorder="1" applyAlignment="1">
      <alignment horizontal="center" vertical="center"/>
    </xf>
    <xf numFmtId="1" fontId="51" fillId="66" borderId="0" xfId="0" applyNumberFormat="1" applyFont="1" applyFill="1" applyBorder="1" applyAlignment="1">
      <alignment horizontal="center" vertical="center"/>
    </xf>
    <xf numFmtId="0" fontId="56" fillId="66" borderId="0" xfId="0" applyFont="1" applyFill="1" applyBorder="1" applyAlignment="1">
      <alignment horizontal="center" vertical="center" wrapText="1"/>
    </xf>
    <xf numFmtId="1" fontId="51" fillId="66" borderId="51" xfId="0" applyNumberFormat="1" applyFont="1" applyFill="1" applyBorder="1" applyAlignment="1">
      <alignment horizontal="center" vertical="center"/>
    </xf>
    <xf numFmtId="1" fontId="51" fillId="66" borderId="45" xfId="0" applyNumberFormat="1" applyFont="1" applyFill="1" applyBorder="1" applyAlignment="1">
      <alignment horizontal="center" vertical="center"/>
    </xf>
    <xf numFmtId="1" fontId="51" fillId="66" borderId="47" xfId="0" applyNumberFormat="1" applyFont="1" applyFill="1" applyBorder="1" applyAlignment="1">
      <alignment horizontal="center" vertical="center"/>
    </xf>
    <xf numFmtId="1" fontId="51" fillId="66" borderId="48" xfId="0" applyNumberFormat="1" applyFont="1" applyFill="1" applyBorder="1" applyAlignment="1">
      <alignment horizontal="center" vertical="center"/>
    </xf>
    <xf numFmtId="164" fontId="51" fillId="66" borderId="31" xfId="0" applyNumberFormat="1" applyFont="1" applyFill="1" applyBorder="1" applyAlignment="1">
      <alignment horizontal="center" vertical="center"/>
    </xf>
    <xf numFmtId="0" fontId="56" fillId="66" borderId="18" xfId="0" applyFont="1" applyFill="1" applyBorder="1" applyAlignment="1">
      <alignment horizontal="center" vertical="center" wrapText="1"/>
    </xf>
    <xf numFmtId="1" fontId="51" fillId="66" borderId="77" xfId="0" applyNumberFormat="1" applyFont="1" applyFill="1" applyBorder="1" applyAlignment="1">
      <alignment horizontal="center" vertical="center"/>
    </xf>
    <xf numFmtId="0" fontId="56" fillId="66" borderId="61" xfId="0" applyFont="1" applyFill="1" applyBorder="1" applyAlignment="1">
      <alignment horizontal="left" vertical="center" wrapText="1"/>
    </xf>
    <xf numFmtId="0" fontId="56" fillId="66" borderId="33" xfId="0" applyFont="1" applyFill="1" applyBorder="1" applyAlignment="1">
      <alignment horizontal="left" vertical="center" wrapText="1"/>
    </xf>
    <xf numFmtId="0" fontId="56" fillId="66" borderId="61" xfId="0" applyFont="1" applyFill="1" applyBorder="1" applyAlignment="1">
      <alignment horizontal="left" vertical="center"/>
    </xf>
    <xf numFmtId="0" fontId="56" fillId="66" borderId="75" xfId="0" applyFont="1" applyFill="1" applyBorder="1" applyAlignment="1">
      <alignment horizontal="left" vertical="center"/>
    </xf>
    <xf numFmtId="0" fontId="56" fillId="66" borderId="57" xfId="0" applyFont="1" applyFill="1" applyBorder="1" applyAlignment="1">
      <alignment horizontal="center" vertical="center" wrapText="1"/>
    </xf>
    <xf numFmtId="1" fontId="51" fillId="0" borderId="165" xfId="0" applyNumberFormat="1" applyFont="1" applyFill="1" applyBorder="1" applyAlignment="1">
      <alignment horizontal="center" vertical="center"/>
    </xf>
    <xf numFmtId="0" fontId="56" fillId="28" borderId="77" xfId="0" applyFont="1" applyFill="1" applyBorder="1" applyAlignment="1">
      <alignment horizontal="center" vertical="center" wrapText="1"/>
    </xf>
    <xf numFmtId="0" fontId="51" fillId="0" borderId="31" xfId="0" applyFont="1" applyFill="1" applyBorder="1" applyAlignment="1">
      <alignment horizontal="center" vertical="center"/>
    </xf>
    <xf numFmtId="0" fontId="51" fillId="0" borderId="61" xfId="0" applyFont="1" applyFill="1" applyBorder="1" applyAlignment="1">
      <alignment horizontal="left" vertical="center" wrapText="1"/>
    </xf>
    <xf numFmtId="0" fontId="56" fillId="28" borderId="70" xfId="0" applyFont="1" applyFill="1" applyBorder="1" applyAlignment="1">
      <alignment horizontal="center" vertical="center" wrapText="1"/>
    </xf>
    <xf numFmtId="0" fontId="56" fillId="28" borderId="75" xfId="0" applyFont="1" applyFill="1" applyBorder="1" applyAlignment="1">
      <alignment horizontal="center" vertical="center" wrapText="1"/>
    </xf>
    <xf numFmtId="0" fontId="51" fillId="66" borderId="47" xfId="0" applyFont="1" applyFill="1" applyBorder="1" applyAlignment="1">
      <alignment horizontal="center" vertical="center" wrapText="1"/>
    </xf>
    <xf numFmtId="0" fontId="51" fillId="0" borderId="75" xfId="0" applyFont="1" applyFill="1" applyBorder="1" applyAlignment="1">
      <alignment horizontal="left" vertical="center" wrapText="1"/>
    </xf>
    <xf numFmtId="0" fontId="51" fillId="66" borderId="57" xfId="0" applyFont="1" applyFill="1" applyBorder="1" applyAlignment="1">
      <alignment horizontal="center" vertical="center" wrapText="1"/>
    </xf>
    <xf numFmtId="0" fontId="51" fillId="66" borderId="18" xfId="0" applyFont="1" applyFill="1" applyBorder="1" applyAlignment="1">
      <alignment horizontal="center" vertical="center" wrapText="1"/>
    </xf>
    <xf numFmtId="0" fontId="51" fillId="66" borderId="77" xfId="0" applyFont="1" applyFill="1" applyBorder="1" applyAlignment="1">
      <alignment horizontal="center" vertical="center"/>
    </xf>
    <xf numFmtId="0" fontId="51" fillId="66" borderId="65" xfId="0" applyFont="1" applyFill="1" applyBorder="1" applyAlignment="1">
      <alignment horizontal="center" vertical="center" wrapText="1"/>
    </xf>
    <xf numFmtId="0" fontId="56" fillId="66" borderId="47" xfId="0" applyFont="1" applyFill="1" applyBorder="1" applyAlignment="1">
      <alignment horizontal="center" vertical="center" wrapText="1"/>
    </xf>
    <xf numFmtId="0" fontId="51" fillId="66" borderId="67" xfId="0" applyFont="1" applyFill="1" applyBorder="1" applyAlignment="1">
      <alignment horizontal="center" vertical="center"/>
    </xf>
    <xf numFmtId="1" fontId="51" fillId="66" borderId="10" xfId="0" applyNumberFormat="1" applyFont="1" applyFill="1" applyBorder="1" applyAlignment="1">
      <alignment horizontal="center" vertical="center"/>
    </xf>
    <xf numFmtId="0" fontId="51" fillId="66" borderId="68" xfId="0" applyFont="1" applyFill="1" applyBorder="1" applyAlignment="1">
      <alignment horizontal="center" vertical="center"/>
    </xf>
    <xf numFmtId="0" fontId="51" fillId="66" borderId="46" xfId="0" applyFont="1" applyFill="1" applyBorder="1" applyAlignment="1">
      <alignment horizontal="center" vertical="center" wrapText="1"/>
    </xf>
    <xf numFmtId="0" fontId="51" fillId="66" borderId="31" xfId="0" applyFont="1" applyFill="1" applyBorder="1" applyAlignment="1">
      <alignment horizontal="center" vertical="center" wrapText="1"/>
    </xf>
    <xf numFmtId="49" fontId="51" fillId="66" borderId="48" xfId="0" applyNumberFormat="1" applyFont="1" applyFill="1" applyBorder="1" applyAlignment="1">
      <alignment horizontal="center" vertical="center" wrapText="1"/>
    </xf>
    <xf numFmtId="1" fontId="51" fillId="66" borderId="67" xfId="0" applyNumberFormat="1" applyFont="1" applyFill="1" applyBorder="1" applyAlignment="1">
      <alignment horizontal="center" vertical="center"/>
    </xf>
    <xf numFmtId="0" fontId="51" fillId="66" borderId="44" xfId="0" applyFont="1" applyFill="1" applyBorder="1" applyAlignment="1">
      <alignment horizontal="center" vertical="center" wrapText="1"/>
    </xf>
    <xf numFmtId="0" fontId="51" fillId="66" borderId="0" xfId="0" applyFont="1" applyFill="1" applyBorder="1" applyAlignment="1">
      <alignment horizontal="center" vertical="center" wrapText="1"/>
    </xf>
    <xf numFmtId="1" fontId="51" fillId="69" borderId="66" xfId="0" applyNumberFormat="1" applyFont="1" applyFill="1" applyBorder="1" applyAlignment="1">
      <alignment horizontal="center" vertical="center"/>
    </xf>
    <xf numFmtId="0" fontId="51" fillId="69" borderId="37" xfId="0" applyFont="1" applyFill="1" applyBorder="1" applyAlignment="1">
      <alignment horizontal="center" vertical="center" wrapText="1"/>
    </xf>
    <xf numFmtId="0" fontId="51" fillId="69" borderId="41" xfId="0" applyFont="1" applyFill="1" applyBorder="1" applyAlignment="1">
      <alignment horizontal="center" vertical="center" wrapText="1"/>
    </xf>
    <xf numFmtId="1" fontId="51" fillId="69" borderId="37" xfId="0" applyNumberFormat="1" applyFont="1" applyFill="1" applyBorder="1" applyAlignment="1">
      <alignment horizontal="center" vertical="center"/>
    </xf>
    <xf numFmtId="1" fontId="51" fillId="69" borderId="28" xfId="0" applyNumberFormat="1" applyFont="1" applyFill="1" applyBorder="1" applyAlignment="1">
      <alignment horizontal="center" vertical="center"/>
    </xf>
    <xf numFmtId="0" fontId="56" fillId="69" borderId="46" xfId="0" applyFont="1" applyFill="1" applyBorder="1" applyAlignment="1">
      <alignment horizontal="center" vertical="center" wrapText="1"/>
    </xf>
    <xf numFmtId="164" fontId="51" fillId="69" borderId="22" xfId="0" applyNumberFormat="1" applyFont="1" applyFill="1" applyBorder="1" applyAlignment="1">
      <alignment horizontal="center" vertical="center"/>
    </xf>
    <xf numFmtId="49" fontId="51" fillId="69" borderId="48" xfId="0" applyNumberFormat="1" applyFont="1" applyFill="1" applyBorder="1" applyAlignment="1">
      <alignment horizontal="center" vertical="center" wrapText="1"/>
    </xf>
    <xf numFmtId="0" fontId="56" fillId="69" borderId="0" xfId="0" applyFont="1" applyFill="1" applyBorder="1" applyAlignment="1">
      <alignment horizontal="center" vertical="center" wrapText="1"/>
    </xf>
    <xf numFmtId="0" fontId="51" fillId="66" borderId="22" xfId="0" applyFont="1" applyFill="1" applyBorder="1" applyAlignment="1">
      <alignment horizontal="center" vertical="center"/>
    </xf>
    <xf numFmtId="0" fontId="56" fillId="70" borderId="38" xfId="0" applyFont="1" applyFill="1" applyBorder="1" applyAlignment="1">
      <alignment horizontal="center" vertical="center" wrapText="1"/>
    </xf>
    <xf numFmtId="0" fontId="191" fillId="70" borderId="38" xfId="0" applyFont="1" applyFill="1" applyBorder="1" applyAlignment="1">
      <alignment horizontal="center" vertical="center" wrapText="1"/>
    </xf>
    <xf numFmtId="0" fontId="192" fillId="70" borderId="38" xfId="0" applyFont="1" applyFill="1" applyBorder="1" applyAlignment="1">
      <alignment horizontal="center" vertical="center" wrapText="1"/>
    </xf>
    <xf numFmtId="0" fontId="191" fillId="70" borderId="49" xfId="0" applyFont="1" applyFill="1" applyBorder="1" applyAlignment="1">
      <alignment horizontal="center" vertical="center" wrapText="1"/>
    </xf>
    <xf numFmtId="1" fontId="191" fillId="70" borderId="48" xfId="0" applyNumberFormat="1" applyFont="1" applyFill="1" applyBorder="1" applyAlignment="1">
      <alignment horizontal="center" vertical="center"/>
    </xf>
    <xf numFmtId="49" fontId="193" fillId="70" borderId="48" xfId="0" applyNumberFormat="1" applyFont="1" applyFill="1" applyBorder="1" applyAlignment="1">
      <alignment horizontal="center" vertical="center" wrapText="1"/>
    </xf>
    <xf numFmtId="0" fontId="191" fillId="70" borderId="46" xfId="0" applyFont="1" applyFill="1" applyBorder="1" applyAlignment="1">
      <alignment horizontal="center" vertical="center" wrapText="1"/>
    </xf>
    <xf numFmtId="0" fontId="191" fillId="70" borderId="0" xfId="0" applyFont="1" applyFill="1" applyBorder="1" applyAlignment="1">
      <alignment horizontal="center" vertical="center" wrapText="1"/>
    </xf>
    <xf numFmtId="0" fontId="191" fillId="70" borderId="47" xfId="0" applyFont="1" applyFill="1" applyBorder="1" applyAlignment="1">
      <alignment horizontal="center" vertical="center" wrapText="1"/>
    </xf>
    <xf numFmtId="0" fontId="191" fillId="70" borderId="31" xfId="0" applyFont="1" applyFill="1" applyBorder="1" applyAlignment="1">
      <alignment horizontal="center" vertical="center" wrapText="1"/>
    </xf>
    <xf numFmtId="0" fontId="56" fillId="70" borderId="46" xfId="0" applyFont="1" applyFill="1" applyBorder="1" applyAlignment="1">
      <alignment horizontal="center" vertical="center" wrapText="1"/>
    </xf>
    <xf numFmtId="1" fontId="191" fillId="70" borderId="42" xfId="0" applyNumberFormat="1" applyFont="1" applyFill="1" applyBorder="1" applyAlignment="1">
      <alignment horizontal="center" vertical="center"/>
    </xf>
    <xf numFmtId="49" fontId="193" fillId="70" borderId="42" xfId="0" applyNumberFormat="1" applyFont="1" applyFill="1" applyBorder="1" applyAlignment="1">
      <alignment horizontal="center" vertical="center" wrapText="1"/>
    </xf>
    <xf numFmtId="0" fontId="191" fillId="70" borderId="57" xfId="0" applyFont="1" applyFill="1" applyBorder="1" applyAlignment="1">
      <alignment horizontal="center" vertical="center" wrapText="1"/>
    </xf>
    <xf numFmtId="0" fontId="191" fillId="70" borderId="18" xfId="0" applyFont="1" applyFill="1" applyBorder="1" applyAlignment="1">
      <alignment horizontal="center" vertical="center" wrapText="1"/>
    </xf>
    <xf numFmtId="0" fontId="191" fillId="70" borderId="77" xfId="0" applyFont="1" applyFill="1" applyBorder="1" applyAlignment="1">
      <alignment horizontal="center" vertical="center" wrapText="1"/>
    </xf>
    <xf numFmtId="0" fontId="56" fillId="70" borderId="31" xfId="0" applyFont="1" applyFill="1" applyBorder="1" applyAlignment="1">
      <alignment horizontal="center" vertical="center" wrapText="1"/>
    </xf>
    <xf numFmtId="0" fontId="191" fillId="70" borderId="42" xfId="0" applyFont="1" applyFill="1" applyBorder="1" applyAlignment="1">
      <alignment horizontal="center" vertical="center" wrapText="1"/>
    </xf>
    <xf numFmtId="0" fontId="191" fillId="70" borderId="37" xfId="0" applyFont="1" applyFill="1" applyBorder="1" applyAlignment="1">
      <alignment horizontal="center" vertical="center" wrapText="1"/>
    </xf>
    <xf numFmtId="0" fontId="191" fillId="70" borderId="41" xfId="0" applyFont="1" applyFill="1" applyBorder="1" applyAlignment="1">
      <alignment horizontal="center" vertical="center" wrapText="1"/>
    </xf>
    <xf numFmtId="0" fontId="191" fillId="70" borderId="28" xfId="0" applyFont="1" applyFill="1" applyBorder="1" applyAlignment="1">
      <alignment horizontal="center" vertical="center" wrapText="1"/>
    </xf>
    <xf numFmtId="49" fontId="51" fillId="71" borderId="42" xfId="0" applyNumberFormat="1" applyFont="1" applyFill="1" applyBorder="1" applyAlignment="1">
      <alignment horizontal="center" vertical="center" wrapText="1"/>
    </xf>
    <xf numFmtId="49" fontId="51" fillId="69" borderId="165" xfId="0" applyNumberFormat="1" applyFont="1" applyFill="1" applyBorder="1" applyAlignment="1">
      <alignment horizontal="center" vertical="center" wrapText="1"/>
    </xf>
    <xf numFmtId="49" fontId="4" fillId="69" borderId="165" xfId="0" applyNumberFormat="1" applyFont="1" applyFill="1" applyBorder="1" applyAlignment="1">
      <alignment horizontal="center" vertical="center" wrapText="1"/>
    </xf>
    <xf numFmtId="49" fontId="4" fillId="69" borderId="44" xfId="0" applyNumberFormat="1" applyFont="1" applyFill="1" applyBorder="1" applyAlignment="1">
      <alignment horizontal="center" vertical="center" wrapText="1"/>
    </xf>
    <xf numFmtId="49" fontId="51" fillId="69" borderId="66" xfId="0" applyNumberFormat="1" applyFont="1" applyFill="1" applyBorder="1" applyAlignment="1">
      <alignment horizontal="center" vertical="center" wrapText="1"/>
    </xf>
    <xf numFmtId="1" fontId="191" fillId="70" borderId="165" xfId="0" applyNumberFormat="1" applyFont="1" applyFill="1" applyBorder="1" applyAlignment="1">
      <alignment horizontal="center" vertical="center"/>
    </xf>
    <xf numFmtId="0" fontId="191" fillId="70" borderId="165" xfId="0" applyFont="1" applyFill="1" applyBorder="1" applyAlignment="1">
      <alignment horizontal="center" vertical="center" wrapText="1"/>
    </xf>
    <xf numFmtId="0" fontId="51" fillId="66" borderId="77" xfId="0" applyFont="1" applyFill="1" applyBorder="1" applyAlignment="1">
      <alignment horizontal="center" vertical="center" wrapText="1"/>
    </xf>
    <xf numFmtId="0" fontId="5" fillId="0" borderId="56" xfId="0" applyFont="1" applyFill="1" applyBorder="1" applyAlignment="1">
      <alignment horizontal="centerContinuous" vertical="center"/>
    </xf>
    <xf numFmtId="0" fontId="6" fillId="0" borderId="46"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0" fillId="66" borderId="0" xfId="0" applyFill="1"/>
    <xf numFmtId="0" fontId="0" fillId="66" borderId="0" xfId="0" applyFill="1" applyAlignment="1">
      <alignment vertical="center"/>
    </xf>
    <xf numFmtId="0" fontId="6" fillId="66" borderId="0" xfId="0" applyFont="1" applyFill="1" applyAlignment="1">
      <alignment vertical="center"/>
    </xf>
    <xf numFmtId="2" fontId="191" fillId="70" borderId="18" xfId="0" applyNumberFormat="1" applyFont="1" applyFill="1" applyBorder="1" applyAlignment="1">
      <alignment horizontal="center" vertical="center" wrapText="1"/>
    </xf>
    <xf numFmtId="2" fontId="191" fillId="70" borderId="46" xfId="0" applyNumberFormat="1" applyFont="1" applyFill="1" applyBorder="1" applyAlignment="1">
      <alignment horizontal="center" vertical="center" wrapText="1"/>
    </xf>
    <xf numFmtId="0" fontId="6" fillId="66" borderId="0" xfId="0" applyFont="1" applyFill="1" applyBorder="1" applyAlignment="1">
      <alignment vertical="center"/>
    </xf>
    <xf numFmtId="0" fontId="0" fillId="66" borderId="0" xfId="0" applyFill="1" applyBorder="1" applyAlignment="1">
      <alignment vertical="center"/>
    </xf>
    <xf numFmtId="0" fontId="0" fillId="66" borderId="0" xfId="0" applyFill="1" applyAlignment="1">
      <alignment horizontal="center" vertical="center"/>
    </xf>
    <xf numFmtId="0" fontId="55" fillId="66" borderId="0" xfId="0" applyFont="1" applyFill="1" applyBorder="1" applyAlignment="1">
      <alignment horizontal="centerContinuous" vertical="center"/>
    </xf>
    <xf numFmtId="0" fontId="52" fillId="66" borderId="0" xfId="0" applyFont="1" applyFill="1" applyBorder="1" applyAlignment="1">
      <alignment horizontal="center" vertical="center" wrapText="1"/>
    </xf>
    <xf numFmtId="0" fontId="51" fillId="66" borderId="0" xfId="0" applyFont="1" applyFill="1" applyBorder="1" applyAlignment="1">
      <alignment horizontal="center" vertical="center"/>
    </xf>
    <xf numFmtId="0" fontId="55" fillId="66" borderId="0" xfId="0" applyFont="1" applyFill="1" applyBorder="1" applyAlignment="1">
      <alignment horizontal="center" vertical="center" wrapText="1"/>
    </xf>
    <xf numFmtId="0" fontId="6" fillId="66" borderId="0" xfId="0" applyFont="1" applyFill="1" applyBorder="1" applyAlignment="1">
      <alignment horizontal="centerContinuous" vertical="center"/>
    </xf>
    <xf numFmtId="0" fontId="6" fillId="66" borderId="0" xfId="0" applyFont="1" applyFill="1" applyBorder="1" applyAlignment="1">
      <alignment horizontal="center" vertical="center"/>
    </xf>
    <xf numFmtId="164" fontId="51" fillId="66" borderId="0" xfId="0" applyNumberFormat="1" applyFont="1" applyFill="1" applyBorder="1" applyAlignment="1">
      <alignment horizontal="center" vertical="center"/>
    </xf>
  </cellXfs>
  <cellStyles count="6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xr:uid="{00000000-0005-0000-0000-00001C000000}"/>
    <cellStyle name="Euro 2" xfId="30" xr:uid="{00000000-0005-0000-0000-00001D000000}"/>
    <cellStyle name="Insatisfaisant" xfId="31" builtinId="27" customBuiltin="1"/>
    <cellStyle name="Lien hypertexte" xfId="32" builtinId="8"/>
    <cellStyle name="Lien hypertexte 2" xfId="33" xr:uid="{00000000-0005-0000-0000-000020000000}"/>
    <cellStyle name="Neutre" xfId="34" builtinId="28" customBuiltin="1"/>
    <cellStyle name="Non d‚fini" xfId="35" xr:uid="{00000000-0005-0000-0000-000022000000}"/>
    <cellStyle name="Non d‚fini 2" xfId="36" xr:uid="{00000000-0005-0000-0000-000023000000}"/>
    <cellStyle name="Normal" xfId="0" builtinId="0"/>
    <cellStyle name="Normal 10" xfId="37" xr:uid="{00000000-0005-0000-0000-000025000000}"/>
    <cellStyle name="Normal 11" xfId="38" xr:uid="{00000000-0005-0000-0000-000026000000}"/>
    <cellStyle name="Normal 12" xfId="39" xr:uid="{00000000-0005-0000-0000-000027000000}"/>
    <cellStyle name="Normal 2" xfId="40" xr:uid="{00000000-0005-0000-0000-000028000000}"/>
    <cellStyle name="Normal 2 2" xfId="41" xr:uid="{00000000-0005-0000-0000-000029000000}"/>
    <cellStyle name="Normal 3" xfId="42" xr:uid="{00000000-0005-0000-0000-00002A000000}"/>
    <cellStyle name="Normal 4" xfId="43" xr:uid="{00000000-0005-0000-0000-00002B000000}"/>
    <cellStyle name="Normal 5" xfId="44" xr:uid="{00000000-0005-0000-0000-00002C000000}"/>
    <cellStyle name="Normal 6" xfId="45" xr:uid="{00000000-0005-0000-0000-00002D000000}"/>
    <cellStyle name="Normal 7" xfId="46" xr:uid="{00000000-0005-0000-0000-00002E000000}"/>
    <cellStyle name="Normal 8" xfId="47" xr:uid="{00000000-0005-0000-0000-00002F000000}"/>
    <cellStyle name="Normal 9" xfId="48" xr:uid="{00000000-0005-0000-0000-000030000000}"/>
    <cellStyle name="Normal_EFECTIF1" xfId="49" xr:uid="{00000000-0005-0000-0000-000031000000}"/>
    <cellStyle name="Normal_Forum Marais 15 09 2001" xfId="50" xr:uid="{00000000-0005-0000-0000-000032000000}"/>
    <cellStyle name="Normal_GERMCN UPC brouillon" xfId="51" xr:uid="{00000000-0005-0000-0000-000033000000}"/>
    <cellStyle name="Normal_Marché 2002 filtre automatique" xfId="52" xr:uid="{00000000-0005-0000-0000-000034000000}"/>
    <cellStyle name="Normal_Menussuite" xfId="53" xr:uid="{00000000-0005-0000-0000-000035000000}"/>
    <cellStyle name="Normal_Modèle de Positionnement 2003" xfId="54" xr:uid="{00000000-0005-0000-0000-000036000000}"/>
    <cellStyle name="Normal_Pointage Gasparotto 2000" xfId="55" xr:uid="{00000000-0005-0000-0000-000037000000}"/>
    <cellStyle name="Satisfaisant" xfId="56" builtinId="26" customBuiltin="1"/>
    <cellStyle name="Sortie" xfId="57" builtinId="21" customBuiltin="1"/>
    <cellStyle name="Texte explicatif" xfId="58" builtinId="53" customBuiltin="1"/>
    <cellStyle name="Titre" xfId="59" builtinId="15" customBuiltin="1"/>
    <cellStyle name="Titre 1" xfId="60" xr:uid="{00000000-0005-0000-0000-00003C000000}"/>
    <cellStyle name="Titre 1" xfId="61" builtinId="16" customBuiltin="1"/>
    <cellStyle name="Titre 2" xfId="62" builtinId="17" customBuiltin="1"/>
    <cellStyle name="Titre 3" xfId="63" builtinId="18" customBuiltin="1"/>
    <cellStyle name="Titre 4" xfId="64" builtinId="19" customBuiltin="1"/>
    <cellStyle name="Total" xfId="65" builtinId="25" customBuiltin="1"/>
    <cellStyle name="Vérification" xfId="66" builtinId="23" customBuiltin="1"/>
  </cellStyles>
  <dxfs count="3">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2" defaultPivotStyle="PivotStyleLight16"/>
  <colors>
    <mruColors>
      <color rgb="FF008000"/>
      <color rgb="FFFFFF99"/>
      <color rgb="FFC0C0C0"/>
      <color rgb="FFFFB3B3"/>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552450</xdr:colOff>
      <xdr:row>0</xdr:row>
      <xdr:rowOff>0</xdr:rowOff>
    </xdr:from>
    <xdr:to>
      <xdr:col>6</xdr:col>
      <xdr:colOff>295275</xdr:colOff>
      <xdr:row>9</xdr:row>
      <xdr:rowOff>66675</xdr:rowOff>
    </xdr:to>
    <xdr:pic>
      <xdr:nvPicPr>
        <xdr:cNvPr id="39995" name="Picture 1">
          <a:extLst>
            <a:ext uri="{FF2B5EF4-FFF2-40B4-BE49-F238E27FC236}">
              <a16:creationId xmlns:a16="http://schemas.microsoft.com/office/drawing/2014/main" id="{61BDB525-DE4A-4566-A143-35C127A76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0"/>
          <a:ext cx="15716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133350</xdr:colOff>
      <xdr:row>62</xdr:row>
      <xdr:rowOff>0</xdr:rowOff>
    </xdr:from>
    <xdr:to>
      <xdr:col>5</xdr:col>
      <xdr:colOff>171450</xdr:colOff>
      <xdr:row>62</xdr:row>
      <xdr:rowOff>0</xdr:rowOff>
    </xdr:to>
    <xdr:pic>
      <xdr:nvPicPr>
        <xdr:cNvPr id="39996" name="Picture 2">
          <a:extLst>
            <a:ext uri="{FF2B5EF4-FFF2-40B4-BE49-F238E27FC236}">
              <a16:creationId xmlns:a16="http://schemas.microsoft.com/office/drawing/2014/main" id="{20DF2111-185A-4ABD-B043-98D70BD51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1944350"/>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247</xdr:row>
      <xdr:rowOff>9525</xdr:rowOff>
    </xdr:from>
    <xdr:to>
      <xdr:col>1</xdr:col>
      <xdr:colOff>1866900</xdr:colOff>
      <xdr:row>247</xdr:row>
      <xdr:rowOff>9525</xdr:rowOff>
    </xdr:to>
    <xdr:sp macro="" textlink="">
      <xdr:nvSpPr>
        <xdr:cNvPr id="43113" name="Line 3">
          <a:extLst>
            <a:ext uri="{FF2B5EF4-FFF2-40B4-BE49-F238E27FC236}">
              <a16:creationId xmlns:a16="http://schemas.microsoft.com/office/drawing/2014/main" id="{62816589-DFF2-461B-BEF2-2BD646FDBED1}"/>
            </a:ext>
          </a:extLst>
        </xdr:cNvPr>
        <xdr:cNvSpPr>
          <a:spLocks noChangeShapeType="1"/>
        </xdr:cNvSpPr>
      </xdr:nvSpPr>
      <xdr:spPr bwMode="auto">
        <a:xfrm>
          <a:off x="133350" y="137541000"/>
          <a:ext cx="1828800" cy="0"/>
        </a:xfrm>
        <a:prstGeom prst="line">
          <a:avLst/>
        </a:prstGeom>
        <a:noFill/>
        <a:ln w="889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283</xdr:row>
      <xdr:rowOff>0</xdr:rowOff>
    </xdr:from>
    <xdr:to>
      <xdr:col>1</xdr:col>
      <xdr:colOff>1866900</xdr:colOff>
      <xdr:row>283</xdr:row>
      <xdr:rowOff>0</xdr:rowOff>
    </xdr:to>
    <xdr:sp macro="" textlink="">
      <xdr:nvSpPr>
        <xdr:cNvPr id="43114" name="Line 5">
          <a:extLst>
            <a:ext uri="{FF2B5EF4-FFF2-40B4-BE49-F238E27FC236}">
              <a16:creationId xmlns:a16="http://schemas.microsoft.com/office/drawing/2014/main" id="{0F710A23-37D0-4E4A-95C5-C70B247793C2}"/>
            </a:ext>
          </a:extLst>
        </xdr:cNvPr>
        <xdr:cNvSpPr>
          <a:spLocks noChangeShapeType="1"/>
        </xdr:cNvSpPr>
      </xdr:nvSpPr>
      <xdr:spPr bwMode="auto">
        <a:xfrm>
          <a:off x="133350" y="158105475"/>
          <a:ext cx="1828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304</xdr:row>
      <xdr:rowOff>0</xdr:rowOff>
    </xdr:from>
    <xdr:to>
      <xdr:col>1</xdr:col>
      <xdr:colOff>1866900</xdr:colOff>
      <xdr:row>304</xdr:row>
      <xdr:rowOff>0</xdr:rowOff>
    </xdr:to>
    <xdr:sp macro="" textlink="">
      <xdr:nvSpPr>
        <xdr:cNvPr id="43115" name="Line 4">
          <a:extLst>
            <a:ext uri="{FF2B5EF4-FFF2-40B4-BE49-F238E27FC236}">
              <a16:creationId xmlns:a16="http://schemas.microsoft.com/office/drawing/2014/main" id="{8746EF45-46DC-476B-8DE8-942CBB1B5055}"/>
            </a:ext>
          </a:extLst>
        </xdr:cNvPr>
        <xdr:cNvSpPr>
          <a:spLocks noChangeShapeType="1"/>
        </xdr:cNvSpPr>
      </xdr:nvSpPr>
      <xdr:spPr bwMode="auto">
        <a:xfrm>
          <a:off x="133350" y="170106975"/>
          <a:ext cx="1828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483</xdr:row>
      <xdr:rowOff>9525</xdr:rowOff>
    </xdr:from>
    <xdr:to>
      <xdr:col>1</xdr:col>
      <xdr:colOff>1866900</xdr:colOff>
      <xdr:row>483</xdr:row>
      <xdr:rowOff>9525</xdr:rowOff>
    </xdr:to>
    <xdr:sp macro="" textlink="">
      <xdr:nvSpPr>
        <xdr:cNvPr id="43116" name="Line 6">
          <a:extLst>
            <a:ext uri="{FF2B5EF4-FFF2-40B4-BE49-F238E27FC236}">
              <a16:creationId xmlns:a16="http://schemas.microsoft.com/office/drawing/2014/main" id="{E8098D3D-C801-4A28-8B7B-41BCB1241693}"/>
            </a:ext>
          </a:extLst>
        </xdr:cNvPr>
        <xdr:cNvSpPr>
          <a:spLocks noChangeShapeType="1"/>
        </xdr:cNvSpPr>
      </xdr:nvSpPr>
      <xdr:spPr bwMode="auto">
        <a:xfrm>
          <a:off x="123825" y="272415000"/>
          <a:ext cx="1838325" cy="0"/>
        </a:xfrm>
        <a:prstGeom prst="line">
          <a:avLst/>
        </a:prstGeom>
        <a:noFill/>
        <a:ln w="889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UPRT.fr/?ref=settings" TargetMode="External"/><Relationship Id="rId1" Type="http://schemas.openxmlformats.org/officeDocument/2006/relationships/hyperlink" Target="https://www.facebook.com/leboucher.joe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ogle.fr/search?q=Haut+Comit%C3%A9+de+la+Sant%C3%A9+Publique.+Pour+une+politique+nutritionnelle+de+sant%C3%A9+publique+en+France.+Enjeux+et+propositions.+In+%3A+Hercberg+S%2C+Tallec+A&amp;ie=utf-8&amp;oe=utf-8&amp;client=firefox-b&amp;gfe_rd=cr&amp;dcr=0&amp;ei=sp3C" TargetMode="External"/><Relationship Id="rId13" Type="http://schemas.openxmlformats.org/officeDocument/2006/relationships/hyperlink" Target="https://www.google.fr/search?q=CNA+%3A+Avis+relatif+aux+besoins+alimentaires+des+personnes+%C3%A2g%C3%A9es+et+%C3%A0+leurs+contraintes+sp%C3%A9cifiques&amp;ie=utf-8&amp;oe=utf-8&amp;client=firefox-b&amp;gfe_rd=cr&amp;dcr=0&amp;ei=0qDCWavsHueJ8QfRrJuQBQ" TargetMode="External"/><Relationship Id="rId18" Type="http://schemas.openxmlformats.org/officeDocument/2006/relationships/hyperlink" Target="https://www.google.fr/search?q=AFSSA+%3A+S%C3%A9curit%C3%A9+et+b%C3%A9n%C3%A9fices+des+phyto-estrog%C3%A8nes+apport%C3%A9s+par+l%E2%80%99alimentation&amp;ie=utf-8&amp;oe=utf-8&amp;client=firefox-b&amp;gfe_rd=cr&amp;dcr=0&amp;ei=T6PCWcbQNOeJ8QfRrJuQBQ" TargetMode="External"/><Relationship Id="rId26" Type="http://schemas.openxmlformats.org/officeDocument/2006/relationships/drawing" Target="../drawings/drawing1.xml"/><Relationship Id="rId3" Type="http://schemas.openxmlformats.org/officeDocument/2006/relationships/hyperlink" Target="https://www.google.fr/search?q=Sp%C3%A9cification+technique+du+GPEM%2FDA%2C+n%C2%B0+C+10-01+du+21+juin+2001%2C+relative+aux+produits+enrob%C3%A9s+%C3%A0+base+de+poisson%2C+congel%C3%A9s+ou+surgel%C3%A9s.&amp;ie=utf-8&amp;oe=utf-8&amp;client=firefox-b&amp;gfe_rd=cr&amp;dcr=0&amp;" TargetMode="External"/><Relationship Id="rId21" Type="http://schemas.openxmlformats.org/officeDocument/2006/relationships/hyperlink" Target="https://www.google.fr/search?q=AFSSA+%3AAvis+relatif+au+sel+alimentaire+et+aux+substances+d%E2%80%99apport+nutritionnel+pouvant+%C3%AAtre+utilis%C3%A9es+pour+sa+suppl%C3%A9mentation&amp;ie=utf-8&amp;oe=utf-8&amp;client=firefox-b&amp;gfe_rd=cr&amp;dcr=0&amp;ei=i6TCWcOeOeeJ8QfRrJu" TargetMode="External"/><Relationship Id="rId7" Type="http://schemas.openxmlformats.org/officeDocument/2006/relationships/hyperlink" Target="https://www.google.fr/search?q=Les+repas+servis+en+restauration+scolaire+%3A+apports+nutritionnels%2C+alimentaires+et+impact+sur+la+nutrition+des+enfants&amp;ie=utf-8&amp;oe=utf-8&amp;client=firefox-b&amp;gfe_rd=cr&amp;dcr=0&amp;ei=Lp3CWeetFJSkVumMptgL" TargetMode="External"/><Relationship Id="rId12" Type="http://schemas.openxmlformats.org/officeDocument/2006/relationships/hyperlink" Target="https://www.google.fr/search?q=CNA+%3A+Avis+proposant+des+mesures+pratiques+pour+la+mise+en+oeuvre+d%E2%80%99une+strat%C3%A9gie+nationale+de+pr%C3%A9vention+de+l%E2%80%99ob%C3%A9sit%C3%A9+infantile&amp;ie=utf-8&amp;oe=utf-8&amp;client=firefox-b&amp;gfe_rd=cr&amp;dcr=0&amp;ei=gaD" TargetMode="External"/><Relationship Id="rId17" Type="http://schemas.openxmlformats.org/officeDocument/2006/relationships/hyperlink" Target="https://www.google.fr/search?q=AFSSA+%3A+Risques+et+b%C3%A9n%C3%A9fices+pour+la+sant%C3%A9+des+AG+trans+apport%C3%A9s+par+les+aliments&amp;ie=utf-8&amp;oe=utf-8&amp;client=firefox-b&amp;gfe_rd=cr&amp;dcr=0&amp;ei=2KLCWceRKueJ8QfRrJuQBQ" TargetMode="External"/><Relationship Id="rId25" Type="http://schemas.openxmlformats.org/officeDocument/2006/relationships/printerSettings" Target="../printerSettings/printerSettings2.bin"/><Relationship Id="rId2" Type="http://schemas.openxmlformats.org/officeDocument/2006/relationships/hyperlink" Target="https://www.google.fr/search?client=firefox-b&amp;dcr=0&amp;q=recommandations+nutritionnelles+2017&amp;oq=recommandations+nutrition&amp;gs_l=psy-ab.1.0.0i71k1l4.0.0.0.46162.0.0.0.0.0.0.0.0..0.0....0...1..64.psy-ab..0.0.0....0.xGFGR9zEqCY" TargetMode="External"/><Relationship Id="rId16" Type="http://schemas.openxmlformats.org/officeDocument/2006/relationships/hyperlink" Target="https://www.google.fr/search?q=AFSSA+%3A+Recommandations+d%E2%80%99hygi%C3%A8ne+pour+la+pr%C3%A9paration+et+la+conservation+des+biberons&amp;ie=utf-8&amp;oe=utf-8&amp;client=firefox-b&amp;gfe_rd=cr&amp;dcr=0&amp;ei=gaLCWeyBDueJ8QfRrJuQBQ" TargetMode="External"/><Relationship Id="rId20" Type="http://schemas.openxmlformats.org/officeDocument/2006/relationships/hyperlink" Target="https://www.google.fr/search?q=AFSSA+%3A+Avis+sur+la+collation+en+milieu+scolaire&amp;ie=utf-8&amp;oe=utf-8&amp;client=firefox-b&amp;gfe_rd=cr&amp;dcr=0&amp;ei=MqTCWYuVJOeJ8QfRrJuQBQ" TargetMode="External"/><Relationship Id="rId1" Type="http://schemas.openxmlformats.org/officeDocument/2006/relationships/hyperlink" Target="http://cna-alimentation.fr/index.php?option=com_docman&amp;Itemid=53" TargetMode="External"/><Relationship Id="rId6" Type="http://schemas.openxmlformats.org/officeDocument/2006/relationships/hyperlink" Target="https://www.google.fr/search?q=L.+LAFAY%2C+J-L.+VOLATIER%2C+A.+MARTIN+%3A+la+restauration+scolaire+dans+l%27enqu%C3%AAte+INCA&amp;ie=utf-8&amp;oe=utf-8&amp;client=firefox-b&amp;gfe_rd=cr&amp;dcr=0&amp;ei=sZzCWcmlHZSkVumMptgL" TargetMode="External"/><Relationship Id="rId11" Type="http://schemas.openxmlformats.org/officeDocument/2006/relationships/hyperlink" Target="https://www.google.fr/search?client=firefox-b&amp;dcr=0&amp;q=hopital+foch+Influence+de+la+structure+des+repas+sur+la+consommation+alimentaire+des+enfants+en+restauration+scolaire&amp;oq=hopital+foch+Influence+de+la+structure+des+repas+sur+la+consommation+alimentaire" TargetMode="External"/><Relationship Id="rId24" Type="http://schemas.openxmlformats.org/officeDocument/2006/relationships/hyperlink" Target="https://www.google.fr/url?sa=t&amp;rct=j&amp;q=&amp;esrc=s&amp;source=web&amp;cd=1&amp;cad=rja&amp;uact=8&amp;ved=0ahUKEwjk697KqLTWAhXL7xQKHcwpCX8QFggnMAA&amp;url=http%3A%2F%2Fwww.adlf.org%2F&amp;usg=AFQjCNGxKvSaVB_I5Lz1tmnpPEp55TEb8g" TargetMode="External"/><Relationship Id="rId5" Type="http://schemas.openxmlformats.org/officeDocument/2006/relationships/hyperlink" Target="https://www.google.fr/search?q=L%E2%80%99alimentation+de+demain+%3A+les+apports+de+la+science+et+de+la+technologie+%C3%A0+la+s%C3%A9curit%C3%A9+et+%C3%A0+la+qualit%C3%A9+des+aliments.+Rapport+de+Claude+SAUNIER%2C+s%C3%A9nateur&amp;ie=utf-8&amp;oe=utf-8&amp;client=fir" TargetMode="External"/><Relationship Id="rId15" Type="http://schemas.openxmlformats.org/officeDocument/2006/relationships/hyperlink" Target="https://www.google.fr/search?q=apports+nutritionnels+conseill%C3%A9s+pour+la+population+fran%C3%A7aise+pdf&amp;ie=utf-8&amp;oe=utf-8&amp;client=firefox-b&amp;gfe_rd=cr&amp;dcr=0&amp;ei=K6LCWfPqMeeJ8QfRrJuQBQ" TargetMode="External"/><Relationship Id="rId23" Type="http://schemas.openxmlformats.org/officeDocument/2006/relationships/hyperlink" Target="https://www.economie.gouv.fr/daj/accueil-publications-daj" TargetMode="External"/><Relationship Id="rId10" Type="http://schemas.openxmlformats.org/officeDocument/2006/relationships/hyperlink" Target="https://www.google.fr/search?q=Comment+%C3%A9quilibrer+les+repas+des+adolescents&amp;ie=utf-8&amp;oe=utf-8&amp;client=firefox-b&amp;gfe_rd=cr&amp;dcr=0&amp;ei=eJ_CWfSnJZSkVumMptgL" TargetMode="External"/><Relationship Id="rId19" Type="http://schemas.openxmlformats.org/officeDocument/2006/relationships/hyperlink" Target="https://www.google.fr/search?q=AFSSA+%3Aacides+gras+de+la+famille+om%C3%A9ga+3+et+syst%C3%A8me+cardiovasculaire+int%C3%A9r%C3%AAt+nutritionnel+et+all%C3%A9gations&amp;ie=utf-8&amp;oe=utf-8&amp;client=firefox-b&amp;gfe_rd=cr&amp;dcr=0&amp;ei=tqPCWffXF-eJ8QfRrJuQBQ" TargetMode="External"/><Relationship Id="rId4" Type="http://schemas.openxmlformats.org/officeDocument/2006/relationships/hyperlink" Target="https://www.google.fr/search?q=Programme+National+Nutrition+Sant%C3%A9.+Le+guide+alimentaire+pour+tous.+INPES+%3B+Institut+National+de+Pr%C3%A9vention+et+d%27Education+%C3%A0+la+Sant%C3%A9&amp;ie=utf-8&amp;oe=utf-8&amp;client=firefox-b&amp;gfe_rd=cr&amp;dcr=0&amp;ei=mpvCWfC0D5Sk" TargetMode="External"/><Relationship Id="rId9" Type="http://schemas.openxmlformats.org/officeDocument/2006/relationships/hyperlink" Target="https://www.google.fr/search?q=Ferry+M%2C+Alix+E%2C+Brocker+P%2C+Lesourd+B%2C+Mischlich+D%2C+Pfitzenmeyer+P%2C+Vellas+B.+%C2%AB+Nutrition+pour+la+personne+%C3%A2g%C3%A9e+%C2%BB&amp;ie=utf-8&amp;oe=utf-8&amp;client=firefox-b&amp;gfe_rd=cr&amp;dcr=0&amp;ei=qZ7CWfD0M5SkVumMptgL" TargetMode="External"/><Relationship Id="rId14" Type="http://schemas.openxmlformats.org/officeDocument/2006/relationships/hyperlink" Target="https://www.google.fr/search?q=CNA+%3A+Avis+sur+la+restauration+scolaire&amp;ie=utf-8&amp;oe=utf-8&amp;client=firefox-b&amp;gfe_rd=cr&amp;dcr=0&amp;ei=QKHCWdXbKueJ8QfRrJuQBQ" TargetMode="External"/><Relationship Id="rId22" Type="http://schemas.openxmlformats.org/officeDocument/2006/relationships/hyperlink" Target="https://www.economie.gouv.fr/daj/commande-publiqu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fr/search?client=firefox-b&amp;dcr=0&amp;q=Sp%C3%A9cification+technique+du+GEMRCN+applicable+aux+viandes+des%E2%80%99ovins&amp;spell=1&amp;sa=X&amp;ved=0ahUKEwi2yYT-07PWAhUEVRoKHTEYAkAQBQgkKAA&amp;biw=1600&amp;bih=786" TargetMode="External"/><Relationship Id="rId13" Type="http://schemas.openxmlformats.org/officeDocument/2006/relationships/printerSettings" Target="../printerSettings/printerSettings3.bin"/><Relationship Id="rId3" Type="http://schemas.openxmlformats.org/officeDocument/2006/relationships/hyperlink" Target="https://www.google.fr/search?client=firefox-b&amp;dcr=0&amp;q=recommandations+nutritionnelles+2017&amp;oq=recommandations+nutrition&amp;gs_l=psy-ab.1.0.0i71k1l4.0.0.0.46162.0.0.0.0.0.0.0.0..0.0....0...1..64.psy-ab..0.0.0....0.xGFGR9zEqCY" TargetMode="External"/><Relationship Id="rId7" Type="http://schemas.openxmlformats.org/officeDocument/2006/relationships/hyperlink" Target="https://www.google.fr/search?q=Sp%C3%A9cification+technique+du+GEMRCN+applicable+aux+viandes+de+gros+bovins&amp;ie=utf-8&amp;oe=utf-8&amp;client=firefox-b&amp;gfe_rd=cr&amp;dcr=0&amp;ei=QFDCWYf4J46FxgLW5aDoBw" TargetMode="External"/><Relationship Id="rId12" Type="http://schemas.openxmlformats.org/officeDocument/2006/relationships/hyperlink" Target="https://www.google.fr/search?q=GEMRCN+FREQUENCES+RECOMMANDEES+POUR+LES+PERSONNES+AGEES+EN+INSTITUTION+OU+EN+STRUCTURE+DE+SOINS%09&amp;ie=utf-8&amp;oe=utf-8&amp;client=firefox-b&amp;gfe_rd=cr&amp;dcr=0&amp;ei=G1LCWcODGo6FxgLW5aDoBw" TargetMode="External"/><Relationship Id="rId2" Type="http://schemas.openxmlformats.org/officeDocument/2006/relationships/hyperlink" Target="http://www.google.fr/url?sa=t&amp;rct=j&amp;q=&amp;esrc=s&amp;source=web&amp;cd=1&amp;cad=rja&amp;ved=0CDIQFjAA&amp;url=http%3A%2F%2Fwww.economie.gouv.fr%2Ffiles%2Ffiles%2Fdirections_services%2Fdaj%2Fmarches_publics%2Foeap%2Fgem%2Fnutrition%2Fnutrition.pdf&amp;ei=rP4xUbaSB4qX1AXhloAY&amp;usg=AFQjCNGkvjbdh3h-ZINEydIRRz5vVgvkDA&amp;bvm=bv.43148975,d.d2k" TargetMode="External"/><Relationship Id="rId1" Type="http://schemas.openxmlformats.org/officeDocument/2006/relationships/hyperlink" Target="https://www.economie.gouv.fr/daj/recommandation-nutrition" TargetMode="External"/><Relationship Id="rId6" Type="http://schemas.openxmlformats.org/officeDocument/2006/relationships/hyperlink" Target="https://www.google.fr/search?q=Sp%C3%A9cification+technique+du+GEMRCN+applicable+aux+viandes+de+volailles+et+de+lapins%2C+et+sp%C3%A9cification+technique+applicable&amp;ie=utf-8&amp;oe=utf-8&amp;client=firefox-b&amp;gfe_rd=cr&amp;dcr=0&amp;ei=A1DCWZGSL46FxgLW5aDoBw" TargetMode="External"/><Relationship Id="rId11" Type="http://schemas.openxmlformats.org/officeDocument/2006/relationships/hyperlink" Target="https://www.google.fr/search?q=GEMRCN+FREQUENCES+RECOMMANDEES+POUR+NOURRISSONS+ET+JEUNES+ENFANTS+EN+CRECHE%2CHALTE+GARDERIE+OU+STRUCTURE+DE+SOINS&amp;ie=utf-8&amp;oe=utf-8&amp;client=firefox-b&amp;gfe_rd=cr&amp;dcr=0&amp;ei=uVHCWdjQOo6FxgLW5aDoBw" TargetMode="External"/><Relationship Id="rId5" Type="http://schemas.openxmlformats.org/officeDocument/2006/relationships/hyperlink" Target="https://www.google.fr/search?q=Sp%C3%A9cification+technique+du+GEMRCN+applicable+aux+produits+laitiers&amp;ie=utf-8&amp;oe=utf-8&amp;client=firefox-b&amp;gfe_rd=cr&amp;dcr=0&amp;ei=xE_CWY-lOY6FxgLW5aDoBw" TargetMode="External"/><Relationship Id="rId10" Type="http://schemas.openxmlformats.org/officeDocument/2006/relationships/hyperlink" Target="https://www.google.fr/search?q=GEMRCN+-+FREQUENCES+RECOMMANDEES+DE+SERVICE+DES+PLATS+POUR+LES+REPAS+DES+ENFANTS+DE+PLUS+DE+3+ANS%2C+DES+ADOLESCENTS%2C+DES+ADULTES+ET+DES+PERSONNES+AGEES+EN+CAS+DE+PORTAGE+A+DOMICILE&amp;ie=utf-8&amp;oe=utf-8&amp;client=firefox-b&amp;gfe_r" TargetMode="External"/><Relationship Id="rId4" Type="http://schemas.openxmlformats.org/officeDocument/2006/relationships/hyperlink" Target="https://www.google.fr/search?q=Rapport+AFSSA+%C2%AB+Risques+et+b%C3%A9n%C3%A9fices+pour+la+sant%C3%A9+des+acides+gras+trans+apport%C3%A9s+par+les+aliments+%C2%BB+Avril+2005+%3B+ANSES-Alimentation+humaine-Acides+gras+trans.+http%3A%2F%2Fwww.afssa.fr%2FPNB5" TargetMode="External"/><Relationship Id="rId9" Type="http://schemas.openxmlformats.org/officeDocument/2006/relationships/hyperlink" Target="https://www.google.fr/search?q=Sp%C3%A9cification+technique+du+GEMRCN+applicable+aux+viandes+de+porcins&amp;ie=utf-8&amp;oe=utf-8&amp;client=firefox-b&amp;gfe_rd=cr&amp;dcr=0&amp;ei=olDCWZmWE46FxgLW5aDoBw"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inefe.gouv.fr/directions_services/daj/guide/gpem/nutrition/nutrition.htm" TargetMode="External"/><Relationship Id="rId1" Type="http://schemas.openxmlformats.org/officeDocument/2006/relationships/hyperlink" Target="http://www.minefe.gouv.fr/directions_services/daj/guide/gpem/nutrition/nutrition.ht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minefe.gouv.fr/directions_services/daj/guide/gpem/nutrition/nutrition.htm" TargetMode="External"/><Relationship Id="rId2" Type="http://schemas.openxmlformats.org/officeDocument/2006/relationships/hyperlink" Target="http://www.minefe.gouv.fr/directions_services/daj/guide/gpem/nutrition/nutrition.htm" TargetMode="External"/><Relationship Id="rId1" Type="http://schemas.openxmlformats.org/officeDocument/2006/relationships/hyperlink" Target="http://www.minefe.gouv.fr/directions_services/daj/guide/gpem/nutrition/nutrition.htm" TargetMode="External"/><Relationship Id="rId6" Type="http://schemas.openxmlformats.org/officeDocument/2006/relationships/printerSettings" Target="../printerSettings/printerSettings5.bin"/><Relationship Id="rId5" Type="http://schemas.openxmlformats.org/officeDocument/2006/relationships/hyperlink" Target="http://www.minefe.gouv.fr/directions_services/daj/guide/gpem/nutrition/nutrition.htm" TargetMode="External"/><Relationship Id="rId4" Type="http://schemas.openxmlformats.org/officeDocument/2006/relationships/hyperlink" Target="http://www.minefe.gouv.fr/directions_services/daj/guide/gpem/nutrition/nutrition.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minefe.gouv.fr/directions_services/daj/guide/gpem/nutrition/nutrition.htm" TargetMode="External"/><Relationship Id="rId2" Type="http://schemas.openxmlformats.org/officeDocument/2006/relationships/hyperlink" Target="http://www.minefe.gouv.fr/directions_services/daj/guide/gpem/nutrition/nutrition.htm" TargetMode="External"/><Relationship Id="rId1" Type="http://schemas.openxmlformats.org/officeDocument/2006/relationships/hyperlink" Target="http://www.minefe.gouv.fr/directions_services/daj/guide/gpem/nutrition/nutrition.htm" TargetMode="External"/><Relationship Id="rId5" Type="http://schemas.openxmlformats.org/officeDocument/2006/relationships/printerSettings" Target="../printerSettings/printerSettings6.bin"/><Relationship Id="rId4" Type="http://schemas.openxmlformats.org/officeDocument/2006/relationships/hyperlink" Target="http://www.minefe.gouv.fr/directions_services/daj/guide/gpem/nutrition/nutrition.ht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minefe.gouv.fr/directions_services/daj/guide/gpem/nutrition/nutrition.htm" TargetMode="External"/><Relationship Id="rId1" Type="http://schemas.openxmlformats.org/officeDocument/2006/relationships/hyperlink" Target="https://www.google.fr/search?q=http%3A%2F%2Fwww.minefe.gouv.fr%2Fdirections_services%2Fdaj%2Fguide%2Fgpem%2Fnutrition%2Fnutrition.htm&amp;ie=utf-8&amp;oe=utf-8&amp;client=firefox-b&amp;gfe_rd=cr&amp;dcr=0&amp;ei=ZarCWeq3NYKgVtrpiKgJ"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inefe.gouv.fr/directions_services/daj/guide/gpem/nutrition/nutrition.htm" TargetMode="External"/><Relationship Id="rId1" Type="http://schemas.openxmlformats.org/officeDocument/2006/relationships/hyperlink" Target="http://www.minefe.gouv.fr/directions_services/daj/guide/gpem/nutrition/nutrition.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showZeros="0" tabSelected="1" zoomScaleNormal="100" workbookViewId="0">
      <selection activeCell="Q12" sqref="Q12"/>
    </sheetView>
  </sheetViews>
  <sheetFormatPr baseColWidth="10" defaultRowHeight="12.75"/>
  <cols>
    <col min="1" max="1" width="2.140625" style="6" customWidth="1"/>
    <col min="2" max="2" width="12.7109375" style="6" customWidth="1"/>
    <col min="3" max="3" width="26.42578125" style="6" customWidth="1"/>
    <col min="4" max="18" width="10.7109375" style="6" customWidth="1"/>
    <col min="19" max="19" width="37.42578125" style="6" customWidth="1"/>
    <col min="20" max="20" width="2.42578125" style="6" customWidth="1"/>
    <col min="21" max="16384" width="11.42578125" style="6"/>
  </cols>
  <sheetData>
    <row r="1" spans="1:19">
      <c r="A1" s="2">
        <v>0</v>
      </c>
      <c r="B1" s="3">
        <v>0</v>
      </c>
      <c r="C1" s="4">
        <v>0</v>
      </c>
      <c r="D1" s="4">
        <v>0</v>
      </c>
      <c r="E1" s="4">
        <v>0</v>
      </c>
      <c r="F1" s="4">
        <v>0</v>
      </c>
      <c r="G1" s="4">
        <v>0</v>
      </c>
      <c r="H1" s="4">
        <v>0</v>
      </c>
      <c r="I1" s="4">
        <v>0</v>
      </c>
      <c r="J1" s="4">
        <v>0</v>
      </c>
      <c r="K1" s="4">
        <v>0</v>
      </c>
      <c r="L1" s="4">
        <v>0</v>
      </c>
      <c r="M1" s="4">
        <v>0</v>
      </c>
      <c r="N1" s="4">
        <v>0</v>
      </c>
      <c r="O1" s="4">
        <v>0</v>
      </c>
      <c r="P1" s="4">
        <v>0</v>
      </c>
      <c r="Q1" s="4">
        <v>0</v>
      </c>
      <c r="R1" s="4">
        <v>0</v>
      </c>
      <c r="S1" s="5">
        <v>0</v>
      </c>
    </row>
    <row r="2" spans="1:19" ht="45">
      <c r="A2" s="2">
        <v>0</v>
      </c>
      <c r="B2" s="7" t="s">
        <v>400</v>
      </c>
      <c r="C2" s="8"/>
      <c r="D2" s="9"/>
      <c r="E2" s="9"/>
      <c r="F2" s="9"/>
      <c r="G2" s="9"/>
      <c r="H2" s="9"/>
      <c r="I2" s="9"/>
      <c r="J2" s="9"/>
      <c r="K2" s="9"/>
      <c r="L2" s="9"/>
      <c r="M2" s="9"/>
      <c r="N2" s="9"/>
      <c r="O2" s="9"/>
      <c r="P2" s="9"/>
      <c r="Q2" s="9"/>
      <c r="R2" s="9"/>
      <c r="S2" s="10"/>
    </row>
    <row r="3" spans="1:19" s="11" customFormat="1" ht="18" customHeight="1">
      <c r="A3" s="2">
        <v>0</v>
      </c>
      <c r="B3" s="12"/>
      <c r="C3" s="13"/>
      <c r="D3" s="13"/>
      <c r="E3" s="13"/>
      <c r="F3" s="13"/>
      <c r="G3" s="13"/>
      <c r="H3" s="13"/>
      <c r="I3" s="13"/>
      <c r="J3" s="13"/>
      <c r="K3" s="13"/>
      <c r="L3" s="13"/>
      <c r="M3" s="17"/>
      <c r="N3" s="17"/>
      <c r="O3" s="17"/>
      <c r="P3" s="13"/>
      <c r="Q3" s="13"/>
      <c r="R3" s="13"/>
      <c r="S3" s="14"/>
    </row>
    <row r="4" spans="1:19" s="11" customFormat="1" ht="18" customHeight="1">
      <c r="A4" s="2">
        <v>0</v>
      </c>
      <c r="B4" s="15"/>
      <c r="C4" s="16" t="s">
        <v>233</v>
      </c>
      <c r="D4" s="17"/>
      <c r="E4" s="17"/>
      <c r="F4" s="13"/>
      <c r="G4" s="13"/>
      <c r="H4" s="13"/>
      <c r="I4" s="13"/>
      <c r="J4" s="13"/>
      <c r="K4" s="13"/>
      <c r="L4" s="13"/>
      <c r="M4" s="13"/>
      <c r="N4" s="13"/>
      <c r="O4" s="13"/>
      <c r="P4" s="13"/>
      <c r="Q4" s="13"/>
      <c r="R4" s="13"/>
      <c r="S4" s="14"/>
    </row>
    <row r="5" spans="1:19" s="11" customFormat="1" ht="18" customHeight="1">
      <c r="A5" s="2">
        <v>0</v>
      </c>
      <c r="B5" s="15"/>
      <c r="C5" s="16"/>
      <c r="D5" s="17"/>
      <c r="E5" s="17"/>
      <c r="F5" s="17"/>
      <c r="G5" s="17"/>
      <c r="H5" s="17"/>
      <c r="I5" s="17"/>
      <c r="J5" s="17"/>
      <c r="K5" s="17"/>
      <c r="L5" s="17"/>
      <c r="M5" s="13"/>
      <c r="N5" s="13"/>
      <c r="O5" s="13"/>
      <c r="P5" s="13"/>
      <c r="Q5" s="13"/>
      <c r="R5" s="13"/>
      <c r="S5" s="14"/>
    </row>
    <row r="6" spans="1:19" s="11" customFormat="1" ht="18" customHeight="1">
      <c r="A6" s="2">
        <v>0</v>
      </c>
      <c r="B6" s="15"/>
      <c r="C6" s="32" t="s">
        <v>262</v>
      </c>
      <c r="D6" s="17"/>
      <c r="E6" s="17"/>
      <c r="F6" s="17"/>
      <c r="G6" s="17"/>
      <c r="H6" s="17"/>
      <c r="I6" s="17"/>
      <c r="J6" s="17"/>
      <c r="K6" s="17"/>
      <c r="L6" s="17"/>
      <c r="M6" s="13"/>
      <c r="N6" s="13"/>
      <c r="O6" s="13"/>
      <c r="P6" s="13"/>
      <c r="Q6" s="13"/>
      <c r="R6" s="13"/>
      <c r="S6" s="14"/>
    </row>
    <row r="7" spans="1:19" s="11" customFormat="1" ht="18" customHeight="1">
      <c r="A7" s="2"/>
      <c r="B7" s="15"/>
      <c r="C7" s="16"/>
      <c r="D7" s="16"/>
      <c r="E7" s="13"/>
      <c r="F7" s="13"/>
      <c r="G7" s="13"/>
      <c r="H7" s="13"/>
      <c r="I7" s="13"/>
      <c r="J7" s="13"/>
      <c r="K7" s="13"/>
      <c r="L7" s="13"/>
      <c r="M7" s="13"/>
      <c r="N7" s="13"/>
      <c r="O7" s="13"/>
      <c r="P7" s="13"/>
      <c r="Q7" s="13"/>
      <c r="R7" s="13"/>
      <c r="S7" s="14"/>
    </row>
    <row r="8" spans="1:19" s="11" customFormat="1" ht="18" customHeight="1">
      <c r="A8" s="2">
        <v>0</v>
      </c>
      <c r="B8" s="15"/>
      <c r="C8" s="13" t="s">
        <v>263</v>
      </c>
      <c r="D8" s="13"/>
      <c r="E8" s="13"/>
      <c r="F8" s="13"/>
      <c r="G8" s="13"/>
      <c r="H8" s="13"/>
      <c r="I8" s="13"/>
      <c r="J8" s="13"/>
      <c r="K8" s="13"/>
      <c r="L8" s="13"/>
      <c r="M8" s="13"/>
      <c r="N8" s="13"/>
      <c r="O8" s="13"/>
      <c r="P8" s="13"/>
      <c r="Q8" s="13"/>
      <c r="R8" s="13"/>
      <c r="S8" s="14"/>
    </row>
    <row r="9" spans="1:19" ht="18" customHeight="1">
      <c r="A9" s="2">
        <v>0</v>
      </c>
      <c r="B9" s="12"/>
      <c r="C9" s="13" t="s">
        <v>258</v>
      </c>
      <c r="D9" s="13"/>
      <c r="E9" s="13"/>
      <c r="F9" s="13"/>
      <c r="G9" s="13"/>
      <c r="H9" s="13"/>
      <c r="I9" s="13"/>
      <c r="J9" s="13"/>
      <c r="K9" s="13"/>
      <c r="L9" s="13"/>
      <c r="M9" s="13"/>
      <c r="N9" s="13"/>
      <c r="O9" s="13"/>
      <c r="P9" s="13"/>
      <c r="Q9" s="13"/>
      <c r="R9" s="13"/>
      <c r="S9" s="14"/>
    </row>
    <row r="10" spans="1:19" ht="18" customHeight="1">
      <c r="A10" s="2">
        <v>0</v>
      </c>
      <c r="B10" s="12"/>
      <c r="C10" s="13" t="s">
        <v>255</v>
      </c>
      <c r="D10" s="13"/>
      <c r="E10" s="13"/>
      <c r="F10" s="13"/>
      <c r="G10" s="13"/>
      <c r="H10" s="13"/>
      <c r="I10" s="13"/>
      <c r="J10" s="13"/>
      <c r="K10" s="13"/>
      <c r="L10" s="13"/>
      <c r="M10" s="13"/>
      <c r="N10" s="13"/>
      <c r="O10" s="13"/>
      <c r="P10" s="13"/>
      <c r="Q10" s="13"/>
      <c r="R10" s="13"/>
      <c r="S10" s="14"/>
    </row>
    <row r="11" spans="1:19" ht="18" customHeight="1">
      <c r="A11" s="2">
        <v>0</v>
      </c>
      <c r="B11" s="12"/>
      <c r="C11" s="13" t="s">
        <v>259</v>
      </c>
      <c r="D11" s="13"/>
      <c r="E11" s="13"/>
      <c r="F11" s="13"/>
      <c r="G11" s="13"/>
      <c r="H11" s="13"/>
      <c r="I11" s="13"/>
      <c r="J11" s="13"/>
      <c r="K11" s="13"/>
      <c r="L11" s="13"/>
      <c r="M11" s="13"/>
      <c r="N11" s="13"/>
      <c r="O11" s="13"/>
      <c r="P11" s="13"/>
      <c r="Q11" s="13"/>
      <c r="R11" s="13"/>
      <c r="S11" s="14"/>
    </row>
    <row r="12" spans="1:19" ht="18" customHeight="1">
      <c r="A12" s="2">
        <v>0</v>
      </c>
      <c r="B12" s="12"/>
      <c r="C12" s="13" t="s">
        <v>260</v>
      </c>
      <c r="D12" s="13"/>
      <c r="E12" s="13"/>
      <c r="F12" s="13"/>
      <c r="G12" s="13"/>
      <c r="H12" s="13"/>
      <c r="I12" s="13"/>
      <c r="J12" s="13"/>
      <c r="K12" s="13"/>
      <c r="L12" s="13"/>
      <c r="M12" s="13"/>
      <c r="N12" s="13"/>
      <c r="O12" s="13"/>
      <c r="P12" s="13"/>
      <c r="Q12" s="13"/>
      <c r="R12" s="13"/>
      <c r="S12" s="14"/>
    </row>
    <row r="13" spans="1:19" ht="18" customHeight="1">
      <c r="A13" s="2">
        <v>0</v>
      </c>
      <c r="B13" s="12"/>
      <c r="C13" s="13"/>
      <c r="D13" s="13"/>
      <c r="E13" s="13"/>
      <c r="F13" s="13"/>
      <c r="G13" s="13"/>
      <c r="H13" s="13"/>
      <c r="I13" s="13"/>
      <c r="J13" s="13"/>
      <c r="K13" s="13"/>
      <c r="L13" s="13"/>
      <c r="M13" s="13"/>
      <c r="N13" s="13"/>
      <c r="O13" s="13"/>
      <c r="P13" s="13"/>
      <c r="Q13" s="13"/>
      <c r="R13" s="13"/>
      <c r="S13" s="14"/>
    </row>
    <row r="14" spans="1:19" ht="18" customHeight="1">
      <c r="A14" s="2">
        <v>0</v>
      </c>
      <c r="B14" s="12"/>
      <c r="C14" s="13"/>
      <c r="D14" s="13"/>
      <c r="E14" s="13"/>
      <c r="F14" s="397" t="s">
        <v>399</v>
      </c>
      <c r="G14" s="398"/>
      <c r="H14" s="398"/>
      <c r="I14" s="397" t="s">
        <v>398</v>
      </c>
      <c r="J14" s="398"/>
      <c r="K14" s="398"/>
      <c r="L14" s="398"/>
      <c r="M14" s="13"/>
      <c r="N14" s="13"/>
      <c r="O14" s="13"/>
      <c r="P14" s="13"/>
      <c r="Q14" s="13"/>
      <c r="R14" s="13"/>
      <c r="S14" s="14"/>
    </row>
    <row r="15" spans="1:19" ht="18" customHeight="1">
      <c r="A15" s="2"/>
      <c r="B15" s="12"/>
      <c r="C15" s="13"/>
      <c r="D15" s="13"/>
      <c r="E15" s="13"/>
      <c r="F15" s="13"/>
      <c r="G15" s="13"/>
      <c r="H15" s="13"/>
      <c r="I15" s="13"/>
      <c r="J15" s="13"/>
      <c r="K15" s="13"/>
      <c r="L15" s="13"/>
      <c r="M15" s="13"/>
      <c r="N15" s="13"/>
      <c r="O15" s="13"/>
      <c r="P15" s="13"/>
      <c r="Q15" s="13"/>
      <c r="R15" s="13"/>
      <c r="S15" s="14"/>
    </row>
    <row r="16" spans="1:19" ht="18" customHeight="1">
      <c r="A16" s="2">
        <v>0</v>
      </c>
      <c r="B16" s="12"/>
      <c r="C16" s="33" t="s">
        <v>261</v>
      </c>
      <c r="D16" s="13"/>
      <c r="E16" s="13"/>
      <c r="F16" s="13"/>
      <c r="G16" s="13"/>
      <c r="H16" s="13"/>
      <c r="I16" s="13"/>
      <c r="J16" s="13"/>
      <c r="K16" s="13"/>
      <c r="L16" s="13"/>
      <c r="M16" s="13"/>
      <c r="N16" s="13"/>
      <c r="O16" s="13"/>
      <c r="P16" s="13"/>
      <c r="Q16" s="13"/>
      <c r="R16" s="13"/>
      <c r="S16" s="14"/>
    </row>
    <row r="17" spans="1:19" ht="24.95" customHeight="1">
      <c r="A17" s="2">
        <v>0</v>
      </c>
      <c r="B17" s="12"/>
      <c r="C17" s="36" t="s">
        <v>239</v>
      </c>
      <c r="D17" s="13"/>
      <c r="E17" s="13"/>
      <c r="F17" s="13"/>
      <c r="G17" s="13"/>
      <c r="H17" s="13"/>
      <c r="I17" s="13"/>
      <c r="J17" s="13"/>
      <c r="K17" s="13"/>
      <c r="L17" s="13"/>
      <c r="M17" s="13"/>
      <c r="N17" s="13"/>
      <c r="O17" s="13"/>
      <c r="P17" s="13"/>
      <c r="Q17" s="13"/>
      <c r="R17" s="13"/>
      <c r="S17" s="14"/>
    </row>
    <row r="18" spans="1:19" ht="24.95" customHeight="1">
      <c r="A18" s="2"/>
      <c r="B18" s="12"/>
      <c r="C18" s="36"/>
      <c r="D18" s="13" t="s">
        <v>252</v>
      </c>
      <c r="E18" s="13"/>
      <c r="F18" s="13"/>
      <c r="G18" s="13"/>
      <c r="H18" s="13"/>
      <c r="I18" s="13"/>
      <c r="J18" s="13"/>
      <c r="K18" s="13"/>
      <c r="L18" s="13"/>
      <c r="M18" s="13"/>
      <c r="N18" s="13"/>
      <c r="O18" s="13"/>
      <c r="P18" s="13"/>
      <c r="Q18" s="13"/>
      <c r="R18" s="13"/>
      <c r="S18" s="14"/>
    </row>
    <row r="19" spans="1:19" ht="24.95" customHeight="1">
      <c r="A19" s="2"/>
      <c r="B19" s="12"/>
      <c r="C19" s="36"/>
      <c r="D19" s="13"/>
      <c r="E19" s="13"/>
      <c r="F19" s="13"/>
      <c r="G19" s="13"/>
      <c r="H19" s="13"/>
      <c r="I19" s="13"/>
      <c r="J19" s="13"/>
      <c r="K19" s="13"/>
      <c r="L19" s="13"/>
      <c r="M19" s="13"/>
      <c r="N19" s="13"/>
      <c r="O19" s="13"/>
      <c r="P19" s="13"/>
      <c r="Q19" s="13"/>
      <c r="R19" s="13"/>
      <c r="S19" s="14"/>
    </row>
    <row r="20" spans="1:19" ht="24.95" customHeight="1">
      <c r="A20" s="2">
        <v>0</v>
      </c>
      <c r="B20" s="12"/>
      <c r="C20" s="36" t="s">
        <v>240</v>
      </c>
      <c r="D20" s="13"/>
      <c r="E20" s="13"/>
      <c r="F20" s="13"/>
      <c r="G20" s="13"/>
      <c r="H20" s="13"/>
      <c r="I20" s="13"/>
      <c r="J20" s="13"/>
      <c r="K20" s="13"/>
      <c r="L20" s="13"/>
      <c r="M20" s="13"/>
      <c r="N20" s="13"/>
      <c r="O20" s="13"/>
      <c r="P20" s="13"/>
      <c r="Q20" s="13"/>
      <c r="R20" s="13"/>
      <c r="S20" s="14"/>
    </row>
    <row r="21" spans="1:19" ht="15" customHeight="1">
      <c r="A21" s="2">
        <v>0</v>
      </c>
      <c r="B21" s="12"/>
      <c r="C21" s="36"/>
      <c r="D21" s="13" t="s">
        <v>241</v>
      </c>
      <c r="E21" s="13"/>
      <c r="F21" s="13"/>
      <c r="G21" s="13"/>
      <c r="H21" s="13"/>
      <c r="I21" s="13"/>
      <c r="J21" s="13"/>
      <c r="K21" s="13"/>
      <c r="L21" s="13"/>
      <c r="M21" s="13"/>
      <c r="N21" s="13"/>
      <c r="O21" s="13"/>
      <c r="P21" s="13"/>
      <c r="Q21" s="13"/>
      <c r="R21" s="13"/>
      <c r="S21" s="14"/>
    </row>
    <row r="22" spans="1:19" ht="15" customHeight="1">
      <c r="A22" s="2">
        <v>0</v>
      </c>
      <c r="B22" s="12"/>
      <c r="C22" s="36"/>
      <c r="D22" s="36" t="s">
        <v>243</v>
      </c>
      <c r="E22" s="13"/>
      <c r="F22" s="13"/>
      <c r="G22" s="13"/>
      <c r="H22" s="13"/>
      <c r="I22" s="13"/>
      <c r="J22" s="13"/>
      <c r="K22" s="13"/>
      <c r="L22" s="13"/>
      <c r="M22" s="13"/>
      <c r="N22" s="13"/>
      <c r="O22" s="13"/>
      <c r="P22" s="13"/>
      <c r="Q22" s="13"/>
      <c r="R22" s="13"/>
      <c r="S22" s="14"/>
    </row>
    <row r="23" spans="1:19" ht="15" customHeight="1">
      <c r="A23" s="2">
        <v>0</v>
      </c>
      <c r="B23" s="12"/>
      <c r="C23" s="36"/>
      <c r="D23" s="13"/>
      <c r="E23" s="13" t="s">
        <v>242</v>
      </c>
      <c r="F23" s="13"/>
      <c r="G23" s="13"/>
      <c r="H23" s="13"/>
      <c r="I23" s="13"/>
      <c r="J23" s="13"/>
      <c r="K23" s="13"/>
      <c r="L23" s="13"/>
      <c r="M23" s="13"/>
      <c r="N23" s="13"/>
      <c r="O23" s="13"/>
      <c r="P23" s="13"/>
      <c r="Q23" s="13"/>
      <c r="R23" s="13"/>
      <c r="S23" s="14"/>
    </row>
    <row r="24" spans="1:19" ht="15" customHeight="1">
      <c r="A24" s="2">
        <v>0</v>
      </c>
      <c r="B24" s="12"/>
      <c r="C24" s="36"/>
      <c r="D24" s="36" t="s">
        <v>244</v>
      </c>
      <c r="E24" s="13"/>
      <c r="F24" s="13"/>
      <c r="G24" s="13"/>
      <c r="H24" s="13"/>
      <c r="I24" s="13"/>
      <c r="J24" s="13"/>
      <c r="K24" s="13"/>
      <c r="L24" s="13"/>
      <c r="M24" s="13"/>
      <c r="N24" s="13"/>
      <c r="O24" s="13"/>
      <c r="P24" s="13"/>
      <c r="Q24" s="13"/>
      <c r="R24" s="13"/>
      <c r="S24" s="14"/>
    </row>
    <row r="25" spans="1:19" ht="15" customHeight="1">
      <c r="A25" s="2">
        <v>0</v>
      </c>
      <c r="B25" s="12"/>
      <c r="C25" s="36"/>
      <c r="D25" s="36" t="s">
        <v>246</v>
      </c>
      <c r="E25" s="13"/>
      <c r="F25" s="13"/>
      <c r="G25" s="13"/>
      <c r="H25" s="13"/>
      <c r="I25" s="13"/>
      <c r="J25" s="13"/>
      <c r="K25" s="13"/>
      <c r="L25" s="13"/>
      <c r="M25" s="13"/>
      <c r="N25" s="13"/>
      <c r="O25" s="13"/>
      <c r="P25" s="13"/>
      <c r="Q25" s="13"/>
      <c r="R25" s="13"/>
      <c r="S25" s="14"/>
    </row>
    <row r="26" spans="1:19" ht="15" customHeight="1">
      <c r="A26" s="2">
        <v>0</v>
      </c>
      <c r="B26" s="12"/>
      <c r="C26" s="36"/>
      <c r="D26" s="36" t="s">
        <v>247</v>
      </c>
      <c r="E26" s="13"/>
      <c r="F26" s="13"/>
      <c r="G26" s="13"/>
      <c r="H26" s="13"/>
      <c r="I26" s="13"/>
      <c r="J26" s="13"/>
      <c r="K26" s="13"/>
      <c r="L26" s="13"/>
      <c r="M26" s="13"/>
      <c r="N26" s="13"/>
      <c r="O26" s="13"/>
      <c r="P26" s="13"/>
      <c r="Q26" s="13"/>
      <c r="R26" s="13"/>
      <c r="S26" s="14"/>
    </row>
    <row r="27" spans="1:19" ht="15" customHeight="1">
      <c r="A27" s="2"/>
      <c r="B27" s="12"/>
      <c r="C27" s="36"/>
      <c r="D27" s="36"/>
      <c r="E27" s="13"/>
      <c r="F27" s="13" t="s">
        <v>249</v>
      </c>
      <c r="G27" s="13"/>
      <c r="H27" s="13"/>
      <c r="I27" s="13"/>
      <c r="J27" s="13"/>
      <c r="K27" s="13"/>
      <c r="L27" s="13"/>
      <c r="M27" s="13"/>
      <c r="N27" s="13"/>
      <c r="O27" s="13"/>
      <c r="P27" s="13"/>
      <c r="Q27" s="13"/>
      <c r="R27" s="13"/>
      <c r="S27" s="14"/>
    </row>
    <row r="28" spans="1:19" ht="15" customHeight="1">
      <c r="A28" s="2"/>
      <c r="B28" s="12"/>
      <c r="C28" s="36"/>
      <c r="D28" s="36"/>
      <c r="E28" s="13"/>
      <c r="F28" s="13" t="s">
        <v>248</v>
      </c>
      <c r="G28" s="13"/>
      <c r="H28" s="13"/>
      <c r="I28" s="13"/>
      <c r="J28" s="13"/>
      <c r="K28" s="13"/>
      <c r="L28" s="13"/>
      <c r="M28" s="13"/>
      <c r="N28" s="13"/>
      <c r="O28" s="13"/>
      <c r="P28" s="13"/>
      <c r="Q28" s="13"/>
      <c r="R28" s="13"/>
      <c r="S28" s="14"/>
    </row>
    <row r="29" spans="1:19" ht="15" customHeight="1">
      <c r="A29" s="2">
        <v>0</v>
      </c>
      <c r="B29" s="12"/>
      <c r="C29" s="36"/>
      <c r="D29" s="36" t="s">
        <v>250</v>
      </c>
      <c r="E29" s="13"/>
      <c r="F29" s="13"/>
      <c r="G29" s="13"/>
      <c r="H29" s="13"/>
      <c r="I29" s="13"/>
      <c r="J29" s="13"/>
      <c r="K29" s="13"/>
      <c r="L29" s="13"/>
      <c r="M29" s="13"/>
      <c r="N29" s="13"/>
      <c r="O29" s="13"/>
      <c r="P29" s="13"/>
      <c r="Q29" s="13"/>
      <c r="R29" s="13"/>
      <c r="S29" s="14"/>
    </row>
    <row r="30" spans="1:19" ht="15" customHeight="1">
      <c r="A30" s="2"/>
      <c r="B30" s="12"/>
      <c r="C30" s="36"/>
      <c r="D30" s="36"/>
      <c r="E30" s="13"/>
      <c r="F30" s="13" t="s">
        <v>251</v>
      </c>
      <c r="G30" s="13"/>
      <c r="H30" s="13"/>
      <c r="I30" s="13"/>
      <c r="J30" s="13"/>
      <c r="K30" s="13"/>
      <c r="L30" s="13"/>
      <c r="M30" s="13"/>
      <c r="N30" s="13"/>
      <c r="O30" s="13"/>
      <c r="P30" s="13"/>
      <c r="Q30" s="13"/>
      <c r="R30" s="13"/>
      <c r="S30" s="14"/>
    </row>
    <row r="31" spans="1:19" ht="15" customHeight="1">
      <c r="A31" s="2"/>
      <c r="B31" s="12"/>
      <c r="C31" s="36"/>
      <c r="D31" s="36"/>
      <c r="E31" s="13"/>
      <c r="F31" s="13"/>
      <c r="G31" s="13"/>
      <c r="H31" s="13"/>
      <c r="I31" s="13"/>
      <c r="J31" s="13"/>
      <c r="K31" s="13"/>
      <c r="L31" s="13"/>
      <c r="M31" s="13"/>
      <c r="N31" s="13"/>
      <c r="O31" s="13"/>
      <c r="P31" s="13"/>
      <c r="Q31" s="13"/>
      <c r="R31" s="13"/>
      <c r="S31" s="14"/>
    </row>
    <row r="32" spans="1:19" ht="24.95" customHeight="1">
      <c r="A32" s="2">
        <v>0</v>
      </c>
      <c r="B32" s="12"/>
      <c r="C32" s="36" t="s">
        <v>633</v>
      </c>
      <c r="D32" s="13" t="s">
        <v>634</v>
      </c>
      <c r="E32" s="13"/>
      <c r="F32" s="13"/>
      <c r="G32" s="13"/>
      <c r="H32" s="13"/>
      <c r="I32" s="13"/>
      <c r="J32" s="13"/>
      <c r="K32" s="13"/>
      <c r="L32" s="13"/>
      <c r="M32" s="13"/>
      <c r="N32" s="13"/>
      <c r="O32" s="13"/>
      <c r="P32" s="13"/>
      <c r="Q32" s="13"/>
      <c r="R32" s="13"/>
      <c r="S32" s="14"/>
    </row>
    <row r="33" spans="1:19" ht="15" customHeight="1">
      <c r="A33" s="2">
        <v>0</v>
      </c>
      <c r="B33" s="12"/>
      <c r="C33" s="396" t="s">
        <v>639</v>
      </c>
      <c r="D33" s="36" t="s">
        <v>635</v>
      </c>
      <c r="E33" s="13"/>
      <c r="F33" s="13"/>
      <c r="G33" s="13"/>
      <c r="H33" s="13"/>
      <c r="I33" s="13"/>
      <c r="J33" s="13"/>
      <c r="K33" s="13"/>
      <c r="L33" s="13"/>
      <c r="M33" s="13"/>
      <c r="N33" s="13"/>
      <c r="O33" s="13"/>
      <c r="P33" s="13"/>
      <c r="Q33" s="13"/>
      <c r="R33" s="13"/>
      <c r="S33" s="14"/>
    </row>
    <row r="34" spans="1:19" ht="15" customHeight="1">
      <c r="A34" s="2">
        <v>0</v>
      </c>
      <c r="B34" s="12"/>
      <c r="C34" s="36"/>
      <c r="D34" s="36" t="s">
        <v>636</v>
      </c>
      <c r="E34" s="13"/>
      <c r="F34" s="13"/>
      <c r="G34" s="13"/>
      <c r="H34" s="13"/>
      <c r="I34" s="13"/>
      <c r="J34" s="13"/>
      <c r="K34" s="13"/>
      <c r="L34" s="13"/>
      <c r="M34" s="13"/>
      <c r="N34" s="13"/>
      <c r="O34" s="13"/>
      <c r="P34" s="13"/>
      <c r="Q34" s="13"/>
      <c r="R34" s="13"/>
      <c r="S34" s="14"/>
    </row>
    <row r="35" spans="1:19" ht="15" customHeight="1">
      <c r="A35" s="2">
        <v>0</v>
      </c>
      <c r="B35" s="12"/>
      <c r="C35" s="36"/>
      <c r="D35" s="36" t="s">
        <v>637</v>
      </c>
      <c r="E35" s="13"/>
      <c r="F35" s="13"/>
      <c r="G35" s="13"/>
      <c r="H35" s="13"/>
      <c r="I35" s="13"/>
      <c r="J35" s="13"/>
      <c r="K35" s="13"/>
      <c r="L35" s="13"/>
      <c r="M35" s="13"/>
      <c r="N35" s="13"/>
      <c r="O35" s="13"/>
      <c r="P35" s="13"/>
      <c r="Q35" s="13"/>
      <c r="R35" s="13"/>
      <c r="S35" s="14"/>
    </row>
    <row r="36" spans="1:19" ht="15" customHeight="1">
      <c r="A36" s="2">
        <v>0</v>
      </c>
      <c r="B36" s="12"/>
      <c r="C36" s="36"/>
      <c r="D36" s="36" t="s">
        <v>638</v>
      </c>
      <c r="E36" s="13"/>
      <c r="F36" s="13"/>
      <c r="G36" s="13"/>
      <c r="H36" s="13"/>
      <c r="I36" s="13"/>
      <c r="J36" s="13"/>
      <c r="K36" s="13"/>
      <c r="L36" s="13"/>
      <c r="M36" s="13"/>
      <c r="N36" s="13"/>
      <c r="O36" s="13"/>
      <c r="P36" s="13"/>
      <c r="Q36" s="13"/>
      <c r="R36" s="13"/>
      <c r="S36" s="14"/>
    </row>
    <row r="37" spans="1:19" ht="13.5" customHeight="1">
      <c r="A37" s="2"/>
      <c r="B37" s="12"/>
      <c r="C37" s="36"/>
      <c r="D37" s="36"/>
      <c r="E37" s="13"/>
      <c r="F37" s="13"/>
      <c r="G37" s="13"/>
      <c r="H37" s="13"/>
      <c r="I37" s="13"/>
      <c r="J37" s="13"/>
      <c r="K37" s="13"/>
      <c r="L37" s="13"/>
      <c r="M37" s="13"/>
      <c r="N37" s="13"/>
      <c r="O37" s="13"/>
      <c r="P37" s="13"/>
      <c r="Q37" s="13"/>
      <c r="R37" s="13"/>
      <c r="S37" s="14"/>
    </row>
    <row r="38" spans="1:19" ht="24.95" customHeight="1">
      <c r="A38" s="2">
        <v>0</v>
      </c>
      <c r="B38" s="12"/>
      <c r="C38" s="36" t="s">
        <v>253</v>
      </c>
      <c r="D38" s="13"/>
      <c r="E38" s="13"/>
      <c r="F38" s="13"/>
      <c r="G38" s="13"/>
      <c r="H38" s="13"/>
      <c r="I38" s="13"/>
      <c r="J38" s="13"/>
      <c r="K38" s="13"/>
      <c r="L38" s="13"/>
      <c r="M38" s="13"/>
      <c r="N38" s="13"/>
      <c r="O38" s="13"/>
      <c r="P38" s="13"/>
      <c r="Q38" s="13"/>
      <c r="R38" s="13"/>
      <c r="S38" s="14"/>
    </row>
    <row r="39" spans="1:19" ht="24.95" customHeight="1">
      <c r="A39" s="2">
        <v>0</v>
      </c>
      <c r="B39" s="12"/>
      <c r="C39" s="36" t="s">
        <v>254</v>
      </c>
      <c r="D39" s="13"/>
      <c r="E39" s="13"/>
      <c r="F39" s="13"/>
      <c r="G39" s="13"/>
      <c r="H39" s="13"/>
      <c r="I39" s="13"/>
      <c r="J39" s="13"/>
      <c r="K39" s="13"/>
      <c r="L39" s="13"/>
      <c r="M39" s="13"/>
      <c r="N39" s="13"/>
      <c r="O39" s="13"/>
      <c r="P39" s="13"/>
      <c r="Q39" s="13"/>
      <c r="R39" s="13"/>
      <c r="S39" s="14"/>
    </row>
    <row r="40" spans="1:19" ht="24.95" customHeight="1">
      <c r="A40" s="2"/>
      <c r="B40" s="12"/>
      <c r="C40" s="36"/>
      <c r="D40" s="13"/>
      <c r="E40" s="13"/>
      <c r="F40" s="13"/>
      <c r="G40" s="13"/>
      <c r="H40" s="13"/>
      <c r="I40" s="13"/>
      <c r="J40" s="13"/>
      <c r="K40" s="13"/>
      <c r="L40" s="13"/>
      <c r="M40" s="13"/>
      <c r="N40" s="13"/>
      <c r="O40" s="13"/>
      <c r="P40" s="13"/>
      <c r="Q40" s="13"/>
      <c r="R40" s="13"/>
      <c r="S40" s="14"/>
    </row>
    <row r="41" spans="1:19" ht="18" customHeight="1">
      <c r="A41" s="2"/>
      <c r="B41" s="12"/>
      <c r="C41" s="33" t="s">
        <v>256</v>
      </c>
      <c r="D41" s="17"/>
      <c r="E41" s="17"/>
      <c r="F41" s="17"/>
      <c r="G41" s="17"/>
      <c r="H41" s="17"/>
      <c r="I41" s="17"/>
      <c r="J41" s="17"/>
      <c r="K41" s="17"/>
      <c r="L41" s="17"/>
      <c r="M41" s="13"/>
      <c r="N41" s="13"/>
      <c r="O41" s="13"/>
      <c r="P41" s="13"/>
      <c r="Q41" s="13"/>
      <c r="R41" s="13"/>
      <c r="S41" s="14"/>
    </row>
    <row r="42" spans="1:19" ht="18" customHeight="1">
      <c r="A42" s="2"/>
      <c r="B42" s="12"/>
      <c r="C42" s="13"/>
      <c r="D42" s="17"/>
      <c r="E42" s="17"/>
      <c r="F42" s="17"/>
      <c r="G42" s="17"/>
      <c r="H42" s="17"/>
      <c r="I42" s="17"/>
      <c r="J42" s="17"/>
      <c r="K42" s="17"/>
      <c r="L42" s="17"/>
      <c r="M42" s="13"/>
      <c r="N42" s="13"/>
      <c r="O42" s="13"/>
      <c r="P42" s="13"/>
      <c r="Q42" s="13"/>
      <c r="R42" s="13"/>
      <c r="S42" s="14"/>
    </row>
    <row r="43" spans="1:19" ht="18" customHeight="1">
      <c r="A43" s="2"/>
      <c r="B43" s="12"/>
      <c r="C43" s="577" t="s">
        <v>234</v>
      </c>
      <c r="D43" s="578"/>
      <c r="E43" s="578"/>
      <c r="F43" s="578"/>
      <c r="G43" s="578"/>
      <c r="H43" s="578"/>
      <c r="I43" s="17"/>
      <c r="J43" s="17"/>
      <c r="K43" s="17"/>
      <c r="L43" s="17"/>
      <c r="M43" s="13"/>
      <c r="N43" s="13"/>
      <c r="O43" s="13"/>
      <c r="P43" s="13"/>
      <c r="Q43" s="13"/>
      <c r="R43" s="13"/>
      <c r="S43" s="14"/>
    </row>
    <row r="44" spans="1:19" ht="18" customHeight="1">
      <c r="A44" s="2"/>
      <c r="B44" s="12"/>
      <c r="C44" s="577" t="s">
        <v>264</v>
      </c>
      <c r="D44" s="578"/>
      <c r="E44" s="578"/>
      <c r="F44" s="578"/>
      <c r="G44" s="578"/>
      <c r="H44" s="578"/>
      <c r="I44" s="17"/>
      <c r="J44" s="17"/>
      <c r="K44" s="17"/>
      <c r="L44" s="17"/>
      <c r="M44" s="13"/>
      <c r="N44" s="13"/>
      <c r="O44" s="13"/>
      <c r="P44" s="13"/>
      <c r="Q44" s="13"/>
      <c r="R44" s="13"/>
      <c r="S44" s="14"/>
    </row>
    <row r="45" spans="1:19" ht="18" customHeight="1">
      <c r="A45" s="2">
        <v>0</v>
      </c>
      <c r="B45" s="915">
        <v>0</v>
      </c>
      <c r="C45" s="918" t="s">
        <v>643</v>
      </c>
      <c r="D45" s="918"/>
      <c r="E45" s="918"/>
      <c r="F45" s="918"/>
      <c r="G45" s="918"/>
      <c r="H45" s="916">
        <v>0</v>
      </c>
      <c r="I45" s="13">
        <v>0</v>
      </c>
      <c r="J45" s="13">
        <v>0</v>
      </c>
      <c r="K45" s="13">
        <v>0</v>
      </c>
      <c r="L45" s="13">
        <v>0</v>
      </c>
      <c r="M45" s="13">
        <v>0</v>
      </c>
      <c r="N45" s="13">
        <v>0</v>
      </c>
      <c r="O45" s="13">
        <v>0</v>
      </c>
      <c r="P45" s="13">
        <v>0</v>
      </c>
      <c r="Q45" s="13">
        <v>0</v>
      </c>
      <c r="R45" s="13">
        <v>0</v>
      </c>
      <c r="S45" s="14">
        <v>0</v>
      </c>
    </row>
    <row r="46" spans="1:19" ht="15.75">
      <c r="B46" s="917"/>
      <c r="C46" s="918" t="s">
        <v>642</v>
      </c>
      <c r="D46" s="918"/>
      <c r="E46" s="918"/>
      <c r="F46" s="918"/>
      <c r="G46" s="918"/>
      <c r="H46" s="918"/>
      <c r="I46" s="17"/>
      <c r="J46" s="17"/>
      <c r="K46" s="17"/>
      <c r="L46" s="17"/>
      <c r="M46" s="17"/>
      <c r="N46" s="17"/>
      <c r="O46" s="17"/>
      <c r="P46" s="17"/>
      <c r="Q46" s="17"/>
      <c r="R46" s="17"/>
      <c r="S46" s="19"/>
    </row>
    <row r="47" spans="1:19" ht="15">
      <c r="B47" s="18"/>
      <c r="C47" s="579" t="s">
        <v>641</v>
      </c>
      <c r="D47" s="578"/>
      <c r="E47" s="578"/>
      <c r="F47" s="578"/>
      <c r="G47" s="578"/>
      <c r="H47" s="578"/>
      <c r="I47" s="17"/>
      <c r="J47" s="17"/>
      <c r="K47" s="17"/>
      <c r="L47" s="17"/>
      <c r="M47" s="17"/>
      <c r="N47" s="17"/>
      <c r="O47" s="17"/>
      <c r="P47" s="17"/>
      <c r="Q47" s="17"/>
      <c r="R47" s="17"/>
      <c r="S47" s="19"/>
    </row>
    <row r="48" spans="1:19">
      <c r="B48" s="18"/>
      <c r="C48" s="580" t="str">
        <f ca="1">CELL("nomfichier")</f>
        <v>E:\Joël Leboucher\Téléchargements\[me-menus_gemrcn_2009 (2).xlsx]GEMRCN Grammages imposés</v>
      </c>
      <c r="D48" s="578"/>
      <c r="E48" s="578"/>
      <c r="F48" s="578"/>
      <c r="G48" s="578"/>
      <c r="H48" s="578"/>
      <c r="I48" s="17"/>
      <c r="J48" s="17"/>
      <c r="K48" s="17"/>
      <c r="L48" s="17"/>
      <c r="M48" s="17"/>
      <c r="N48" s="17"/>
      <c r="O48" s="17"/>
      <c r="P48" s="17"/>
      <c r="Q48" s="17"/>
      <c r="R48" s="17"/>
      <c r="S48" s="19"/>
    </row>
    <row r="49" spans="2:19">
      <c r="B49" s="20"/>
      <c r="C49" s="581"/>
      <c r="D49" s="581"/>
      <c r="E49" s="581"/>
      <c r="F49" s="581"/>
      <c r="G49" s="581"/>
      <c r="H49" s="581"/>
      <c r="I49" s="21"/>
      <c r="J49" s="21"/>
      <c r="K49" s="21"/>
      <c r="L49" s="21"/>
      <c r="M49" s="21"/>
      <c r="N49" s="21"/>
      <c r="O49" s="21"/>
      <c r="P49" s="21"/>
      <c r="Q49" s="21"/>
      <c r="R49" s="21"/>
      <c r="S49" s="22"/>
    </row>
  </sheetData>
  <mergeCells count="2">
    <mergeCell ref="C46:H46"/>
    <mergeCell ref="C45:G45"/>
  </mergeCells>
  <phoneticPr fontId="0" type="noConversion"/>
  <hyperlinks>
    <hyperlink ref="C45" r:id="rId1" xr:uid="{00000000-0004-0000-0000-000000000000}"/>
    <hyperlink ref="C46:H46" r:id="rId2" display="U.P.R.T. - Union des Professionnels de la Restauration Territoriale   " xr:uid="{00000000-0004-0000-0000-000001000000}"/>
  </hyperlinks>
  <printOptions horizontalCentered="1"/>
  <pageMargins left="0.59055118110236227" right="0" top="0.59055118110236227" bottom="0" header="0" footer="0"/>
  <pageSetup paperSize="9" scale="59" orientation="landscape" horizontalDpi="4294967293"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U134"/>
  <sheetViews>
    <sheetView zoomScaleNormal="100" workbookViewId="0">
      <selection activeCell="S19" sqref="S19"/>
    </sheetView>
  </sheetViews>
  <sheetFormatPr baseColWidth="10" defaultColWidth="9.140625" defaultRowHeight="12.75"/>
  <cols>
    <col min="1" max="1" width="5.7109375" style="24" customWidth="1"/>
    <col min="2" max="2" width="13.28515625" style="24" customWidth="1"/>
    <col min="3" max="12" width="9.140625" style="24" customWidth="1"/>
    <col min="13" max="13" width="3.28515625" style="24" customWidth="1"/>
    <col min="14" max="16384" width="9.140625" style="24"/>
  </cols>
  <sheetData>
    <row r="2" spans="2:21">
      <c r="B2" s="924" t="str">
        <f ca="1">CELL("nomfichier")</f>
        <v>E:\Joël Leboucher\Téléchargements\[me-menus_gemrcn_2009 (2).xlsx]GEMRCN Grammages imposés</v>
      </c>
      <c r="C2" s="924"/>
      <c r="D2" s="924"/>
    </row>
    <row r="3" spans="2:21">
      <c r="B3" s="924"/>
      <c r="C3" s="924"/>
      <c r="D3" s="924"/>
    </row>
    <row r="4" spans="2:21">
      <c r="B4" s="924"/>
      <c r="C4" s="924"/>
      <c r="D4" s="924"/>
    </row>
    <row r="5" spans="2:21">
      <c r="B5" s="924"/>
      <c r="C5" s="924"/>
      <c r="D5" s="924"/>
    </row>
    <row r="6" spans="2:21">
      <c r="B6" s="924"/>
      <c r="C6" s="924"/>
      <c r="D6" s="924"/>
    </row>
    <row r="7" spans="2:21">
      <c r="B7" s="924"/>
      <c r="C7" s="924"/>
      <c r="D7" s="924"/>
    </row>
    <row r="8" spans="2:21">
      <c r="B8" s="924"/>
      <c r="C8" s="924"/>
      <c r="D8" s="924"/>
    </row>
    <row r="9" spans="2:21">
      <c r="B9" s="924"/>
      <c r="C9" s="924"/>
      <c r="D9" s="924"/>
    </row>
    <row r="11" spans="2:21" s="369" customFormat="1" ht="18.75">
      <c r="B11" s="369" t="s">
        <v>375</v>
      </c>
      <c r="O11" s="24"/>
      <c r="P11" s="24"/>
      <c r="Q11" s="24"/>
      <c r="R11" s="24"/>
      <c r="S11" s="24"/>
      <c r="T11" s="24"/>
    </row>
    <row r="12" spans="2:21" ht="18">
      <c r="U12" s="698"/>
    </row>
    <row r="13" spans="2:21" s="371" customFormat="1" ht="14.25">
      <c r="B13" s="908"/>
      <c r="C13" s="908"/>
      <c r="O13" s="24"/>
      <c r="P13" s="24"/>
      <c r="Q13" s="24"/>
      <c r="R13" s="24"/>
      <c r="S13" s="24"/>
      <c r="T13" s="24"/>
    </row>
    <row r="14" spans="2:21" s="373" customFormat="1" ht="15.75">
      <c r="B14" s="911" t="s">
        <v>257</v>
      </c>
      <c r="C14" s="912"/>
      <c r="O14" s="24"/>
      <c r="P14" s="24"/>
      <c r="Q14" s="24"/>
      <c r="R14" s="24"/>
      <c r="S14" s="24"/>
      <c r="T14" s="24"/>
    </row>
    <row r="15" spans="2:21" ht="15">
      <c r="B15" s="206"/>
      <c r="C15" s="909"/>
    </row>
    <row r="16" spans="2:21" s="372" customFormat="1" ht="15.75">
      <c r="B16" s="913" t="s">
        <v>376</v>
      </c>
      <c r="C16" s="910"/>
    </row>
    <row r="17" spans="2:3" s="372" customFormat="1" ht="15.75">
      <c r="B17" s="913" t="s">
        <v>1514</v>
      </c>
      <c r="C17" s="910"/>
    </row>
    <row r="18" spans="2:3" s="372" customFormat="1" ht="15.75">
      <c r="B18" s="913" t="s">
        <v>1515</v>
      </c>
      <c r="C18" s="910"/>
    </row>
    <row r="19" spans="2:3" s="370" customFormat="1" ht="15.75">
      <c r="B19" s="913" t="s">
        <v>377</v>
      </c>
      <c r="C19" s="908"/>
    </row>
    <row r="20" spans="2:3" s="370" customFormat="1" ht="15.75">
      <c r="B20" s="913"/>
      <c r="C20" s="908"/>
    </row>
    <row r="21" spans="2:3" s="370" customFormat="1" ht="15.75">
      <c r="B21" s="379" t="s">
        <v>1496</v>
      </c>
      <c r="C21" s="908"/>
    </row>
    <row r="22" spans="2:3" s="372" customFormat="1" ht="15.75">
      <c r="B22" s="913" t="s">
        <v>378</v>
      </c>
      <c r="C22" s="910"/>
    </row>
    <row r="23" spans="2:3" s="372" customFormat="1" ht="15.75">
      <c r="B23" s="913" t="s">
        <v>379</v>
      </c>
      <c r="C23" s="910"/>
    </row>
    <row r="24" spans="2:3" s="372" customFormat="1" ht="15.75">
      <c r="B24" s="913"/>
      <c r="C24" s="910"/>
    </row>
    <row r="25" spans="2:3" s="370" customFormat="1" ht="15">
      <c r="B25" s="379" t="s">
        <v>380</v>
      </c>
      <c r="C25" s="908"/>
    </row>
    <row r="26" spans="2:3" s="370" customFormat="1" ht="15.75">
      <c r="B26" s="379" t="s">
        <v>1497</v>
      </c>
      <c r="C26" s="908"/>
    </row>
    <row r="27" spans="2:3" s="370" customFormat="1" ht="15.75">
      <c r="B27" s="379" t="s">
        <v>1498</v>
      </c>
      <c r="C27" s="908"/>
    </row>
    <row r="28" spans="2:3" s="370" customFormat="1" ht="15.75">
      <c r="B28" s="379" t="s">
        <v>1499</v>
      </c>
      <c r="C28" s="908"/>
    </row>
    <row r="29" spans="2:3" s="370" customFormat="1" ht="15">
      <c r="B29" s="379"/>
      <c r="C29" s="908"/>
    </row>
    <row r="30" spans="2:3" s="370" customFormat="1" ht="15">
      <c r="B30" s="379" t="s">
        <v>381</v>
      </c>
      <c r="C30" s="908"/>
    </row>
    <row r="31" spans="2:3" s="370" customFormat="1" ht="15.75">
      <c r="B31" s="379" t="s">
        <v>1500</v>
      </c>
      <c r="C31" s="908"/>
    </row>
    <row r="32" spans="2:3" s="372" customFormat="1" ht="15.75">
      <c r="B32" s="913" t="s">
        <v>382</v>
      </c>
      <c r="C32" s="910"/>
    </row>
    <row r="33" spans="2:3" s="372" customFormat="1" ht="15.75">
      <c r="B33" s="913" t="s">
        <v>383</v>
      </c>
      <c r="C33" s="910"/>
    </row>
    <row r="34" spans="2:3" s="372" customFormat="1" ht="15.75">
      <c r="B34" s="913"/>
      <c r="C34" s="910"/>
    </row>
    <row r="35" spans="2:3" s="370" customFormat="1" ht="15">
      <c r="B35" s="379" t="s">
        <v>384</v>
      </c>
      <c r="C35" s="908"/>
    </row>
    <row r="36" spans="2:3" s="370" customFormat="1" ht="15">
      <c r="B36" s="379" t="s">
        <v>385</v>
      </c>
      <c r="C36" s="908"/>
    </row>
    <row r="37" spans="2:3" s="370" customFormat="1" ht="15">
      <c r="B37" s="379" t="s">
        <v>1516</v>
      </c>
      <c r="C37" s="908"/>
    </row>
    <row r="38" spans="2:3" s="370" customFormat="1" ht="15">
      <c r="B38" s="379" t="s">
        <v>1517</v>
      </c>
      <c r="C38" s="908"/>
    </row>
    <row r="39" spans="2:3" s="372" customFormat="1" ht="15.75">
      <c r="B39" s="913" t="s">
        <v>386</v>
      </c>
      <c r="C39" s="910"/>
    </row>
    <row r="40" spans="2:3" s="372" customFormat="1" ht="15.75">
      <c r="B40" s="913"/>
      <c r="C40" s="910"/>
    </row>
    <row r="41" spans="2:3" s="372" customFormat="1" ht="15.75">
      <c r="B41" s="913" t="s">
        <v>387</v>
      </c>
      <c r="C41" s="910"/>
    </row>
    <row r="42" spans="2:3" s="372" customFormat="1" ht="15.75">
      <c r="B42" s="913" t="s">
        <v>388</v>
      </c>
      <c r="C42" s="910"/>
    </row>
    <row r="43" spans="2:3" s="372" customFormat="1" ht="15.75">
      <c r="B43" s="913" t="s">
        <v>389</v>
      </c>
      <c r="C43" s="910"/>
    </row>
    <row r="44" spans="2:3" s="372" customFormat="1" ht="15.75">
      <c r="B44" s="913"/>
      <c r="C44" s="910"/>
    </row>
    <row r="45" spans="2:3" s="372" customFormat="1" ht="15.75">
      <c r="B45" s="913" t="s">
        <v>390</v>
      </c>
      <c r="C45" s="910"/>
    </row>
    <row r="46" spans="2:3" s="372" customFormat="1" ht="15.75">
      <c r="B46" s="913" t="s">
        <v>391</v>
      </c>
      <c r="C46" s="910"/>
    </row>
    <row r="47" spans="2:3" s="372" customFormat="1" ht="15.75">
      <c r="B47" s="913" t="s">
        <v>237</v>
      </c>
      <c r="C47" s="910"/>
    </row>
    <row r="48" spans="2:3" s="372" customFormat="1" ht="15.75">
      <c r="B48" s="913" t="s">
        <v>392</v>
      </c>
      <c r="C48" s="910"/>
    </row>
    <row r="49" spans="2:13" s="372" customFormat="1" ht="15.75">
      <c r="B49" s="913"/>
      <c r="C49" s="910"/>
    </row>
    <row r="50" spans="2:13" s="372" customFormat="1" ht="15.75">
      <c r="B50" s="913" t="s">
        <v>393</v>
      </c>
      <c r="C50" s="910"/>
    </row>
    <row r="51" spans="2:13" s="372" customFormat="1" ht="15.75">
      <c r="B51" s="913" t="s">
        <v>394</v>
      </c>
      <c r="C51" s="910"/>
    </row>
    <row r="52" spans="2:13" s="372" customFormat="1" ht="15.75">
      <c r="B52" s="913" t="s">
        <v>395</v>
      </c>
      <c r="C52" s="910"/>
    </row>
    <row r="53" spans="2:13" ht="15">
      <c r="B53" s="206"/>
      <c r="C53" s="909"/>
    </row>
    <row r="54" spans="2:13" s="372" customFormat="1" ht="15.75">
      <c r="B54" s="913" t="s">
        <v>396</v>
      </c>
      <c r="C54" s="910"/>
    </row>
    <row r="55" spans="2:13" s="372" customFormat="1" ht="15.75">
      <c r="B55" s="913" t="s">
        <v>401</v>
      </c>
      <c r="C55" s="910"/>
    </row>
    <row r="56" spans="2:13" s="372" customFormat="1" ht="15.75">
      <c r="B56" s="913" t="s">
        <v>238</v>
      </c>
      <c r="C56" s="910"/>
    </row>
    <row r="57" spans="2:13" s="372" customFormat="1" ht="15.75">
      <c r="B57" s="913" t="s">
        <v>402</v>
      </c>
      <c r="C57" s="910"/>
    </row>
    <row r="58" spans="2:13" s="372" customFormat="1" ht="15.75">
      <c r="B58" s="913"/>
      <c r="C58" s="910"/>
    </row>
    <row r="59" spans="2:13" s="370" customFormat="1" ht="15">
      <c r="B59" s="379" t="s">
        <v>403</v>
      </c>
      <c r="C59" s="908"/>
    </row>
    <row r="60" spans="2:13" s="370" customFormat="1" ht="15">
      <c r="B60" s="379" t="s">
        <v>404</v>
      </c>
      <c r="C60" s="908"/>
    </row>
    <row r="61" spans="2:13" ht="15">
      <c r="B61" s="206"/>
      <c r="C61" s="909"/>
      <c r="M61" s="370"/>
    </row>
    <row r="62" spans="2:13" ht="15">
      <c r="B62" s="206"/>
      <c r="C62" s="909"/>
      <c r="M62" s="370"/>
    </row>
    <row r="63" spans="2:13" s="372" customFormat="1" ht="15.75">
      <c r="B63" s="913" t="s">
        <v>1513</v>
      </c>
      <c r="C63" s="910"/>
    </row>
    <row r="64" spans="2:13" s="372" customFormat="1" ht="15.75">
      <c r="B64" s="913"/>
      <c r="C64" s="910"/>
    </row>
    <row r="65" spans="2:12" s="370" customFormat="1" ht="15">
      <c r="B65" s="920" t="s">
        <v>1512</v>
      </c>
      <c r="C65" s="920"/>
      <c r="D65" s="920"/>
      <c r="E65" s="920"/>
      <c r="F65" s="920"/>
      <c r="G65" s="920"/>
      <c r="H65" s="920"/>
      <c r="I65" s="920"/>
      <c r="J65" s="920"/>
      <c r="K65" s="920"/>
      <c r="L65" s="920"/>
    </row>
    <row r="66" spans="2:12" s="375" customFormat="1" ht="15">
      <c r="B66" s="920"/>
      <c r="C66" s="920"/>
      <c r="D66" s="920"/>
      <c r="E66" s="920"/>
      <c r="F66" s="920"/>
      <c r="G66" s="920"/>
      <c r="H66" s="920"/>
      <c r="I66" s="920"/>
      <c r="J66" s="920"/>
      <c r="K66" s="920"/>
      <c r="L66" s="920"/>
    </row>
    <row r="67" spans="2:12" ht="15">
      <c r="B67" s="206"/>
      <c r="C67" s="909"/>
    </row>
    <row r="68" spans="2:12" s="370" customFormat="1" ht="15">
      <c r="B68" s="921" t="s">
        <v>1511</v>
      </c>
      <c r="C68" s="921"/>
      <c r="D68" s="921"/>
      <c r="E68" s="921"/>
      <c r="F68" s="921"/>
      <c r="G68" s="921"/>
      <c r="H68" s="921"/>
      <c r="I68" s="921"/>
      <c r="J68" s="921"/>
      <c r="K68" s="921"/>
      <c r="L68" s="921"/>
    </row>
    <row r="69" spans="2:12" s="378" customFormat="1" ht="15">
      <c r="B69" s="921"/>
      <c r="C69" s="921"/>
      <c r="D69" s="921"/>
      <c r="E69" s="921"/>
      <c r="F69" s="921"/>
      <c r="G69" s="921"/>
      <c r="H69" s="921"/>
      <c r="I69" s="921"/>
      <c r="J69" s="921"/>
      <c r="K69" s="921"/>
      <c r="L69" s="921"/>
    </row>
    <row r="70" spans="2:12" ht="15">
      <c r="B70" s="206"/>
      <c r="C70" s="909"/>
    </row>
    <row r="71" spans="2:12" s="370" customFormat="1" ht="15">
      <c r="B71" s="920" t="s">
        <v>1510</v>
      </c>
      <c r="C71" s="920"/>
      <c r="D71" s="920"/>
      <c r="E71" s="920"/>
      <c r="F71" s="920"/>
      <c r="G71" s="920"/>
      <c r="H71" s="920"/>
      <c r="I71" s="920"/>
      <c r="J71" s="920"/>
      <c r="K71" s="920"/>
      <c r="L71" s="920"/>
    </row>
    <row r="72" spans="2:12" s="375" customFormat="1" ht="15">
      <c r="B72" s="920"/>
      <c r="C72" s="920"/>
      <c r="D72" s="920"/>
      <c r="E72" s="920"/>
      <c r="F72" s="920"/>
      <c r="G72" s="920"/>
      <c r="H72" s="920"/>
      <c r="I72" s="920"/>
      <c r="J72" s="920"/>
      <c r="K72" s="920"/>
      <c r="L72" s="920"/>
    </row>
    <row r="73" spans="2:12" ht="15">
      <c r="B73" s="206"/>
      <c r="C73" s="909"/>
    </row>
    <row r="74" spans="2:12" s="370" customFormat="1" ht="15">
      <c r="B74" s="921" t="s">
        <v>1509</v>
      </c>
      <c r="C74" s="921"/>
      <c r="D74" s="921"/>
      <c r="E74" s="921"/>
      <c r="F74" s="921"/>
      <c r="G74" s="921"/>
      <c r="H74" s="921"/>
      <c r="I74" s="921"/>
      <c r="J74" s="921"/>
      <c r="K74" s="921"/>
      <c r="L74" s="921"/>
    </row>
    <row r="75" spans="2:12" s="375" customFormat="1" ht="15">
      <c r="B75" s="921"/>
      <c r="C75" s="921"/>
      <c r="D75" s="921"/>
      <c r="E75" s="921"/>
      <c r="F75" s="921"/>
      <c r="G75" s="921"/>
      <c r="H75" s="921"/>
      <c r="I75" s="921"/>
      <c r="J75" s="921"/>
      <c r="K75" s="921"/>
      <c r="L75" s="921"/>
    </row>
    <row r="76" spans="2:12" ht="15">
      <c r="B76" s="206"/>
      <c r="C76" s="909"/>
    </row>
    <row r="77" spans="2:12" s="370" customFormat="1" ht="15">
      <c r="B77" s="921" t="s">
        <v>1508</v>
      </c>
      <c r="C77" s="921"/>
      <c r="D77" s="921"/>
      <c r="E77" s="921"/>
      <c r="F77" s="921"/>
      <c r="G77" s="921"/>
      <c r="H77" s="921"/>
      <c r="I77" s="921"/>
      <c r="J77" s="921"/>
      <c r="K77" s="921"/>
      <c r="L77" s="921"/>
    </row>
    <row r="78" spans="2:12" s="374" customFormat="1" ht="15">
      <c r="B78" s="921"/>
      <c r="C78" s="921"/>
      <c r="D78" s="921"/>
      <c r="E78" s="921"/>
      <c r="F78" s="921"/>
      <c r="G78" s="921"/>
      <c r="H78" s="921"/>
      <c r="I78" s="921"/>
      <c r="J78" s="921"/>
      <c r="K78" s="921"/>
      <c r="L78" s="921"/>
    </row>
    <row r="79" spans="2:12" ht="15">
      <c r="B79" s="206"/>
      <c r="C79" s="909"/>
    </row>
    <row r="80" spans="2:12" s="370" customFormat="1" ht="15">
      <c r="B80" s="921" t="s">
        <v>1507</v>
      </c>
      <c r="C80" s="921"/>
      <c r="D80" s="921"/>
      <c r="E80" s="921"/>
      <c r="F80" s="921"/>
      <c r="G80" s="921"/>
      <c r="H80" s="921"/>
      <c r="I80" s="921"/>
      <c r="J80" s="921"/>
      <c r="K80" s="921"/>
      <c r="L80" s="921"/>
    </row>
    <row r="81" spans="2:12" s="376" customFormat="1" ht="15">
      <c r="B81" s="921"/>
      <c r="C81" s="921"/>
      <c r="D81" s="921"/>
      <c r="E81" s="921"/>
      <c r="F81" s="921"/>
      <c r="G81" s="921"/>
      <c r="H81" s="921"/>
      <c r="I81" s="921"/>
      <c r="J81" s="921"/>
      <c r="K81" s="921"/>
      <c r="L81" s="921"/>
    </row>
    <row r="82" spans="2:12" ht="15">
      <c r="B82" s="206"/>
      <c r="C82" s="909"/>
    </row>
    <row r="83" spans="2:12" s="370" customFormat="1" ht="15">
      <c r="B83" s="921" t="s">
        <v>1506</v>
      </c>
      <c r="C83" s="921"/>
      <c r="D83" s="921"/>
      <c r="E83" s="921"/>
      <c r="F83" s="921"/>
      <c r="G83" s="921"/>
      <c r="H83" s="921"/>
      <c r="I83" s="921"/>
      <c r="J83" s="921"/>
      <c r="K83" s="921"/>
      <c r="L83" s="921"/>
    </row>
    <row r="84" spans="2:12" s="374" customFormat="1" ht="15">
      <c r="B84" s="921"/>
      <c r="C84" s="921"/>
      <c r="D84" s="921"/>
      <c r="E84" s="921"/>
      <c r="F84" s="921"/>
      <c r="G84" s="921"/>
      <c r="H84" s="921"/>
      <c r="I84" s="921"/>
      <c r="J84" s="921"/>
      <c r="K84" s="921"/>
      <c r="L84" s="921"/>
    </row>
    <row r="85" spans="2:12" ht="15">
      <c r="B85" s="206"/>
      <c r="C85" s="909"/>
    </row>
    <row r="86" spans="2:12" s="370" customFormat="1" ht="15">
      <c r="B86" s="921" t="s">
        <v>1505</v>
      </c>
      <c r="C86" s="921"/>
      <c r="D86" s="921"/>
      <c r="E86" s="921"/>
      <c r="F86" s="921"/>
      <c r="G86" s="921"/>
      <c r="H86" s="921"/>
      <c r="I86" s="921"/>
      <c r="J86" s="921"/>
      <c r="K86" s="921"/>
      <c r="L86" s="921"/>
    </row>
    <row r="87" spans="2:12" s="370" customFormat="1" ht="15">
      <c r="B87" s="921"/>
      <c r="C87" s="921"/>
      <c r="D87" s="921"/>
      <c r="E87" s="921"/>
      <c r="F87" s="921"/>
      <c r="G87" s="921"/>
      <c r="H87" s="921"/>
      <c r="I87" s="921"/>
      <c r="J87" s="921"/>
      <c r="K87" s="921"/>
      <c r="L87" s="921"/>
    </row>
    <row r="88" spans="2:12" ht="15">
      <c r="B88" s="206"/>
      <c r="C88" s="909"/>
    </row>
    <row r="89" spans="2:12" s="370" customFormat="1" ht="15">
      <c r="B89" s="920" t="s">
        <v>1504</v>
      </c>
      <c r="C89" s="920"/>
      <c r="D89" s="920"/>
      <c r="E89" s="920"/>
      <c r="F89" s="920"/>
      <c r="G89" s="920"/>
      <c r="H89" s="920"/>
      <c r="I89" s="920"/>
      <c r="J89" s="920"/>
      <c r="K89" s="920"/>
      <c r="L89" s="920"/>
    </row>
    <row r="90" spans="2:12" s="375" customFormat="1" ht="15">
      <c r="B90" s="920"/>
      <c r="C90" s="920"/>
      <c r="D90" s="920"/>
      <c r="E90" s="920"/>
      <c r="F90" s="920"/>
      <c r="G90" s="920"/>
      <c r="H90" s="920"/>
      <c r="I90" s="920"/>
      <c r="J90" s="920"/>
      <c r="K90" s="920"/>
      <c r="L90" s="920"/>
    </row>
    <row r="91" spans="2:12" ht="15">
      <c r="B91" s="206"/>
      <c r="C91" s="909"/>
    </row>
    <row r="92" spans="2:12" s="370" customFormat="1" ht="15">
      <c r="B92" s="919" t="s">
        <v>1503</v>
      </c>
      <c r="C92" s="919"/>
      <c r="D92" s="919"/>
      <c r="E92" s="919"/>
      <c r="F92" s="919"/>
      <c r="G92" s="919"/>
      <c r="H92" s="919"/>
      <c r="I92" s="919"/>
      <c r="J92" s="919"/>
      <c r="K92" s="919"/>
      <c r="L92" s="919"/>
    </row>
    <row r="93" spans="2:12" s="375" customFormat="1" ht="15">
      <c r="B93" s="919"/>
      <c r="C93" s="919"/>
      <c r="D93" s="919"/>
      <c r="E93" s="919"/>
      <c r="F93" s="919"/>
      <c r="G93" s="919"/>
      <c r="H93" s="919"/>
      <c r="I93" s="919"/>
      <c r="J93" s="919"/>
      <c r="K93" s="919"/>
      <c r="L93" s="919"/>
    </row>
    <row r="94" spans="2:12" ht="15">
      <c r="B94" s="206"/>
      <c r="C94" s="909"/>
    </row>
    <row r="95" spans="2:12" s="370" customFormat="1" ht="15">
      <c r="B95" s="920" t="s">
        <v>1502</v>
      </c>
      <c r="C95" s="920"/>
      <c r="D95" s="920"/>
      <c r="E95" s="920"/>
      <c r="F95" s="920"/>
      <c r="G95" s="920"/>
      <c r="H95" s="920"/>
      <c r="I95" s="920"/>
      <c r="J95" s="920"/>
      <c r="K95" s="920"/>
      <c r="L95" s="920"/>
    </row>
    <row r="96" spans="2:12" s="370" customFormat="1" ht="15">
      <c r="B96" s="920"/>
      <c r="C96" s="920"/>
      <c r="D96" s="920"/>
      <c r="E96" s="920"/>
      <c r="F96" s="920"/>
      <c r="G96" s="920"/>
      <c r="H96" s="920"/>
      <c r="I96" s="920"/>
      <c r="J96" s="920"/>
      <c r="K96" s="920"/>
      <c r="L96" s="920"/>
    </row>
    <row r="97" spans="2:12" ht="15">
      <c r="B97" s="206"/>
      <c r="C97" s="909"/>
    </row>
    <row r="98" spans="2:12" s="370" customFormat="1" ht="15">
      <c r="B98" s="921" t="s">
        <v>1501</v>
      </c>
      <c r="C98" s="921"/>
      <c r="D98" s="921"/>
      <c r="E98" s="921"/>
      <c r="F98" s="921"/>
      <c r="G98" s="921"/>
      <c r="H98" s="921"/>
      <c r="I98" s="921"/>
      <c r="J98" s="921"/>
      <c r="K98" s="921"/>
      <c r="L98" s="921"/>
    </row>
    <row r="99" spans="2:12" s="375" customFormat="1" ht="15">
      <c r="B99" s="921"/>
      <c r="C99" s="921"/>
      <c r="D99" s="921"/>
      <c r="E99" s="921"/>
      <c r="F99" s="921"/>
      <c r="G99" s="921"/>
      <c r="H99" s="921"/>
      <c r="I99" s="921"/>
      <c r="J99" s="921"/>
      <c r="K99" s="921"/>
      <c r="L99" s="921"/>
    </row>
    <row r="100" spans="2:12" ht="15">
      <c r="B100" s="380"/>
    </row>
    <row r="101" spans="2:12" s="370" customFormat="1" ht="15.75" customHeight="1">
      <c r="B101" s="920" t="s">
        <v>1495</v>
      </c>
      <c r="C101" s="920"/>
      <c r="D101" s="920"/>
      <c r="E101" s="920"/>
      <c r="F101" s="920"/>
      <c r="G101" s="920"/>
      <c r="H101" s="920"/>
      <c r="I101" s="920"/>
      <c r="J101" s="920"/>
      <c r="K101" s="920"/>
      <c r="L101" s="920"/>
    </row>
    <row r="102" spans="2:12" s="375" customFormat="1" ht="15.75" customHeight="1">
      <c r="B102" s="920"/>
      <c r="C102" s="920"/>
      <c r="D102" s="920"/>
      <c r="E102" s="920"/>
      <c r="F102" s="920"/>
      <c r="G102" s="920"/>
      <c r="H102" s="920"/>
      <c r="I102" s="920"/>
      <c r="J102" s="920"/>
      <c r="K102" s="920"/>
      <c r="L102" s="920"/>
    </row>
    <row r="103" spans="2:12" ht="15">
      <c r="B103" s="380"/>
    </row>
    <row r="104" spans="2:12" s="370" customFormat="1" ht="15">
      <c r="B104" s="920" t="s">
        <v>1494</v>
      </c>
      <c r="C104" s="920"/>
      <c r="D104" s="920"/>
      <c r="E104" s="920"/>
      <c r="F104" s="920"/>
      <c r="G104" s="920"/>
      <c r="H104" s="920"/>
      <c r="I104" s="920"/>
      <c r="J104" s="920"/>
      <c r="K104" s="920"/>
      <c r="L104" s="920"/>
    </row>
    <row r="105" spans="2:12" s="375" customFormat="1" ht="15">
      <c r="B105" s="920"/>
      <c r="C105" s="920"/>
      <c r="D105" s="920"/>
      <c r="E105" s="920"/>
      <c r="F105" s="920"/>
      <c r="G105" s="920"/>
      <c r="H105" s="920"/>
      <c r="I105" s="920"/>
      <c r="J105" s="920"/>
      <c r="K105" s="920"/>
      <c r="L105" s="920"/>
    </row>
    <row r="106" spans="2:12" ht="15">
      <c r="B106" s="380"/>
    </row>
    <row r="107" spans="2:12" s="370" customFormat="1" ht="15.75" customHeight="1">
      <c r="B107" s="921" t="s">
        <v>1492</v>
      </c>
      <c r="C107" s="921"/>
      <c r="D107" s="921"/>
      <c r="E107" s="921"/>
      <c r="F107" s="921"/>
      <c r="G107" s="921"/>
      <c r="H107" s="921"/>
      <c r="I107" s="921"/>
      <c r="J107" s="921"/>
      <c r="K107" s="921"/>
      <c r="L107" s="921"/>
    </row>
    <row r="108" spans="2:12" s="377" customFormat="1" ht="15.75" customHeight="1">
      <c r="B108" s="921"/>
      <c r="C108" s="921"/>
      <c r="D108" s="921"/>
      <c r="E108" s="921"/>
      <c r="F108" s="921"/>
      <c r="G108" s="921"/>
      <c r="H108" s="921"/>
      <c r="I108" s="921"/>
      <c r="J108" s="921"/>
      <c r="K108" s="921"/>
      <c r="L108" s="921"/>
    </row>
    <row r="109" spans="2:12" s="377" customFormat="1" ht="15.75">
      <c r="B109" s="382"/>
    </row>
    <row r="110" spans="2:12" s="370" customFormat="1" ht="15.75" customHeight="1">
      <c r="B110" s="920" t="s">
        <v>1493</v>
      </c>
      <c r="C110" s="920"/>
      <c r="D110" s="920"/>
      <c r="E110" s="920"/>
      <c r="F110" s="920"/>
      <c r="G110" s="920"/>
      <c r="H110" s="920"/>
      <c r="I110" s="920"/>
      <c r="J110" s="920"/>
      <c r="K110" s="920"/>
      <c r="L110" s="920"/>
    </row>
    <row r="111" spans="2:12" s="370" customFormat="1" ht="15.75" customHeight="1">
      <c r="B111" s="920"/>
      <c r="C111" s="920"/>
      <c r="D111" s="920"/>
      <c r="E111" s="920"/>
      <c r="F111" s="920"/>
      <c r="G111" s="920"/>
      <c r="H111" s="920"/>
      <c r="I111" s="920"/>
      <c r="J111" s="920"/>
      <c r="K111" s="920"/>
      <c r="L111" s="920"/>
    </row>
    <row r="112" spans="2:12" ht="15">
      <c r="B112" s="380"/>
    </row>
    <row r="113" spans="2:13" s="370" customFormat="1" ht="15.75" customHeight="1">
      <c r="B113" s="920" t="s">
        <v>1491</v>
      </c>
      <c r="C113" s="920"/>
      <c r="D113" s="920"/>
      <c r="E113" s="920"/>
      <c r="F113" s="920"/>
      <c r="G113" s="920"/>
      <c r="H113" s="920"/>
      <c r="I113" s="920"/>
      <c r="J113" s="920"/>
      <c r="K113" s="920"/>
      <c r="L113" s="920"/>
    </row>
    <row r="114" spans="2:13" s="377" customFormat="1" ht="15.75" customHeight="1">
      <c r="B114" s="920"/>
      <c r="C114" s="920"/>
      <c r="D114" s="920"/>
      <c r="E114" s="920"/>
      <c r="F114" s="920"/>
      <c r="G114" s="920"/>
      <c r="H114" s="920"/>
      <c r="I114" s="920"/>
      <c r="J114" s="920"/>
      <c r="K114" s="920"/>
      <c r="L114" s="920"/>
    </row>
    <row r="115" spans="2:13" ht="15">
      <c r="B115" s="380"/>
    </row>
    <row r="116" spans="2:13" s="370" customFormat="1" ht="15.75" customHeight="1">
      <c r="B116" s="920" t="s">
        <v>1490</v>
      </c>
      <c r="C116" s="920"/>
      <c r="D116" s="920"/>
      <c r="E116" s="920"/>
      <c r="F116" s="920"/>
      <c r="G116" s="920"/>
      <c r="H116" s="920"/>
      <c r="I116" s="920"/>
      <c r="J116" s="920"/>
      <c r="K116" s="920"/>
      <c r="L116" s="920"/>
    </row>
    <row r="117" spans="2:13" s="374" customFormat="1" ht="15.75" customHeight="1">
      <c r="B117" s="920"/>
      <c r="C117" s="920"/>
      <c r="D117" s="920"/>
      <c r="E117" s="920"/>
      <c r="F117" s="920"/>
      <c r="G117" s="920"/>
      <c r="H117" s="920"/>
      <c r="I117" s="920"/>
      <c r="J117" s="920"/>
      <c r="K117" s="920"/>
      <c r="L117" s="920"/>
    </row>
    <row r="118" spans="2:13" s="374" customFormat="1" ht="15.75">
      <c r="B118" s="381"/>
    </row>
    <row r="119" spans="2:13" ht="15" customHeight="1">
      <c r="B119" s="920" t="s">
        <v>1489</v>
      </c>
      <c r="C119" s="920"/>
      <c r="D119" s="920"/>
      <c r="E119" s="920"/>
      <c r="F119" s="920"/>
      <c r="G119" s="920"/>
      <c r="H119" s="920"/>
      <c r="I119" s="920"/>
      <c r="J119" s="920"/>
      <c r="K119" s="920"/>
      <c r="L119" s="920"/>
    </row>
    <row r="120" spans="2:13" ht="15" customHeight="1">
      <c r="B120" s="920"/>
      <c r="C120" s="920"/>
      <c r="D120" s="920"/>
      <c r="E120" s="920"/>
      <c r="F120" s="920"/>
      <c r="G120" s="920"/>
      <c r="H120" s="920"/>
      <c r="I120" s="920"/>
      <c r="J120" s="920"/>
      <c r="K120" s="920"/>
      <c r="L120" s="920"/>
    </row>
    <row r="121" spans="2:13" ht="15">
      <c r="B121" s="380"/>
      <c r="M121" s="370"/>
    </row>
    <row r="122" spans="2:13" ht="15">
      <c r="B122" s="380"/>
      <c r="M122" s="370"/>
    </row>
    <row r="123" spans="2:13" ht="15.75">
      <c r="B123" s="925" t="s">
        <v>1518</v>
      </c>
      <c r="C123" s="925"/>
      <c r="D123" s="925"/>
      <c r="E123" s="925"/>
      <c r="F123" s="925"/>
      <c r="G123" s="925"/>
      <c r="H123" s="925"/>
      <c r="I123" s="925"/>
      <c r="M123" s="370"/>
    </row>
    <row r="124" spans="2:13" ht="15.75">
      <c r="B124" s="576"/>
      <c r="C124" s="576"/>
      <c r="D124" s="576"/>
      <c r="E124" s="576"/>
      <c r="F124" s="576"/>
      <c r="G124" s="576"/>
      <c r="H124" s="576"/>
      <c r="I124" s="576"/>
      <c r="M124" s="370"/>
    </row>
    <row r="125" spans="2:13" ht="15.75">
      <c r="B125" s="926" t="s">
        <v>1519</v>
      </c>
      <c r="C125" s="926"/>
      <c r="D125" s="926"/>
      <c r="E125" s="926"/>
      <c r="F125" s="926"/>
      <c r="G125" s="926"/>
      <c r="H125" s="926"/>
      <c r="I125" s="926"/>
      <c r="M125" s="370"/>
    </row>
    <row r="126" spans="2:13" ht="15.75">
      <c r="B126" s="576"/>
      <c r="C126" s="576"/>
      <c r="D126" s="576"/>
      <c r="E126" s="576"/>
      <c r="F126" s="576"/>
      <c r="G126" s="576"/>
      <c r="H126" s="576"/>
      <c r="I126" s="576"/>
      <c r="M126" s="370"/>
    </row>
    <row r="127" spans="2:13" ht="15.75">
      <c r="B127" s="923" t="s">
        <v>270</v>
      </c>
      <c r="C127" s="923"/>
      <c r="D127" s="923"/>
      <c r="E127" s="923"/>
      <c r="F127" s="923"/>
      <c r="G127" s="923"/>
      <c r="H127" s="923"/>
      <c r="I127" s="923"/>
      <c r="M127" s="370"/>
    </row>
    <row r="128" spans="2:13" ht="23.25" customHeight="1">
      <c r="B128" s="927" t="s">
        <v>1520</v>
      </c>
      <c r="C128" s="927"/>
      <c r="D128" s="927"/>
      <c r="E128" s="927"/>
      <c r="F128" s="927"/>
      <c r="G128" s="927"/>
      <c r="H128" s="927"/>
      <c r="I128" s="927"/>
      <c r="J128" s="927"/>
      <c r="K128" s="927"/>
      <c r="L128" s="927"/>
      <c r="M128" s="370"/>
    </row>
    <row r="129" spans="2:13" ht="15.75">
      <c r="B129" s="37"/>
      <c r="C129" s="38"/>
      <c r="D129" s="38"/>
      <c r="E129" s="38"/>
      <c r="F129" s="38"/>
      <c r="G129" s="39"/>
      <c r="H129" s="39"/>
      <c r="I129" s="31"/>
      <c r="M129" s="370"/>
    </row>
    <row r="130" spans="2:13" ht="15.75">
      <c r="B130" s="923" t="s">
        <v>272</v>
      </c>
      <c r="C130" s="923"/>
      <c r="D130" s="923"/>
      <c r="E130" s="923"/>
      <c r="F130" s="923"/>
      <c r="G130" s="923"/>
      <c r="H130" s="923"/>
      <c r="I130" s="923"/>
      <c r="M130" s="370"/>
    </row>
    <row r="131" spans="2:13" ht="15.75">
      <c r="B131" s="922" t="s">
        <v>425</v>
      </c>
      <c r="C131" s="922"/>
      <c r="D131" s="922"/>
      <c r="E131" s="922"/>
      <c r="F131" s="922"/>
      <c r="G131" s="922"/>
      <c r="H131" s="922"/>
      <c r="I131" s="922"/>
      <c r="J131" s="922"/>
      <c r="K131" s="922"/>
      <c r="L131" s="922"/>
      <c r="M131" s="370"/>
    </row>
    <row r="132" spans="2:13" ht="15.75">
      <c r="B132" s="37"/>
      <c r="C132" s="38"/>
      <c r="D132" s="38"/>
      <c r="E132" s="38"/>
      <c r="F132" s="38"/>
      <c r="G132" s="39"/>
      <c r="H132" s="31"/>
      <c r="I132" s="31"/>
      <c r="M132" s="370"/>
    </row>
    <row r="133" spans="2:13" ht="15">
      <c r="B133" s="31"/>
      <c r="C133" s="31"/>
      <c r="D133" s="31"/>
      <c r="E133" s="31"/>
      <c r="F133" s="31"/>
      <c r="G133" s="31"/>
      <c r="H133" s="31"/>
      <c r="I133" s="31"/>
      <c r="M133" s="370"/>
    </row>
    <row r="134" spans="2:13">
      <c r="M134" s="26"/>
    </row>
  </sheetData>
  <mergeCells count="26">
    <mergeCell ref="B128:L128"/>
    <mergeCell ref="B104:L105"/>
    <mergeCell ref="B101:L102"/>
    <mergeCell ref="B98:L99"/>
    <mergeCell ref="B95:L96"/>
    <mergeCell ref="B77:L78"/>
    <mergeCell ref="B131:L131"/>
    <mergeCell ref="B130:I130"/>
    <mergeCell ref="B2:D9"/>
    <mergeCell ref="B123:I123"/>
    <mergeCell ref="B127:I127"/>
    <mergeCell ref="B119:L120"/>
    <mergeCell ref="B116:L117"/>
    <mergeCell ref="B113:L114"/>
    <mergeCell ref="B107:L108"/>
    <mergeCell ref="B110:L111"/>
    <mergeCell ref="B74:L75"/>
    <mergeCell ref="B71:L72"/>
    <mergeCell ref="B68:L69"/>
    <mergeCell ref="B65:L66"/>
    <mergeCell ref="B125:I125"/>
    <mergeCell ref="B92:L93"/>
    <mergeCell ref="B89:L90"/>
    <mergeCell ref="B86:L87"/>
    <mergeCell ref="B83:L84"/>
    <mergeCell ref="B80:L81"/>
  </mergeCells>
  <phoneticPr fontId="0" type="noConversion"/>
  <hyperlinks>
    <hyperlink ref="B131" r:id="rId1" xr:uid="{00000000-0004-0000-0100-000000000000}"/>
    <hyperlink ref="O12" r:id="rId2" display="recommandations nutritionnelles 2017" xr:uid="{00000000-0004-0000-0100-000001000000}"/>
    <hyperlink ref="B119:L120" r:id="rId3" display="Spécification technique du GPEM/DA, n° C 10-01 du 21 juin 2001, relative aux produits enrobés à base de poisson, congelés ou surgelés." xr:uid="{00000000-0004-0000-0100-000002000000}"/>
    <hyperlink ref="B116:L117" r:id="rId4" display="Programme National Nutrition Santé. Le guide alimentaire pour tous. INPES ; Institut National de Prévention et d'Education à la Santé" xr:uid="{00000000-0004-0000-0100-000003000000}"/>
    <hyperlink ref="B113:L114" r:id="rId5" display="L’alimentation de demain : les apports de la science et de la technologie à la sécurité et à la qualité des aliments. Rapport de Claude SAUNIER, sénateur" xr:uid="{00000000-0004-0000-0100-000004000000}"/>
    <hyperlink ref="B107:L108" r:id="rId6" display="L. LAFAY, J-L. VOLATIER, A. MARTIN : la restauration scolaire dans l'enquête INCA" xr:uid="{00000000-0004-0000-0100-000005000000}"/>
    <hyperlink ref="B110:L111" r:id="rId7" display="Les repas servis en restauration scolaire : apports nutritionnels, alimentaires et impact sur la nutrition des enfants" xr:uid="{00000000-0004-0000-0100-000006000000}"/>
    <hyperlink ref="B104:L105" r:id="rId8" display="Haut Comité de la Santé Publique. Pour une politique nutritionnelle de santé publique en France. Enjeux et propositions. In : Hercberg S, Tallec A" xr:uid="{00000000-0004-0000-0100-000007000000}"/>
    <hyperlink ref="B101:L102" r:id="rId9" display="Ferry M, Alix E, Brocker P, Lesourd B, Mischlich D, Pfitzenmeyer P, Vellas B. « Nutrition pour la personne âgée »" xr:uid="{00000000-0004-0000-0100-000008000000}"/>
    <hyperlink ref="B98:L99" r:id="rId10" display="Comment équilibrer les repas des adolescents" xr:uid="{00000000-0004-0000-0100-000009000000}"/>
    <hyperlink ref="B95:L96" r:id="rId11" display="Influence de la structure des repas sur la consommation alimentaire des enfants en restauration scolaire" xr:uid="{00000000-0004-0000-0100-00000A000000}"/>
    <hyperlink ref="B92:L93" r:id="rId12" display="CNA : Avis proposant des mesures pratiques pour la mise en oeuvre d’une stratégie nationale de prévention de l’obésité infantile" xr:uid="{00000000-0004-0000-0100-00000B000000}"/>
    <hyperlink ref="B89:L90" r:id="rId13" display="CNA : Avis relatif aux besoins alimentaires des personnes âgées et à leurs contraintes spécifiques" xr:uid="{00000000-0004-0000-0100-00000C000000}"/>
    <hyperlink ref="B86:L87" r:id="rId14" display="CNA : Avis sur la restauration scolaire révisant les avis antérieurs du CNA" xr:uid="{00000000-0004-0000-0100-00000D000000}"/>
    <hyperlink ref="B83:L84" r:id="rId15" display="Apports nutritionnels conseillés pour la population française " xr:uid="{00000000-0004-0000-0100-00000E000000}"/>
    <hyperlink ref="B80:L81" r:id="rId16" display="AFSSA : Recommandations d’hygiène pour la préparation et la conservation des biberons" xr:uid="{00000000-0004-0000-0100-00000F000000}"/>
    <hyperlink ref="B77:L78" r:id="rId17" display="AFSSA : Risques et bénéfices pour la santé des AG trans apportés par les aliments" xr:uid="{00000000-0004-0000-0100-000010000000}"/>
    <hyperlink ref="B74:L75" r:id="rId18" display="AFSSA : Sécurité et bénéfices des phyto-estrogènes apportés par l’alimentation" xr:uid="{00000000-0004-0000-0100-000011000000}"/>
    <hyperlink ref="B71:L72" r:id="rId19" display="AFSSA :acides gras de la famille oméga 3 et système cardiovasculaire intérêt nutritionnel et allégations" xr:uid="{00000000-0004-0000-0100-000012000000}"/>
    <hyperlink ref="B68:L69" r:id="rId20" display="AFSSA : Avis sur la collation en milieu scolaire" xr:uid="{00000000-0004-0000-0100-000013000000}"/>
    <hyperlink ref="B65:L66" r:id="rId21" display="AFSSA :Avis relatif au sel alimentaire et aux substances d’apport nutritionnel pouvant être utilisées pour sa supplémentation" xr:uid="{00000000-0004-0000-0100-000014000000}"/>
    <hyperlink ref="B123:I123" r:id="rId22" display="Commande publique" xr:uid="{00000000-0004-0000-0100-000015000000}"/>
    <hyperlink ref="B125:I125" r:id="rId23" display="Direction des Affaires juridiques" xr:uid="{00000000-0004-0000-0100-000016000000}"/>
    <hyperlink ref="B128" r:id="rId24" display="https://www.google.fr/url?sa=t&amp;rct=j&amp;q=&amp;esrc=s&amp;source=web&amp;cd=1&amp;cad=rja&amp;uact=8&amp;ved=0ahUKEwjk697KqLTWAhXL7xQKHcwpCX8QFggnMAA&amp;url=http%3A%2F%2Fwww.adlf.org%2F&amp;usg=AFQjCNGxKvSaVB_I5Lz1tmnpPEp55TEb8g" xr:uid="{00000000-0004-0000-0100-000017000000}"/>
  </hyperlinks>
  <printOptions horizontalCentered="1"/>
  <pageMargins left="0.39370078740157483" right="0.39370078740157483" top="0.39370078740157483" bottom="0.39370078740157483" header="0" footer="0"/>
  <pageSetup paperSize="9" scale="75" orientation="portrait" r:id="rId25"/>
  <headerFooter alignWithMargins="0"/>
  <rowBreaks count="2" manualBreakCount="2">
    <brk id="61" max="12" man="1"/>
    <brk id="120" max="12" man="1"/>
  </rowBreaks>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929"/>
  <sheetViews>
    <sheetView zoomScaleNormal="100" workbookViewId="0">
      <selection activeCell="H12" sqref="H12"/>
    </sheetView>
  </sheetViews>
  <sheetFormatPr baseColWidth="10" defaultRowHeight="12.75"/>
  <cols>
    <col min="1" max="1" width="1.42578125" style="699" customWidth="1"/>
    <col min="2" max="2" width="39.140625" style="750" customWidth="1"/>
    <col min="3" max="3" width="14.7109375" style="750" customWidth="1"/>
    <col min="4" max="4" width="14" style="750" customWidth="1"/>
    <col min="5" max="6" width="11.42578125" style="750"/>
    <col min="7" max="7" width="14" style="750" customWidth="1"/>
    <col min="8" max="9" width="11.42578125" style="750"/>
    <col min="10" max="10" width="20.140625" style="750" customWidth="1"/>
    <col min="11" max="11" width="5" style="703" customWidth="1"/>
    <col min="12" max="12" width="18" style="699" customWidth="1"/>
    <col min="13" max="13" width="11.42578125" style="699"/>
    <col min="14" max="14" width="27.28515625" style="699" customWidth="1"/>
    <col min="15" max="15" width="34.28515625" style="699" customWidth="1"/>
    <col min="16" max="16384" width="11.42578125" style="699"/>
  </cols>
  <sheetData>
    <row r="2" spans="1:15" ht="24.75">
      <c r="B2" s="700"/>
      <c r="C2" s="700"/>
      <c r="D2" s="701"/>
      <c r="E2" s="702" t="s">
        <v>646</v>
      </c>
      <c r="F2" s="701"/>
      <c r="G2" s="700"/>
      <c r="H2" s="700"/>
      <c r="I2" s="700"/>
      <c r="J2" s="700"/>
    </row>
    <row r="3" spans="1:15" ht="24.75">
      <c r="B3" s="700"/>
      <c r="C3" s="700"/>
      <c r="D3" s="701"/>
      <c r="E3" s="702" t="s">
        <v>647</v>
      </c>
      <c r="F3" s="701"/>
      <c r="G3" s="700"/>
      <c r="H3" s="700"/>
      <c r="I3" s="700"/>
      <c r="J3" s="700"/>
    </row>
    <row r="4" spans="1:15" ht="14.25">
      <c r="B4" s="700"/>
      <c r="C4" s="700"/>
      <c r="D4" s="701"/>
      <c r="E4" s="704" t="s">
        <v>648</v>
      </c>
      <c r="F4" s="701"/>
      <c r="G4" s="700"/>
      <c r="H4" s="700"/>
      <c r="I4" s="700"/>
      <c r="J4" s="700"/>
    </row>
    <row r="5" spans="1:15" ht="14.25">
      <c r="B5" s="700"/>
      <c r="C5" s="700"/>
      <c r="D5" s="701"/>
      <c r="E5" s="704" t="s">
        <v>649</v>
      </c>
      <c r="F5" s="701"/>
      <c r="G5" s="700"/>
      <c r="H5" s="700"/>
      <c r="I5" s="700"/>
      <c r="J5" s="700"/>
    </row>
    <row r="6" spans="1:15" ht="14.25">
      <c r="B6" s="700"/>
      <c r="C6" s="700"/>
      <c r="D6" s="701"/>
      <c r="E6" s="704" t="s">
        <v>650</v>
      </c>
      <c r="F6" s="701"/>
      <c r="G6" s="700"/>
      <c r="H6" s="700"/>
      <c r="I6" s="700"/>
      <c r="J6" s="700"/>
    </row>
    <row r="7" spans="1:15" ht="14.25">
      <c r="B7" s="700"/>
      <c r="C7" s="700"/>
      <c r="D7" s="928">
        <v>40725</v>
      </c>
      <c r="E7" s="928"/>
      <c r="F7" s="928"/>
      <c r="G7" s="700"/>
      <c r="H7" s="700"/>
      <c r="I7" s="700"/>
      <c r="J7" s="700"/>
    </row>
    <row r="8" spans="1:15" s="705" customFormat="1" ht="30" customHeight="1">
      <c r="B8" s="583" t="s">
        <v>651</v>
      </c>
      <c r="C8" s="706"/>
      <c r="D8" s="706"/>
      <c r="E8" s="706"/>
      <c r="F8" s="706"/>
      <c r="G8" s="706"/>
      <c r="H8" s="706"/>
      <c r="I8" s="706"/>
      <c r="J8" s="706"/>
      <c r="K8" s="707"/>
      <c r="L8" s="708" t="s">
        <v>644</v>
      </c>
    </row>
    <row r="9" spans="1:15" ht="30" customHeight="1">
      <c r="B9" s="583"/>
      <c r="C9" s="706"/>
      <c r="D9" s="706"/>
      <c r="E9" s="706"/>
      <c r="F9" s="706"/>
      <c r="G9" s="706"/>
      <c r="H9" s="706"/>
      <c r="I9" s="706"/>
      <c r="J9" s="706"/>
      <c r="L9" s="929" t="s">
        <v>645</v>
      </c>
      <c r="M9" s="929"/>
      <c r="N9" s="929"/>
    </row>
    <row r="10" spans="1:15" ht="30" customHeight="1">
      <c r="A10" s="709"/>
      <c r="B10" s="710" t="s">
        <v>484</v>
      </c>
      <c r="C10" s="700"/>
      <c r="D10" s="700"/>
      <c r="E10" s="700"/>
      <c r="F10" s="700"/>
      <c r="G10" s="700"/>
      <c r="H10" s="700"/>
      <c r="I10" s="700"/>
      <c r="J10" s="700"/>
    </row>
    <row r="11" spans="1:15" ht="30" customHeight="1">
      <c r="A11" s="709"/>
      <c r="B11" s="711" t="s">
        <v>397</v>
      </c>
      <c r="C11" s="700"/>
      <c r="D11" s="700"/>
      <c r="E11" s="700"/>
      <c r="F11" s="700"/>
      <c r="G11" s="700"/>
      <c r="H11" s="700"/>
      <c r="I11" s="700"/>
      <c r="J11" s="700"/>
    </row>
    <row r="12" spans="1:15" ht="30" customHeight="1">
      <c r="A12" s="709"/>
      <c r="B12" s="712" t="s">
        <v>483</v>
      </c>
      <c r="C12" s="700"/>
      <c r="D12" s="700"/>
      <c r="E12" s="700"/>
      <c r="F12" s="700"/>
      <c r="G12" s="700"/>
      <c r="H12" s="700"/>
      <c r="I12" s="700"/>
      <c r="J12" s="700"/>
      <c r="L12" s="930" t="s">
        <v>652</v>
      </c>
      <c r="M12" s="930"/>
      <c r="N12" s="930"/>
      <c r="O12" s="930"/>
    </row>
    <row r="13" spans="1:15" ht="30" customHeight="1">
      <c r="B13" s="584"/>
      <c r="C13" s="700"/>
      <c r="D13" s="700"/>
      <c r="E13" s="700"/>
      <c r="F13" s="700"/>
      <c r="G13" s="700"/>
      <c r="H13" s="700"/>
      <c r="I13" s="700"/>
      <c r="J13" s="700"/>
      <c r="L13" s="930"/>
      <c r="M13" s="930"/>
      <c r="N13" s="930"/>
      <c r="O13" s="930"/>
    </row>
    <row r="14" spans="1:15" ht="45" customHeight="1">
      <c r="B14" s="713" t="s">
        <v>653</v>
      </c>
      <c r="C14" s="700"/>
      <c r="D14" s="700"/>
      <c r="E14" s="700"/>
      <c r="F14" s="700"/>
      <c r="G14" s="700"/>
      <c r="H14" s="700"/>
      <c r="I14" s="700"/>
      <c r="J14" s="700"/>
      <c r="L14" s="930"/>
      <c r="M14" s="930"/>
      <c r="N14" s="930"/>
      <c r="O14" s="930"/>
    </row>
    <row r="15" spans="1:15" ht="45" customHeight="1" thickBot="1">
      <c r="B15" s="933" t="s">
        <v>654</v>
      </c>
      <c r="C15" s="933"/>
      <c r="D15" s="933"/>
      <c r="E15" s="933"/>
      <c r="F15" s="933"/>
      <c r="G15" s="933"/>
      <c r="H15" s="933"/>
      <c r="I15" s="933"/>
      <c r="J15" s="933"/>
      <c r="L15" s="931"/>
      <c r="M15" s="931"/>
      <c r="N15" s="931"/>
      <c r="O15" s="932"/>
    </row>
    <row r="16" spans="1:15" ht="45" customHeight="1" thickTop="1" thickBot="1">
      <c r="B16" s="934" t="s">
        <v>655</v>
      </c>
      <c r="C16" s="933"/>
      <c r="D16" s="933"/>
      <c r="E16" s="933"/>
      <c r="F16" s="933"/>
      <c r="G16" s="933"/>
      <c r="H16" s="933"/>
      <c r="I16" s="933"/>
      <c r="J16" s="933"/>
      <c r="L16" s="714" t="str">
        <f>B16</f>
        <v>Un consensus existe pour conseiller la consommation régulière de fruits et de légumes qui apportent, outre des glucides, des fibres nécessaires au fonctionnement du tube digestif, des minéraux et des vitamines indispensables, notamment la vitamine C.</v>
      </c>
      <c r="M16" s="715">
        <f>LEN(L16)</f>
        <v>250</v>
      </c>
      <c r="N16" s="585" t="s">
        <v>656</v>
      </c>
      <c r="O16" s="716"/>
    </row>
    <row r="17" spans="2:15" ht="45" customHeight="1" thickTop="1" thickBot="1">
      <c r="B17" s="934" t="s">
        <v>657</v>
      </c>
      <c r="C17" s="934"/>
      <c r="D17" s="934"/>
      <c r="E17" s="934"/>
      <c r="F17" s="934"/>
      <c r="G17" s="934"/>
      <c r="H17" s="934"/>
      <c r="I17" s="934"/>
      <c r="J17" s="934"/>
      <c r="L17" s="714" t="str">
        <f>B17</f>
        <v>En ce qui concerne les féculents, il faut favoriser les légumineuses (lentilles, haricots rouges, flageolets, pois chiches…), les produits céréaliers complets ou semi-complets (pain, riz complet, semoule de couscous semi-complète, boulgour, blé,...), et les pommes de terre.</v>
      </c>
      <c r="M17" s="715">
        <f>LEN(L17)</f>
        <v>274</v>
      </c>
      <c r="N17" s="585" t="s">
        <v>656</v>
      </c>
      <c r="O17" s="716"/>
    </row>
    <row r="18" spans="2:15" ht="45" customHeight="1" thickTop="1" thickBot="1">
      <c r="B18" s="934" t="s">
        <v>658</v>
      </c>
      <c r="C18" s="934"/>
      <c r="D18" s="934"/>
      <c r="E18" s="934"/>
      <c r="F18" s="934"/>
      <c r="G18" s="934"/>
      <c r="H18" s="934"/>
      <c r="I18" s="934"/>
      <c r="J18" s="934"/>
      <c r="L18" s="714" t="str">
        <f>B18</f>
        <v xml:space="preserve">Tous ces aliments sont riches en fibres, mais aussi en glucides complexes comme l’amidon. Des apports suffisants en glucides complexes permettent de moins consommer de lipides, de diminuer les risques d’obésité et de maladies chroniques (maladies cardio-vasculaires et diabète par exemple), </v>
      </c>
      <c r="M18" s="715">
        <f>LEN(L18)</f>
        <v>291</v>
      </c>
      <c r="N18" s="585" t="s">
        <v>656</v>
      </c>
      <c r="O18" s="716"/>
    </row>
    <row r="19" spans="2:15" ht="45" customHeight="1" thickTop="1">
      <c r="B19" s="934" t="s">
        <v>659</v>
      </c>
      <c r="C19" s="934"/>
      <c r="D19" s="934"/>
      <c r="E19" s="934"/>
      <c r="F19" s="934"/>
      <c r="G19" s="934"/>
      <c r="H19" s="934"/>
      <c r="I19" s="934"/>
      <c r="J19" s="934"/>
      <c r="N19" s="705"/>
      <c r="O19" s="705"/>
    </row>
    <row r="20" spans="2:15" ht="45" customHeight="1">
      <c r="B20" s="713" t="s">
        <v>660</v>
      </c>
      <c r="C20" s="700"/>
      <c r="D20" s="700"/>
      <c r="E20" s="700"/>
      <c r="F20" s="700"/>
      <c r="G20" s="700"/>
      <c r="H20" s="700"/>
      <c r="I20" s="700"/>
      <c r="J20" s="700"/>
      <c r="N20" s="705"/>
      <c r="O20" s="705"/>
    </row>
    <row r="21" spans="2:15" ht="45" customHeight="1" thickBot="1">
      <c r="B21" s="934" t="s">
        <v>661</v>
      </c>
      <c r="C21" s="934"/>
      <c r="D21" s="934"/>
      <c r="E21" s="934"/>
      <c r="F21" s="934"/>
      <c r="G21" s="934"/>
      <c r="H21" s="934"/>
      <c r="I21" s="934"/>
      <c r="J21" s="934"/>
      <c r="N21" s="705"/>
      <c r="O21" s="705"/>
    </row>
    <row r="22" spans="2:15" ht="45" customHeight="1" thickTop="1" thickBot="1">
      <c r="B22" s="934" t="s">
        <v>662</v>
      </c>
      <c r="C22" s="934"/>
      <c r="D22" s="934"/>
      <c r="E22" s="934"/>
      <c r="F22" s="934"/>
      <c r="G22" s="934"/>
      <c r="H22" s="934"/>
      <c r="I22" s="934"/>
      <c r="J22" s="934"/>
      <c r="L22" s="714" t="str">
        <f>B22</f>
        <v>Pour atteindre l’équilibre nutritionnel, il convient de réduire les apports d’acides gras saturés (au maximum 12% de l’apport énergétique), et d’équilibrer le rapport entre acides gras polyinsaturés essentiels oméga 6 / oméga 3 en augmentant les apports d’oméga 3.</v>
      </c>
      <c r="M22" s="715">
        <f>LEN(L22)</f>
        <v>264</v>
      </c>
      <c r="N22" s="585" t="s">
        <v>656</v>
      </c>
      <c r="O22" s="705"/>
    </row>
    <row r="23" spans="2:15" ht="45" customHeight="1" thickTop="1" thickBot="1">
      <c r="B23" s="934" t="s">
        <v>663</v>
      </c>
      <c r="C23" s="934"/>
      <c r="D23" s="934"/>
      <c r="E23" s="934"/>
      <c r="F23" s="934"/>
      <c r="G23" s="934"/>
      <c r="H23" s="934"/>
      <c r="I23" s="934"/>
      <c r="J23" s="934"/>
      <c r="N23" s="705"/>
      <c r="O23" s="705"/>
    </row>
    <row r="24" spans="2:15" ht="45" customHeight="1" thickTop="1" thickBot="1">
      <c r="B24" s="934" t="s">
        <v>664</v>
      </c>
      <c r="C24" s="934"/>
      <c r="D24" s="934"/>
      <c r="E24" s="934"/>
      <c r="F24" s="934"/>
      <c r="G24" s="934"/>
      <c r="H24" s="934"/>
      <c r="I24" s="934"/>
      <c r="J24" s="934"/>
      <c r="L24" s="714" t="str">
        <f>B24</f>
        <v xml:space="preserve">A cette fin, il faut non seulement encourager la consommation de poisson et de matières grasses d’accompagnement riches en acides gras oméga 3 (colza, soja, noix), mais aussi restreindre la consommation d’aliments riches en graisses animales, tels que par exemple les charcuteries et les pâtisseries salées. </v>
      </c>
      <c r="M24" s="715">
        <f>LEN(L24)</f>
        <v>308</v>
      </c>
      <c r="N24" s="585" t="s">
        <v>656</v>
      </c>
      <c r="O24" s="716"/>
    </row>
    <row r="25" spans="2:15" ht="45" customHeight="1" thickTop="1" thickBot="1">
      <c r="B25" s="934" t="s">
        <v>665</v>
      </c>
      <c r="C25" s="934"/>
      <c r="D25" s="934"/>
      <c r="E25" s="934"/>
      <c r="F25" s="934"/>
      <c r="G25" s="934"/>
      <c r="H25" s="934"/>
      <c r="I25" s="934"/>
      <c r="J25" s="934"/>
      <c r="L25" s="714" t="str">
        <f>B25</f>
        <v xml:space="preserve">Il est aussi recommandé de limiter les apports en acides gras trans totaux à moins de 2% de l’apport énergétique total, et de réduire la consommation de certains aliments principaux vecteurs d’acides gras trans d’origine technologique </v>
      </c>
      <c r="M25" s="715">
        <f>LEN(L25)</f>
        <v>235</v>
      </c>
      <c r="N25" s="585" t="s">
        <v>656</v>
      </c>
      <c r="O25" s="716"/>
    </row>
    <row r="26" spans="2:15" ht="45" customHeight="1" thickTop="1">
      <c r="B26" s="934" t="s">
        <v>666</v>
      </c>
      <c r="C26" s="934"/>
      <c r="D26" s="934"/>
      <c r="E26" s="934"/>
      <c r="F26" s="934"/>
      <c r="G26" s="934"/>
      <c r="H26" s="934"/>
      <c r="I26" s="934"/>
      <c r="J26" s="934"/>
    </row>
    <row r="27" spans="2:15" ht="45" customHeight="1">
      <c r="B27" s="700"/>
      <c r="C27" s="700"/>
      <c r="D27" s="700"/>
      <c r="E27" s="700"/>
      <c r="F27" s="700"/>
      <c r="G27" s="700"/>
      <c r="H27" s="700"/>
      <c r="I27" s="700"/>
      <c r="J27" s="700"/>
    </row>
    <row r="28" spans="2:15" ht="45" customHeight="1" thickBot="1">
      <c r="B28" s="713" t="s">
        <v>667</v>
      </c>
      <c r="C28" s="700"/>
      <c r="D28" s="700"/>
      <c r="E28" s="700"/>
      <c r="F28" s="700"/>
      <c r="G28" s="700"/>
      <c r="H28" s="700"/>
      <c r="I28" s="700"/>
      <c r="J28" s="700"/>
    </row>
    <row r="29" spans="2:15" ht="45" customHeight="1" thickTop="1" thickBot="1">
      <c r="B29" s="934" t="s">
        <v>668</v>
      </c>
      <c r="C29" s="934"/>
      <c r="D29" s="934"/>
      <c r="E29" s="934"/>
      <c r="F29" s="934"/>
      <c r="G29" s="934"/>
      <c r="H29" s="934"/>
      <c r="I29" s="934"/>
      <c r="J29" s="934"/>
      <c r="L29" s="714" t="str">
        <f>B29</f>
        <v>La surconsommation grandissante de glucides simples ajoutés contribue au surpoids et à l’obésité (cf. ci-dessus §1), et s’accompagne souvent d’une baisse de la consommation de micronutriments (vitamines et minéraux) vitaux pour l’organisme.</v>
      </c>
      <c r="M29" s="715">
        <f>LEN(L29)</f>
        <v>240</v>
      </c>
      <c r="N29" s="585" t="s">
        <v>656</v>
      </c>
    </row>
    <row r="30" spans="2:15" ht="45" customHeight="1" thickTop="1">
      <c r="B30" s="933" t="s">
        <v>669</v>
      </c>
      <c r="C30" s="933"/>
      <c r="D30" s="933"/>
      <c r="E30" s="933"/>
      <c r="F30" s="933"/>
      <c r="G30" s="933"/>
      <c r="H30" s="933"/>
      <c r="I30" s="933"/>
      <c r="J30" s="933"/>
    </row>
    <row r="31" spans="2:15" ht="45" customHeight="1">
      <c r="B31" s="933" t="s">
        <v>670</v>
      </c>
      <c r="C31" s="933"/>
      <c r="D31" s="933"/>
      <c r="E31" s="933"/>
      <c r="F31" s="933"/>
      <c r="G31" s="933"/>
      <c r="H31" s="933"/>
      <c r="I31" s="933"/>
      <c r="J31" s="933"/>
    </row>
    <row r="32" spans="2:15" ht="45" customHeight="1">
      <c r="B32" s="933" t="s">
        <v>671</v>
      </c>
      <c r="C32" s="933"/>
      <c r="D32" s="933"/>
      <c r="E32" s="933"/>
      <c r="F32" s="933"/>
      <c r="G32" s="933"/>
      <c r="H32" s="933"/>
      <c r="I32" s="933"/>
      <c r="J32" s="933"/>
    </row>
    <row r="33" spans="2:15" ht="45" customHeight="1">
      <c r="B33" s="700"/>
      <c r="C33" s="700"/>
      <c r="D33" s="700"/>
      <c r="E33" s="700"/>
      <c r="F33" s="700"/>
      <c r="G33" s="700"/>
      <c r="H33" s="700"/>
      <c r="I33" s="700"/>
      <c r="J33" s="700"/>
    </row>
    <row r="34" spans="2:15" ht="45" customHeight="1">
      <c r="B34" s="713" t="s">
        <v>672</v>
      </c>
      <c r="C34" s="700"/>
      <c r="D34" s="700"/>
      <c r="E34" s="700"/>
      <c r="F34" s="700"/>
      <c r="G34" s="700"/>
      <c r="H34" s="700"/>
      <c r="I34" s="700"/>
      <c r="J34" s="700"/>
    </row>
    <row r="35" spans="2:15" ht="45" customHeight="1" thickBot="1">
      <c r="B35" s="713" t="s">
        <v>673</v>
      </c>
      <c r="C35" s="700"/>
      <c r="D35" s="700"/>
      <c r="E35" s="700"/>
      <c r="F35" s="700"/>
      <c r="G35" s="700"/>
      <c r="H35" s="700"/>
      <c r="I35" s="700"/>
      <c r="J35" s="700"/>
    </row>
    <row r="36" spans="2:15" ht="45" customHeight="1" thickTop="1" thickBot="1">
      <c r="B36" s="934" t="s">
        <v>674</v>
      </c>
      <c r="C36" s="934"/>
      <c r="D36" s="934"/>
      <c r="E36" s="934"/>
      <c r="F36" s="934"/>
      <c r="G36" s="934"/>
      <c r="H36" s="934"/>
      <c r="I36" s="934"/>
      <c r="J36" s="934"/>
      <c r="L36" s="714" t="str">
        <f>B36</f>
        <v>Le BNM varie de 5,4 à 12,3 mg de fer par jour en fonction des populations concernées (voir annexe 7). Afin de faciliter l’application de ces préconisations par les responsables de la restauration publique, le GEMRCN recommande des apports moyens journaliers de 6 mg pour la petite enfance</v>
      </c>
      <c r="M36" s="715">
        <f>LEN(L36)</f>
        <v>288</v>
      </c>
      <c r="N36" s="585" t="s">
        <v>656</v>
      </c>
      <c r="O36" s="716"/>
    </row>
    <row r="37" spans="2:15" ht="45" customHeight="1" thickTop="1">
      <c r="B37" s="934" t="s">
        <v>675</v>
      </c>
      <c r="C37" s="934"/>
      <c r="D37" s="934"/>
      <c r="E37" s="934"/>
      <c r="F37" s="934"/>
      <c r="G37" s="934"/>
      <c r="H37" s="934"/>
      <c r="I37" s="934"/>
      <c r="J37" s="934"/>
    </row>
    <row r="38" spans="2:15" ht="45" customHeight="1" thickBot="1">
      <c r="B38" s="934" t="s">
        <v>676</v>
      </c>
      <c r="C38" s="934"/>
      <c r="D38" s="934"/>
      <c r="E38" s="934"/>
      <c r="F38" s="934"/>
      <c r="G38" s="934"/>
      <c r="H38" s="934"/>
      <c r="I38" s="934"/>
      <c r="J38" s="934"/>
    </row>
    <row r="39" spans="2:15" ht="45" customHeight="1" thickTop="1" thickBot="1">
      <c r="B39" s="934" t="s">
        <v>677</v>
      </c>
      <c r="C39" s="934"/>
      <c r="D39" s="934"/>
      <c r="E39" s="934"/>
      <c r="F39" s="934"/>
      <c r="G39" s="934"/>
      <c r="H39" s="934"/>
      <c r="I39" s="934"/>
      <c r="J39" s="934"/>
      <c r="L39" s="714" t="str">
        <f>B39</f>
        <v xml:space="preserve"> Il est important que les personnes se soumettant à des régimes restrictifs, notamment les adolescentes et femmes adultes non ménopausées qui ont des besoins plus importants de ce nutriment, n’excluent pas ces denrées.</v>
      </c>
      <c r="M39" s="715">
        <f>LEN(L39)</f>
        <v>218</v>
      </c>
      <c r="N39" s="585" t="s">
        <v>656</v>
      </c>
      <c r="O39" s="716"/>
    </row>
    <row r="40" spans="2:15" ht="45" customHeight="1" thickTop="1" thickBot="1">
      <c r="B40" s="717" t="s">
        <v>678</v>
      </c>
      <c r="C40" s="700"/>
      <c r="D40" s="700"/>
      <c r="E40" s="700"/>
      <c r="F40" s="700"/>
      <c r="G40" s="700"/>
      <c r="H40" s="700"/>
      <c r="I40" s="700"/>
      <c r="J40" s="700"/>
    </row>
    <row r="41" spans="2:15" ht="45" customHeight="1" thickBot="1">
      <c r="B41" s="718"/>
      <c r="C41" s="935" t="s">
        <v>679</v>
      </c>
      <c r="D41" s="935"/>
      <c r="E41" s="935"/>
      <c r="F41" s="935"/>
      <c r="G41" s="935"/>
      <c r="H41" s="935"/>
      <c r="I41" s="936"/>
      <c r="J41" s="700"/>
    </row>
    <row r="42" spans="2:15" ht="45" customHeight="1">
      <c r="B42" s="937" t="s">
        <v>616</v>
      </c>
      <c r="C42" s="940" t="s">
        <v>680</v>
      </c>
      <c r="D42" s="940"/>
      <c r="E42" s="940"/>
      <c r="F42" s="940"/>
      <c r="G42" s="940"/>
      <c r="H42" s="940"/>
      <c r="I42" s="941"/>
      <c r="J42" s="700"/>
    </row>
    <row r="43" spans="2:15" ht="45" customHeight="1">
      <c r="B43" s="938"/>
      <c r="C43" s="940" t="s">
        <v>681</v>
      </c>
      <c r="D43" s="940"/>
      <c r="E43" s="940"/>
      <c r="F43" s="940"/>
      <c r="G43" s="940"/>
      <c r="H43" s="940"/>
      <c r="I43" s="941"/>
      <c r="J43" s="700"/>
    </row>
    <row r="44" spans="2:15" ht="45" customHeight="1">
      <c r="B44" s="939"/>
      <c r="C44" s="942" t="s">
        <v>682</v>
      </c>
      <c r="D44" s="943"/>
      <c r="E44" s="943"/>
      <c r="F44" s="943"/>
      <c r="G44" s="943"/>
      <c r="H44" s="943"/>
      <c r="I44" s="944"/>
      <c r="J44" s="700"/>
    </row>
    <row r="45" spans="2:15" ht="45" customHeight="1">
      <c r="B45" s="945" t="s">
        <v>31</v>
      </c>
      <c r="C45" s="946" t="s">
        <v>683</v>
      </c>
      <c r="D45" s="947"/>
      <c r="E45" s="947"/>
      <c r="F45" s="947"/>
      <c r="G45" s="947"/>
      <c r="H45" s="947"/>
      <c r="I45" s="948"/>
      <c r="J45" s="700"/>
    </row>
    <row r="46" spans="2:15" ht="45" customHeight="1">
      <c r="B46" s="939"/>
      <c r="C46" s="942" t="s">
        <v>684</v>
      </c>
      <c r="D46" s="943"/>
      <c r="E46" s="943"/>
      <c r="F46" s="943"/>
      <c r="G46" s="943"/>
      <c r="H46" s="943"/>
      <c r="I46" s="944"/>
      <c r="J46" s="700"/>
    </row>
    <row r="47" spans="2:15" ht="45" customHeight="1">
      <c r="B47" s="945" t="s">
        <v>685</v>
      </c>
      <c r="C47" s="946" t="s">
        <v>686</v>
      </c>
      <c r="D47" s="947"/>
      <c r="E47" s="947"/>
      <c r="F47" s="947"/>
      <c r="G47" s="947"/>
      <c r="H47" s="947"/>
      <c r="I47" s="948"/>
      <c r="J47" s="700"/>
    </row>
    <row r="48" spans="2:15" ht="45" customHeight="1">
      <c r="B48" s="939"/>
      <c r="C48" s="942" t="s">
        <v>687</v>
      </c>
      <c r="D48" s="943"/>
      <c r="E48" s="943"/>
      <c r="F48" s="943"/>
      <c r="G48" s="943"/>
      <c r="H48" s="943"/>
      <c r="I48" s="944"/>
      <c r="J48" s="700"/>
    </row>
    <row r="49" spans="2:15" ht="45" customHeight="1">
      <c r="B49" s="719" t="s">
        <v>598</v>
      </c>
      <c r="C49" s="949" t="s">
        <v>688</v>
      </c>
      <c r="D49" s="950"/>
      <c r="E49" s="950"/>
      <c r="F49" s="950"/>
      <c r="G49" s="950"/>
      <c r="H49" s="950"/>
      <c r="I49" s="951"/>
      <c r="J49" s="700"/>
    </row>
    <row r="50" spans="2:15" ht="45" customHeight="1">
      <c r="B50" s="945" t="s">
        <v>617</v>
      </c>
      <c r="C50" s="940" t="s">
        <v>689</v>
      </c>
      <c r="D50" s="940"/>
      <c r="E50" s="940"/>
      <c r="F50" s="940"/>
      <c r="G50" s="940"/>
      <c r="H50" s="940"/>
      <c r="I50" s="941"/>
      <c r="J50" s="700"/>
    </row>
    <row r="51" spans="2:15" ht="45" customHeight="1" thickBot="1">
      <c r="B51" s="952"/>
      <c r="C51" s="953" t="s">
        <v>690</v>
      </c>
      <c r="D51" s="953"/>
      <c r="E51" s="953"/>
      <c r="F51" s="953"/>
      <c r="G51" s="953"/>
      <c r="H51" s="953"/>
      <c r="I51" s="954"/>
      <c r="J51" s="700"/>
    </row>
    <row r="52" spans="2:15" ht="45" customHeight="1" thickBot="1">
      <c r="B52" s="720" t="s">
        <v>691</v>
      </c>
      <c r="C52" s="700"/>
      <c r="D52" s="700"/>
      <c r="E52" s="700"/>
      <c r="F52" s="700"/>
      <c r="G52" s="700"/>
      <c r="H52" s="700"/>
      <c r="I52" s="700"/>
      <c r="J52" s="700"/>
    </row>
    <row r="53" spans="2:15" ht="45" customHeight="1" thickTop="1" thickBot="1">
      <c r="B53" s="933" t="s">
        <v>692</v>
      </c>
      <c r="C53" s="933"/>
      <c r="D53" s="933"/>
      <c r="E53" s="933"/>
      <c r="F53" s="933"/>
      <c r="G53" s="933"/>
      <c r="H53" s="933"/>
      <c r="I53" s="933"/>
      <c r="J53" s="933"/>
      <c r="L53" s="714" t="str">
        <f>B53</f>
        <v>- Un produit laitier, de préférence enrichi en fer : lait de suite ou lait pour enfants en bas âge, ou préparation à base de ces laits, yaourt, fromage blanc, de préférence à base de lait de suite.</v>
      </c>
      <c r="M53" s="715">
        <f>LEN(L53)</f>
        <v>197</v>
      </c>
      <c r="N53" s="585" t="s">
        <v>656</v>
      </c>
      <c r="O53" s="716"/>
    </row>
    <row r="54" spans="2:15" ht="45" customHeight="1" thickTop="1">
      <c r="B54" s="934" t="s">
        <v>693</v>
      </c>
      <c r="C54" s="934"/>
      <c r="D54" s="934"/>
      <c r="E54" s="934"/>
      <c r="F54" s="934"/>
      <c r="G54" s="934"/>
      <c r="H54" s="934"/>
      <c r="I54" s="934"/>
      <c r="J54" s="934"/>
    </row>
    <row r="55" spans="2:15" ht="45" customHeight="1">
      <c r="B55" s="721" t="s">
        <v>694</v>
      </c>
      <c r="C55" s="700"/>
      <c r="D55" s="700"/>
      <c r="E55" s="700"/>
      <c r="F55" s="700"/>
      <c r="G55" s="700"/>
      <c r="H55" s="700"/>
      <c r="I55" s="700"/>
      <c r="J55" s="700"/>
    </row>
    <row r="56" spans="2:15" ht="45" customHeight="1">
      <c r="B56" s="721" t="s">
        <v>695</v>
      </c>
      <c r="C56" s="700"/>
      <c r="D56" s="700"/>
      <c r="E56" s="700"/>
      <c r="F56" s="700"/>
      <c r="G56" s="700"/>
      <c r="H56" s="700"/>
      <c r="I56" s="700"/>
      <c r="J56" s="700"/>
    </row>
    <row r="57" spans="2:15" ht="45" customHeight="1">
      <c r="B57" s="722" t="s">
        <v>696</v>
      </c>
      <c r="C57" s="700"/>
      <c r="D57" s="700"/>
      <c r="E57" s="700"/>
      <c r="F57" s="700"/>
      <c r="G57" s="700"/>
      <c r="H57" s="700"/>
      <c r="I57" s="700"/>
      <c r="J57" s="700"/>
    </row>
    <row r="58" spans="2:15" ht="45" customHeight="1">
      <c r="B58" s="722" t="s">
        <v>697</v>
      </c>
      <c r="C58" s="700"/>
      <c r="D58" s="700"/>
      <c r="E58" s="700"/>
      <c r="F58" s="700"/>
      <c r="G58" s="700"/>
      <c r="H58" s="700"/>
      <c r="I58" s="700"/>
      <c r="J58" s="700"/>
    </row>
    <row r="59" spans="2:15" ht="45" customHeight="1">
      <c r="B59" s="722" t="s">
        <v>698</v>
      </c>
      <c r="C59" s="700"/>
      <c r="D59" s="700"/>
      <c r="E59" s="700"/>
      <c r="F59" s="700"/>
      <c r="G59" s="700"/>
      <c r="H59" s="700"/>
      <c r="I59" s="700"/>
      <c r="J59" s="700"/>
    </row>
    <row r="60" spans="2:15" ht="45" customHeight="1" thickBot="1">
      <c r="B60" s="722" t="s">
        <v>699</v>
      </c>
      <c r="C60" s="700"/>
      <c r="D60" s="700"/>
      <c r="E60" s="700"/>
      <c r="F60" s="700"/>
      <c r="G60" s="700"/>
      <c r="H60" s="700"/>
      <c r="I60" s="700"/>
      <c r="J60" s="700"/>
    </row>
    <row r="61" spans="2:15" ht="45" customHeight="1" thickTop="1" thickBot="1">
      <c r="B61" s="934" t="s">
        <v>700</v>
      </c>
      <c r="C61" s="934"/>
      <c r="D61" s="934"/>
      <c r="E61" s="934"/>
      <c r="F61" s="934"/>
      <c r="G61" s="934"/>
      <c r="H61" s="934"/>
      <c r="I61" s="934"/>
      <c r="J61" s="934"/>
      <c r="L61" s="714" t="str">
        <f>B61</f>
        <v>ou encore, avec modération, des biscuits soumis à la réglementation des aliments de l’enfance (Cf. infra § 4.1.3.3), , ou des biscuits usuels dont la composition est adaptée au stade de la diversification.</v>
      </c>
      <c r="M61" s="715">
        <f>LEN(L61)</f>
        <v>205</v>
      </c>
      <c r="N61" s="585" t="s">
        <v>656</v>
      </c>
      <c r="O61" s="716"/>
    </row>
    <row r="62" spans="2:15" ht="45" customHeight="1" thickTop="1" thickBot="1">
      <c r="B62" s="713" t="s">
        <v>701</v>
      </c>
      <c r="C62" s="700"/>
      <c r="D62" s="700"/>
      <c r="E62" s="700"/>
      <c r="F62" s="700"/>
      <c r="G62" s="700"/>
      <c r="H62" s="700"/>
      <c r="I62" s="700"/>
      <c r="J62" s="700"/>
    </row>
    <row r="63" spans="2:15" ht="45" customHeight="1" thickTop="1" thickBot="1">
      <c r="B63" s="934" t="s">
        <v>702</v>
      </c>
      <c r="C63" s="934"/>
      <c r="D63" s="934"/>
      <c r="E63" s="934"/>
      <c r="F63" s="934"/>
      <c r="G63" s="934"/>
      <c r="H63" s="934"/>
      <c r="I63" s="934"/>
      <c r="J63" s="934"/>
      <c r="L63" s="714" t="str">
        <f>B63</f>
        <v>La journée alimentaire est structurée de façon générale en quatre repas (petit déjeuner, déjeuner, goûter, dîner) pour les enfants scolarisés, les adolescents, et les personnes âgées en cas de portage à domicile, et en trois repas pour les adultes (petit déjeuner, déjeuner, dîner).</v>
      </c>
      <c r="M63" s="715">
        <f>LEN(L63)</f>
        <v>282</v>
      </c>
      <c r="N63" s="585" t="s">
        <v>656</v>
      </c>
      <c r="O63" s="716"/>
    </row>
    <row r="64" spans="2:15" ht="45" customHeight="1" thickTop="1">
      <c r="B64" s="713" t="s">
        <v>703</v>
      </c>
      <c r="C64" s="700"/>
      <c r="D64" s="700"/>
      <c r="E64" s="700"/>
      <c r="F64" s="700"/>
      <c r="G64" s="700"/>
      <c r="H64" s="700"/>
      <c r="I64" s="700"/>
      <c r="J64" s="700"/>
    </row>
    <row r="65" spans="1:15" ht="45" customHeight="1">
      <c r="B65" s="934" t="s">
        <v>704</v>
      </c>
      <c r="C65" s="934"/>
      <c r="D65" s="934"/>
      <c r="E65" s="934"/>
      <c r="F65" s="934"/>
      <c r="G65" s="934"/>
      <c r="H65" s="934"/>
      <c r="I65" s="934"/>
      <c r="J65" s="934"/>
    </row>
    <row r="66" spans="1:15" ht="45" customHeight="1">
      <c r="B66" s="721" t="s">
        <v>705</v>
      </c>
      <c r="C66" s="700"/>
      <c r="D66" s="700"/>
      <c r="E66" s="700"/>
      <c r="F66" s="700"/>
      <c r="G66" s="700"/>
      <c r="H66" s="700"/>
      <c r="I66" s="700"/>
      <c r="J66" s="700"/>
    </row>
    <row r="67" spans="1:15" ht="45" customHeight="1">
      <c r="B67" s="721" t="s">
        <v>706</v>
      </c>
      <c r="C67" s="700"/>
      <c r="D67" s="700"/>
      <c r="E67" s="700"/>
      <c r="F67" s="700"/>
      <c r="G67" s="700"/>
      <c r="H67" s="700"/>
      <c r="I67" s="700"/>
      <c r="J67" s="700"/>
    </row>
    <row r="68" spans="1:15" ht="45" customHeight="1">
      <c r="B68" s="721" t="s">
        <v>707</v>
      </c>
      <c r="C68" s="700"/>
      <c r="D68" s="700"/>
      <c r="E68" s="700"/>
      <c r="F68" s="700"/>
      <c r="G68" s="700"/>
      <c r="H68" s="700"/>
      <c r="I68" s="700"/>
      <c r="J68" s="700"/>
    </row>
    <row r="69" spans="1:15" ht="45" customHeight="1">
      <c r="B69" s="721" t="s">
        <v>708</v>
      </c>
      <c r="C69" s="700"/>
      <c r="D69" s="700"/>
      <c r="E69" s="700"/>
      <c r="F69" s="700"/>
      <c r="G69" s="700"/>
      <c r="H69" s="700"/>
      <c r="I69" s="700"/>
      <c r="J69" s="700"/>
    </row>
    <row r="70" spans="1:15" ht="45" customHeight="1">
      <c r="B70" s="721" t="s">
        <v>709</v>
      </c>
      <c r="C70" s="700"/>
      <c r="D70" s="700"/>
      <c r="E70" s="700"/>
      <c r="F70" s="700"/>
      <c r="G70" s="700"/>
      <c r="H70" s="700"/>
      <c r="I70" s="700"/>
      <c r="J70" s="700"/>
    </row>
    <row r="71" spans="1:15" ht="45" customHeight="1">
      <c r="B71" s="721" t="s">
        <v>710</v>
      </c>
      <c r="C71" s="700"/>
      <c r="D71" s="700"/>
      <c r="E71" s="700"/>
      <c r="F71" s="700"/>
      <c r="G71" s="700"/>
      <c r="H71" s="700"/>
      <c r="I71" s="700"/>
      <c r="J71" s="700"/>
    </row>
    <row r="72" spans="1:15" ht="45" customHeight="1">
      <c r="A72" s="723"/>
      <c r="B72" s="934" t="s">
        <v>711</v>
      </c>
      <c r="C72" s="934"/>
      <c r="D72" s="934"/>
      <c r="E72" s="934"/>
      <c r="F72" s="934"/>
      <c r="G72" s="934"/>
      <c r="H72" s="934"/>
      <c r="I72" s="934"/>
      <c r="J72" s="934"/>
    </row>
    <row r="73" spans="1:15" ht="45" customHeight="1" thickBot="1">
      <c r="A73" s="723"/>
      <c r="B73" s="934" t="s">
        <v>712</v>
      </c>
      <c r="C73" s="934"/>
      <c r="D73" s="934"/>
      <c r="E73" s="934"/>
      <c r="F73" s="934"/>
      <c r="G73" s="934"/>
      <c r="H73" s="934"/>
      <c r="I73" s="934"/>
      <c r="J73" s="934"/>
    </row>
    <row r="74" spans="1:15" ht="45" customHeight="1" thickTop="1" thickBot="1">
      <c r="A74" s="723"/>
      <c r="B74" s="934" t="s">
        <v>713</v>
      </c>
      <c r="C74" s="934"/>
      <c r="D74" s="934"/>
      <c r="E74" s="934"/>
      <c r="F74" s="934"/>
      <c r="G74" s="934"/>
      <c r="H74" s="934"/>
      <c r="I74" s="934"/>
      <c r="J74" s="934"/>
      <c r="L74" s="714" t="str">
        <f>B74</f>
        <v xml:space="preserve">La boisson, indispensable à la réhydratation, peut être du lait ou un jus de fruit. Le lait est à considérer comme une boisson et un produit laitier. Le jus de fruit est à considérer comme une boisson et un fruit. Un lait demi-écrémé est à privilégier. </v>
      </c>
      <c r="M74" s="715">
        <f>LEN(L74)</f>
        <v>253</v>
      </c>
      <c r="N74" s="585" t="s">
        <v>656</v>
      </c>
      <c r="O74" s="716"/>
    </row>
    <row r="75" spans="1:15" ht="45" customHeight="1" thickTop="1" thickBot="1">
      <c r="A75" s="723"/>
      <c r="B75" s="934" t="s">
        <v>714</v>
      </c>
      <c r="C75" s="934"/>
      <c r="D75" s="934"/>
      <c r="E75" s="934"/>
      <c r="F75" s="934"/>
      <c r="G75" s="934"/>
      <c r="H75" s="934"/>
      <c r="I75" s="934"/>
      <c r="J75" s="934"/>
      <c r="L75" s="714" t="str">
        <f>B75</f>
        <v xml:space="preserve"> La ration servie doit apporter au moins 150 mg de calcium (lait, produit laitier frais, fromage) pour les enfants de 11 ans et plus, l’adulte et les personnes âgées, et au moins 100 mg de calcium pour les enfants entre 2 et 10 ans.</v>
      </c>
      <c r="M75" s="715">
        <f>LEN(L75)</f>
        <v>232</v>
      </c>
      <c r="N75" s="585" t="s">
        <v>656</v>
      </c>
      <c r="O75" s="716"/>
    </row>
    <row r="76" spans="1:15" ht="45" customHeight="1" thickTop="1" thickBot="1">
      <c r="A76" s="723"/>
      <c r="B76" s="934" t="s">
        <v>715</v>
      </c>
      <c r="C76" s="934"/>
      <c r="D76" s="934"/>
      <c r="E76" s="934"/>
      <c r="F76" s="934"/>
      <c r="G76" s="934"/>
      <c r="H76" s="934"/>
      <c r="I76" s="934"/>
      <c r="J76" s="934"/>
      <c r="L76" s="714" t="str">
        <f>B76</f>
        <v xml:space="preserve">Il convient d’éviter les viennoiseries (croissant, pain au chocolat, etc.), les barres chocolatées, les biscuits chocolatés ou fourrés, les céréales fourrées, les pâtes à tartiner et les pâtisseries contenant plus de 15% de matières grasse, </v>
      </c>
      <c r="M76" s="715">
        <f>LEN(L76)</f>
        <v>241</v>
      </c>
      <c r="N76" s="585" t="s">
        <v>656</v>
      </c>
      <c r="O76" s="716"/>
    </row>
    <row r="77" spans="1:15" ht="45" customHeight="1" thickTop="1" thickBot="1">
      <c r="A77" s="723"/>
      <c r="B77" s="934" t="s">
        <v>716</v>
      </c>
      <c r="C77" s="934"/>
      <c r="D77" s="934"/>
      <c r="E77" s="934"/>
      <c r="F77" s="934"/>
      <c r="G77" s="934"/>
      <c r="H77" s="934"/>
      <c r="I77" s="934"/>
      <c r="J77" s="934"/>
      <c r="L77" s="714" t="str">
        <f>B77</f>
        <v>qui apportent beaucoup plus de lipides et de glucides simples ajoutés que le pain et les autres produits céréaliers. La fréquence maximale de service de ces produits est celle prévue ci-après au § 4.2.1.1.4.</v>
      </c>
      <c r="M77" s="715">
        <f>LEN(L77)</f>
        <v>207</v>
      </c>
      <c r="N77" s="585" t="s">
        <v>656</v>
      </c>
      <c r="O77" s="716"/>
    </row>
    <row r="78" spans="1:15" ht="45" customHeight="1" thickTop="1">
      <c r="A78" s="723"/>
      <c r="B78" s="713" t="s">
        <v>717</v>
      </c>
      <c r="C78" s="700"/>
      <c r="D78" s="700"/>
      <c r="E78" s="700"/>
      <c r="F78" s="700"/>
      <c r="G78" s="700"/>
      <c r="H78" s="700"/>
      <c r="I78" s="700"/>
      <c r="J78" s="700"/>
    </row>
    <row r="79" spans="1:15" ht="45" customHeight="1">
      <c r="A79" s="723"/>
      <c r="B79" s="721" t="s">
        <v>718</v>
      </c>
      <c r="C79" s="700"/>
      <c r="D79" s="700"/>
      <c r="E79" s="700"/>
      <c r="F79" s="700"/>
      <c r="G79" s="700"/>
      <c r="H79" s="700"/>
      <c r="I79" s="700"/>
      <c r="J79" s="700"/>
    </row>
    <row r="80" spans="1:15" ht="45" customHeight="1">
      <c r="A80" s="723"/>
      <c r="B80" s="934" t="s">
        <v>719</v>
      </c>
      <c r="C80" s="934"/>
      <c r="D80" s="934"/>
      <c r="E80" s="934"/>
      <c r="F80" s="934"/>
      <c r="G80" s="934"/>
      <c r="H80" s="934"/>
      <c r="I80" s="934"/>
      <c r="J80" s="934"/>
    </row>
    <row r="81" spans="1:15" ht="45" customHeight="1" thickBot="1">
      <c r="A81" s="723"/>
      <c r="B81" s="934" t="s">
        <v>720</v>
      </c>
      <c r="C81" s="934"/>
      <c r="D81" s="934"/>
      <c r="E81" s="934"/>
      <c r="F81" s="934"/>
      <c r="G81" s="934"/>
      <c r="H81" s="934"/>
      <c r="I81" s="934"/>
      <c r="J81" s="934"/>
    </row>
    <row r="82" spans="1:15" ht="45" customHeight="1" thickTop="1" thickBot="1">
      <c r="A82" s="723"/>
      <c r="B82" s="934" t="s">
        <v>721</v>
      </c>
      <c r="C82" s="934"/>
      <c r="D82" s="934"/>
      <c r="E82" s="934"/>
      <c r="F82" s="934"/>
      <c r="G82" s="934"/>
      <c r="H82" s="934"/>
      <c r="I82" s="934"/>
      <c r="J82" s="934"/>
      <c r="L82" s="714" t="str">
        <f>B82</f>
        <v xml:space="preserve">L’ANSES17 a recommandé sa suppression, estimant qu’elle est un facteur de modification des rythmes alimentaires et d’excès caloriques. Cependant, certaines situations spécifiques, liées aux conditions de vie des enfants et de leur famille, peuvent nécessiter une distribution d’aliments. </v>
      </c>
      <c r="M82" s="715">
        <f>LEN(L82)</f>
        <v>288</v>
      </c>
      <c r="N82" s="585" t="s">
        <v>656</v>
      </c>
      <c r="O82" s="716"/>
    </row>
    <row r="83" spans="1:15" ht="45" customHeight="1" thickTop="1" thickBot="1">
      <c r="A83" s="723"/>
      <c r="B83" s="934" t="s">
        <v>722</v>
      </c>
      <c r="C83" s="934"/>
      <c r="D83" s="934"/>
      <c r="E83" s="934"/>
      <c r="F83" s="934"/>
      <c r="G83" s="934"/>
      <c r="H83" s="934"/>
      <c r="I83" s="934"/>
      <c r="J83" s="934"/>
      <c r="L83" s="714" t="str">
        <f>B83</f>
        <v xml:space="preserve"> Cette collation doit être ciblée sur les enfants qui n’ont pas pris de petit déjeuner, ou sur ceux qui en ont pris un mais très tôt et/ou très pauvre, c’est-à-dire en petite quantité et/ou ne comportant qu’une ou deux des 7 composantes listées au §3.2.1, </v>
      </c>
      <c r="M83" s="715">
        <f>LEN(L83)</f>
        <v>256</v>
      </c>
      <c r="N83" s="585" t="s">
        <v>656</v>
      </c>
      <c r="O83" s="716"/>
    </row>
    <row r="84" spans="1:15" ht="45" customHeight="1" thickTop="1" thickBot="1">
      <c r="A84" s="723"/>
      <c r="B84" s="934" t="s">
        <v>723</v>
      </c>
      <c r="C84" s="934"/>
      <c r="D84" s="934"/>
      <c r="E84" s="934"/>
      <c r="F84" s="934"/>
      <c r="G84" s="934"/>
      <c r="H84" s="934"/>
      <c r="I84" s="934"/>
      <c r="J84" s="934"/>
      <c r="L84" s="714" t="str">
        <f>B84</f>
        <v>afin de pallier des insuffisances d’apports en nutriments. Dans ces cas, la collation doit être proposée lors de l’arrivée des enfants à l’école, et au minimum deux heures avant le déjeuner, en privilégiant le pain, les fruits et le lait demi-écrémé non sucré.</v>
      </c>
      <c r="M84" s="715">
        <f>LEN(L84)</f>
        <v>260</v>
      </c>
      <c r="N84" s="585" t="s">
        <v>656</v>
      </c>
      <c r="O84" s="716"/>
    </row>
    <row r="85" spans="1:15" ht="45" customHeight="1" thickTop="1">
      <c r="A85" s="723"/>
      <c r="B85" s="724" t="s">
        <v>724</v>
      </c>
      <c r="C85" s="700"/>
      <c r="D85" s="700"/>
      <c r="E85" s="700"/>
      <c r="F85" s="700"/>
      <c r="G85" s="700"/>
      <c r="H85" s="700"/>
      <c r="I85" s="700"/>
      <c r="J85" s="700"/>
    </row>
    <row r="86" spans="1:15" ht="45" customHeight="1">
      <c r="A86" s="723"/>
      <c r="B86" s="713" t="s">
        <v>725</v>
      </c>
      <c r="C86" s="700"/>
      <c r="D86" s="700"/>
      <c r="E86" s="700"/>
      <c r="F86" s="700"/>
      <c r="G86" s="700"/>
      <c r="H86" s="700"/>
      <c r="I86" s="700"/>
      <c r="J86" s="700"/>
    </row>
    <row r="87" spans="1:15" ht="45" customHeight="1">
      <c r="A87" s="723"/>
      <c r="B87" s="721" t="s">
        <v>726</v>
      </c>
      <c r="C87" s="700"/>
      <c r="D87" s="700"/>
      <c r="E87" s="700"/>
      <c r="F87" s="700"/>
      <c r="G87" s="700"/>
      <c r="H87" s="700"/>
      <c r="I87" s="700"/>
      <c r="J87" s="700"/>
    </row>
    <row r="88" spans="1:15" ht="45" customHeight="1">
      <c r="A88" s="723"/>
      <c r="B88" s="955" t="s">
        <v>727</v>
      </c>
      <c r="C88" s="955"/>
      <c r="D88" s="955"/>
      <c r="E88" s="955"/>
      <c r="F88" s="955"/>
      <c r="G88" s="955"/>
      <c r="H88" s="955"/>
      <c r="I88" s="955"/>
      <c r="J88" s="955"/>
    </row>
    <row r="89" spans="1:15" ht="45" customHeight="1">
      <c r="A89" s="723"/>
      <c r="B89" s="722" t="s">
        <v>728</v>
      </c>
      <c r="C89" s="700"/>
      <c r="D89" s="700"/>
      <c r="E89" s="700"/>
      <c r="F89" s="700"/>
      <c r="G89" s="700"/>
      <c r="H89" s="700"/>
      <c r="I89" s="700"/>
      <c r="J89" s="700"/>
    </row>
    <row r="90" spans="1:15" ht="45" customHeight="1">
      <c r="A90" s="723"/>
      <c r="B90" s="721" t="s">
        <v>729</v>
      </c>
      <c r="C90" s="700"/>
      <c r="D90" s="700"/>
      <c r="E90" s="700"/>
      <c r="F90" s="700"/>
      <c r="G90" s="700"/>
      <c r="H90" s="700"/>
      <c r="I90" s="700"/>
      <c r="J90" s="700"/>
    </row>
    <row r="91" spans="1:15" ht="45" customHeight="1">
      <c r="A91" s="723"/>
      <c r="B91" s="721" t="s">
        <v>730</v>
      </c>
      <c r="C91" s="700"/>
      <c r="D91" s="700"/>
      <c r="E91" s="700"/>
      <c r="F91" s="700"/>
      <c r="G91" s="700"/>
      <c r="H91" s="700"/>
      <c r="I91" s="700"/>
      <c r="J91" s="700"/>
    </row>
    <row r="92" spans="1:15" ht="45" customHeight="1">
      <c r="A92" s="723"/>
      <c r="B92" s="722" t="s">
        <v>731</v>
      </c>
      <c r="C92" s="700"/>
      <c r="D92" s="700"/>
      <c r="E92" s="700"/>
      <c r="F92" s="700"/>
      <c r="G92" s="700"/>
      <c r="H92" s="700"/>
      <c r="I92" s="700"/>
      <c r="J92" s="700"/>
    </row>
    <row r="93" spans="1:15" ht="45" customHeight="1">
      <c r="A93" s="723"/>
      <c r="B93" s="722" t="s">
        <v>732</v>
      </c>
      <c r="C93" s="700"/>
      <c r="D93" s="700"/>
      <c r="E93" s="700"/>
      <c r="F93" s="700"/>
      <c r="G93" s="700"/>
      <c r="H93" s="700"/>
      <c r="I93" s="700"/>
      <c r="J93" s="700"/>
    </row>
    <row r="94" spans="1:15" ht="45" customHeight="1">
      <c r="A94" s="723"/>
      <c r="B94" s="722" t="s">
        <v>733</v>
      </c>
      <c r="C94" s="700"/>
      <c r="D94" s="700"/>
      <c r="E94" s="700"/>
      <c r="F94" s="700"/>
      <c r="G94" s="700"/>
      <c r="H94" s="700"/>
      <c r="I94" s="700"/>
      <c r="J94" s="700"/>
    </row>
    <row r="95" spans="1:15" ht="45" customHeight="1">
      <c r="A95" s="723"/>
      <c r="B95" s="721" t="s">
        <v>734</v>
      </c>
      <c r="C95" s="700"/>
      <c r="D95" s="700"/>
      <c r="E95" s="700"/>
      <c r="F95" s="700"/>
      <c r="G95" s="700"/>
      <c r="H95" s="700"/>
      <c r="I95" s="700"/>
      <c r="J95" s="700"/>
    </row>
    <row r="96" spans="1:15" ht="45" customHeight="1">
      <c r="A96" s="723"/>
      <c r="B96" s="956" t="s">
        <v>735</v>
      </c>
      <c r="C96" s="956"/>
      <c r="D96" s="956"/>
      <c r="E96" s="956"/>
      <c r="F96" s="956"/>
      <c r="G96" s="956"/>
      <c r="H96" s="956"/>
      <c r="I96" s="956"/>
      <c r="J96" s="956"/>
    </row>
    <row r="97" spans="1:15" ht="45" customHeight="1">
      <c r="A97" s="723"/>
      <c r="B97" s="956" t="s">
        <v>736</v>
      </c>
      <c r="C97" s="956"/>
      <c r="D97" s="956"/>
      <c r="E97" s="956"/>
      <c r="F97" s="956"/>
      <c r="G97" s="956"/>
      <c r="H97" s="956"/>
      <c r="I97" s="956"/>
      <c r="J97" s="956"/>
    </row>
    <row r="98" spans="1:15" ht="45" customHeight="1">
      <c r="A98" s="723"/>
      <c r="B98" s="721" t="s">
        <v>737</v>
      </c>
      <c r="C98" s="700"/>
      <c r="D98" s="700"/>
      <c r="E98" s="700"/>
      <c r="F98" s="700"/>
      <c r="G98" s="700"/>
      <c r="H98" s="700"/>
      <c r="I98" s="700"/>
      <c r="J98" s="700"/>
    </row>
    <row r="99" spans="1:15" ht="45" customHeight="1">
      <c r="A99" s="723"/>
      <c r="B99" s="722" t="s">
        <v>738</v>
      </c>
      <c r="C99" s="700"/>
      <c r="D99" s="700"/>
      <c r="E99" s="700"/>
      <c r="F99" s="700"/>
      <c r="G99" s="700"/>
      <c r="H99" s="700"/>
      <c r="I99" s="700"/>
      <c r="J99" s="700"/>
    </row>
    <row r="100" spans="1:15" ht="45" customHeight="1">
      <c r="A100" s="723"/>
      <c r="B100" s="722" t="s">
        <v>739</v>
      </c>
      <c r="C100" s="700"/>
      <c r="D100" s="700"/>
      <c r="E100" s="700"/>
      <c r="F100" s="700"/>
      <c r="G100" s="700"/>
      <c r="H100" s="700"/>
      <c r="I100" s="700"/>
      <c r="J100" s="700"/>
    </row>
    <row r="101" spans="1:15" ht="45" customHeight="1" thickBot="1">
      <c r="A101" s="723"/>
      <c r="B101" s="957" t="s">
        <v>740</v>
      </c>
      <c r="C101" s="957"/>
      <c r="D101" s="957"/>
      <c r="E101" s="957"/>
      <c r="F101" s="957"/>
      <c r="G101" s="957"/>
      <c r="H101" s="957"/>
      <c r="I101" s="957"/>
      <c r="J101" s="957"/>
    </row>
    <row r="102" spans="1:15" ht="45" customHeight="1" thickTop="1" thickBot="1">
      <c r="A102" s="723"/>
      <c r="B102" s="958" t="s">
        <v>741</v>
      </c>
      <c r="C102" s="958"/>
      <c r="D102" s="958"/>
      <c r="E102" s="958"/>
      <c r="F102" s="958"/>
      <c r="G102" s="958"/>
      <c r="H102" s="958"/>
      <c r="I102" s="958"/>
      <c r="J102" s="958"/>
      <c r="L102" s="714" t="str">
        <f>B102</f>
        <v>Avec un plus grand nombre de composantes, le déjeuner à 5 composantes donne plus de latitude et de souplesse dans la mise en œuvre des fréquences de service des aliments précisées au chapitre 4, et reprises de façon synthétique en annexes 3 à 5.</v>
      </c>
      <c r="M102" s="715">
        <f>LEN(L102)</f>
        <v>245</v>
      </c>
      <c r="N102" s="585" t="s">
        <v>656</v>
      </c>
      <c r="O102" s="716"/>
    </row>
    <row r="103" spans="1:15" ht="45" customHeight="1" thickTop="1">
      <c r="A103" s="723"/>
      <c r="B103" s="957" t="s">
        <v>742</v>
      </c>
      <c r="C103" s="957"/>
      <c r="D103" s="957"/>
      <c r="E103" s="957"/>
      <c r="F103" s="957"/>
      <c r="G103" s="957"/>
      <c r="H103" s="957"/>
      <c r="I103" s="957"/>
      <c r="J103" s="957"/>
    </row>
    <row r="104" spans="1:15" ht="45" customHeight="1" thickBot="1">
      <c r="A104" s="723"/>
      <c r="B104" s="957" t="s">
        <v>743</v>
      </c>
      <c r="C104" s="957"/>
      <c r="D104" s="957"/>
      <c r="E104" s="957"/>
      <c r="F104" s="957"/>
      <c r="G104" s="957"/>
      <c r="H104" s="957"/>
      <c r="I104" s="957"/>
      <c r="J104" s="957"/>
    </row>
    <row r="105" spans="1:15" ht="45" customHeight="1" thickTop="1" thickBot="1">
      <c r="A105" s="723"/>
      <c r="B105" s="957" t="s">
        <v>744</v>
      </c>
      <c r="C105" s="957"/>
      <c r="D105" s="957"/>
      <c r="E105" s="957"/>
      <c r="F105" s="957"/>
      <c r="G105" s="957"/>
      <c r="H105" s="957"/>
      <c r="I105" s="957"/>
      <c r="J105" s="957"/>
      <c r="L105" s="714" t="str">
        <f>B105</f>
        <v>Le pain fait partie intégrante de chaque repas. Il peut être remplacé par des biscottes, du pain de mie ou des céréales pour adulte dans le cas des personnes ayant des problèmes de déglutition ou de mastication (Cf. infra § 4.1.1.3).</v>
      </c>
      <c r="M105" s="715">
        <f>LEN(L105)</f>
        <v>233</v>
      </c>
      <c r="N105" s="585" t="s">
        <v>656</v>
      </c>
      <c r="O105" s="716"/>
    </row>
    <row r="106" spans="1:15" ht="45" customHeight="1" thickTop="1">
      <c r="A106" s="723"/>
      <c r="B106" s="713" t="s">
        <v>745</v>
      </c>
      <c r="C106" s="700"/>
      <c r="D106" s="700"/>
      <c r="E106" s="700"/>
      <c r="F106" s="700"/>
      <c r="G106" s="700"/>
      <c r="H106" s="700"/>
      <c r="I106" s="700"/>
      <c r="J106" s="700"/>
    </row>
    <row r="107" spans="1:15" ht="45" customHeight="1" thickBot="1">
      <c r="A107" s="723"/>
      <c r="B107" s="721" t="s">
        <v>746</v>
      </c>
      <c r="C107" s="700"/>
      <c r="D107" s="700"/>
      <c r="E107" s="700"/>
      <c r="F107" s="700"/>
      <c r="G107" s="700"/>
      <c r="H107" s="700"/>
      <c r="I107" s="700"/>
      <c r="J107" s="700"/>
    </row>
    <row r="108" spans="1:15" ht="45" customHeight="1" thickTop="1" thickBot="1">
      <c r="A108" s="723"/>
      <c r="B108" s="957" t="s">
        <v>747</v>
      </c>
      <c r="C108" s="957"/>
      <c r="D108" s="957"/>
      <c r="E108" s="957"/>
      <c r="F108" s="957"/>
      <c r="G108" s="957"/>
      <c r="H108" s="957"/>
      <c r="I108" s="957"/>
      <c r="J108" s="957"/>
      <c r="L108" s="714" t="str">
        <f>B108</f>
        <v>La distribution de lait au cours des repas dans les établissements scolaires, type collège ou lycée, peut être recommandée compte tenu des insuffisances possibles d’apports calciques par l’alimentation. Dans ce cas il est préconisé un lait demi écrémé non sucré.</v>
      </c>
      <c r="M108" s="715">
        <f>LEN(L108)</f>
        <v>262</v>
      </c>
      <c r="N108" s="585" t="s">
        <v>656</v>
      </c>
      <c r="O108" s="716"/>
    </row>
    <row r="109" spans="1:15" ht="45" customHeight="1" thickTop="1">
      <c r="A109" s="723"/>
      <c r="B109" s="713" t="s">
        <v>748</v>
      </c>
      <c r="C109" s="700"/>
      <c r="D109" s="700"/>
      <c r="E109" s="700"/>
      <c r="F109" s="700"/>
      <c r="G109" s="700"/>
      <c r="H109" s="700"/>
      <c r="I109" s="700"/>
      <c r="J109" s="700"/>
    </row>
    <row r="110" spans="1:15" ht="45" customHeight="1" thickBot="1">
      <c r="A110" s="723"/>
      <c r="B110" s="957" t="s">
        <v>749</v>
      </c>
      <c r="C110" s="957"/>
      <c r="D110" s="957"/>
      <c r="E110" s="957"/>
      <c r="F110" s="957"/>
      <c r="G110" s="957"/>
      <c r="H110" s="957"/>
      <c r="I110" s="957"/>
      <c r="J110" s="957"/>
    </row>
    <row r="111" spans="1:15" ht="45" customHeight="1" thickTop="1" thickBot="1">
      <c r="A111" s="723"/>
      <c r="B111" s="957" t="s">
        <v>750</v>
      </c>
      <c r="C111" s="957"/>
      <c r="D111" s="957"/>
      <c r="E111" s="957"/>
      <c r="F111" s="957"/>
      <c r="G111" s="957"/>
      <c r="H111" s="957"/>
      <c r="I111" s="957"/>
      <c r="J111" s="957"/>
      <c r="L111" s="714" t="str">
        <f>B111</f>
        <v xml:space="preserve"> Elle comprend une boisson au lait ou équivalent, et un élément céréalier (biscuits, pain beurré et/ou confiture, etc.) si possible non raffiné. Un jus de fruit à teneur garantie en vitamine C peut être servi, s’il n’est pas proposé de fruit au déjeuner.</v>
      </c>
      <c r="M111" s="715">
        <f>LEN(L111)</f>
        <v>254</v>
      </c>
      <c r="N111" s="585" t="s">
        <v>656</v>
      </c>
      <c r="O111" s="716"/>
    </row>
    <row r="112" spans="1:15" ht="45" customHeight="1" thickTop="1" thickBot="1">
      <c r="A112" s="723"/>
      <c r="B112" s="957" t="s">
        <v>751</v>
      </c>
      <c r="C112" s="957"/>
      <c r="D112" s="957"/>
      <c r="E112" s="957"/>
      <c r="F112" s="957"/>
      <c r="G112" s="957"/>
      <c r="H112" s="957"/>
      <c r="I112" s="957"/>
      <c r="J112" s="957"/>
      <c r="L112" s="714" t="str">
        <f>B112</f>
        <v>En milieu scolaire le goûter, pris habituellement après la classe, est un repas important qui permet d’éviter le grignotage jusqu’au dîner. Le goûter doit être unique, et proposé à une heure régulière au moins deux heures avant le dîner.</v>
      </c>
      <c r="M112" s="715">
        <f>LEN(L112)</f>
        <v>237</v>
      </c>
      <c r="N112" s="585" t="s">
        <v>656</v>
      </c>
      <c r="O112" s="716"/>
    </row>
    <row r="113" spans="1:15" ht="45" customHeight="1" thickTop="1" thickBot="1">
      <c r="A113" s="723"/>
      <c r="B113" s="957" t="s">
        <v>752</v>
      </c>
      <c r="C113" s="957"/>
      <c r="D113" s="957"/>
      <c r="E113" s="957"/>
      <c r="F113" s="957"/>
      <c r="G113" s="957"/>
      <c r="H113" s="957"/>
      <c r="I113" s="957"/>
      <c r="J113" s="957"/>
      <c r="L113" s="714" t="str">
        <f>B113</f>
        <v>Il est recommandé de servir aux écoliers au minimum 2 aliments et une boisson. Les aliments proposés doivent être choisis parmi les groupes suivants : fruits frais, fruits cuits en compote, produits laitiers, produits céréaliers (pain, biscuits secs…), si possible non raffinés.</v>
      </c>
      <c r="M113" s="715">
        <f>LEN(L113)</f>
        <v>278</v>
      </c>
      <c r="N113" s="585" t="s">
        <v>656</v>
      </c>
      <c r="O113" s="716"/>
    </row>
    <row r="114" spans="1:15" ht="45" customHeight="1" thickTop="1" thickBot="1">
      <c r="A114" s="723"/>
      <c r="B114" s="957" t="s">
        <v>753</v>
      </c>
      <c r="C114" s="957"/>
      <c r="D114" s="957"/>
      <c r="E114" s="957"/>
      <c r="F114" s="957"/>
      <c r="G114" s="957"/>
      <c r="H114" s="957"/>
      <c r="I114" s="957"/>
      <c r="J114" s="957"/>
      <c r="L114" s="714" t="str">
        <f>B114</f>
        <v>Il convient d’éviter les viennoiseries (croissant, pain au chocolat, etc.), les barres chocolatées, les biscuits chocolatés ou fourrés, les céréales fourrées, les pâtes à tartiner et les pâtisseries contenant plus de 15% de matières grasse,</v>
      </c>
      <c r="M114" s="715">
        <f>LEN(L114)</f>
        <v>240</v>
      </c>
      <c r="N114" s="585" t="s">
        <v>656</v>
      </c>
      <c r="O114" s="716"/>
    </row>
    <row r="115" spans="1:15" ht="45" customHeight="1" thickTop="1" thickBot="1">
      <c r="A115" s="723"/>
      <c r="B115" s="957" t="s">
        <v>754</v>
      </c>
      <c r="C115" s="957"/>
      <c r="D115" s="957"/>
      <c r="E115" s="957"/>
      <c r="F115" s="957"/>
      <c r="G115" s="957"/>
      <c r="H115" s="957"/>
      <c r="I115" s="957"/>
      <c r="J115" s="957"/>
      <c r="L115" s="714" t="str">
        <f>B115</f>
        <v xml:space="preserve"> qui apportent beaucoup plus de lipides et de glucides simples que le pain et les autres produits céréaliers. La fréquence maximale de service de ces produits est celle prévue ci-après au § 4.2.1.1.4.</v>
      </c>
      <c r="M115" s="715">
        <f>LEN(L115)</f>
        <v>200</v>
      </c>
      <c r="N115" s="585" t="s">
        <v>656</v>
      </c>
      <c r="O115" s="716"/>
    </row>
    <row r="116" spans="1:15" ht="45" customHeight="1" thickTop="1" thickBot="1">
      <c r="A116" s="723"/>
      <c r="B116" s="957" t="s">
        <v>755</v>
      </c>
      <c r="C116" s="957"/>
      <c r="D116" s="957"/>
      <c r="E116" s="957"/>
      <c r="F116" s="957"/>
      <c r="G116" s="957"/>
      <c r="H116" s="957"/>
      <c r="I116" s="957"/>
      <c r="J116" s="957"/>
    </row>
    <row r="117" spans="1:15" ht="45" customHeight="1" thickTop="1" thickBot="1">
      <c r="A117" s="723"/>
      <c r="B117" s="957" t="s">
        <v>756</v>
      </c>
      <c r="C117" s="957"/>
      <c r="D117" s="957"/>
      <c r="E117" s="957"/>
      <c r="F117" s="957"/>
      <c r="G117" s="957"/>
      <c r="H117" s="957"/>
      <c r="I117" s="957"/>
      <c r="J117" s="957"/>
      <c r="L117" s="714" t="str">
        <f>B117</f>
        <v xml:space="preserve"> (il est à noter que les distributeurs automatiques de boissons et de produits alimentaires payants sont interdits dans les établissements scolaires depuis le 1er septembre 2005 - Loi 2004-806 du 9 août 2004).</v>
      </c>
      <c r="M117" s="715">
        <f>LEN(L117)</f>
        <v>209</v>
      </c>
      <c r="N117" s="585" t="s">
        <v>656</v>
      </c>
      <c r="O117" s="716"/>
    </row>
    <row r="118" spans="1:15" ht="45" customHeight="1" thickTop="1">
      <c r="A118" s="723"/>
      <c r="B118" s="713" t="s">
        <v>757</v>
      </c>
      <c r="C118" s="700"/>
      <c r="D118" s="700"/>
      <c r="E118" s="700"/>
      <c r="F118" s="700"/>
      <c r="G118" s="700"/>
      <c r="H118" s="700"/>
      <c r="I118" s="700"/>
      <c r="J118" s="700"/>
    </row>
    <row r="119" spans="1:15" ht="45" customHeight="1">
      <c r="A119" s="723"/>
      <c r="B119" s="957" t="s">
        <v>758</v>
      </c>
      <c r="C119" s="957"/>
      <c r="D119" s="957"/>
      <c r="E119" s="957"/>
      <c r="F119" s="957"/>
      <c r="G119" s="957"/>
      <c r="H119" s="957"/>
      <c r="I119" s="957"/>
      <c r="J119" s="957"/>
    </row>
    <row r="120" spans="1:15" ht="45" customHeight="1">
      <c r="A120" s="723"/>
      <c r="B120" s="959" t="s">
        <v>759</v>
      </c>
      <c r="C120" s="959"/>
      <c r="D120" s="959"/>
      <c r="E120" s="959"/>
      <c r="F120" s="959"/>
      <c r="G120" s="959"/>
      <c r="H120" s="959"/>
      <c r="I120" s="959"/>
      <c r="J120" s="959"/>
    </row>
    <row r="121" spans="1:15" ht="45" customHeight="1">
      <c r="A121" s="723"/>
      <c r="B121" s="958" t="s">
        <v>760</v>
      </c>
      <c r="C121" s="958"/>
      <c r="D121" s="958"/>
      <c r="E121" s="958"/>
      <c r="F121" s="958"/>
      <c r="G121" s="958"/>
      <c r="H121" s="958"/>
      <c r="I121" s="958"/>
      <c r="J121" s="958"/>
    </row>
    <row r="122" spans="1:15" ht="45" customHeight="1">
      <c r="A122" s="723"/>
      <c r="B122" s="957" t="s">
        <v>761</v>
      </c>
      <c r="C122" s="958"/>
      <c r="D122" s="958"/>
      <c r="E122" s="958"/>
      <c r="F122" s="958"/>
      <c r="G122" s="958"/>
      <c r="H122" s="958"/>
      <c r="I122" s="958"/>
      <c r="J122" s="958"/>
    </row>
    <row r="123" spans="1:15" ht="45" customHeight="1" thickBot="1">
      <c r="A123" s="723"/>
      <c r="B123" s="721" t="s">
        <v>762</v>
      </c>
      <c r="C123" s="700"/>
      <c r="D123" s="700"/>
      <c r="E123" s="700"/>
      <c r="F123" s="700"/>
      <c r="G123" s="700"/>
      <c r="H123" s="700"/>
      <c r="I123" s="700"/>
      <c r="J123" s="700"/>
    </row>
    <row r="124" spans="1:15" ht="45" customHeight="1" thickTop="1" thickBot="1">
      <c r="A124" s="723"/>
      <c r="B124" s="957" t="s">
        <v>763</v>
      </c>
      <c r="C124" s="957"/>
      <c r="D124" s="957"/>
      <c r="E124" s="957"/>
      <c r="F124" s="957"/>
      <c r="G124" s="957"/>
      <c r="H124" s="957"/>
      <c r="I124" s="957"/>
      <c r="J124" s="957"/>
      <c r="L124" s="714" t="str">
        <f>B124</f>
        <v>L’augmentation du nombre de personnes devant bénéficier d’une alimentation à texture modifiée rend nécessaire la formation de l’équipe de cuisine à cette technique culinaire, notamment afin de rendre cette alimentation la plus attrayante possible.</v>
      </c>
      <c r="M124" s="715">
        <f>LEN(L124)</f>
        <v>247</v>
      </c>
      <c r="N124" s="585" t="s">
        <v>656</v>
      </c>
      <c r="O124" s="716"/>
    </row>
    <row r="125" spans="1:15" ht="45" customHeight="1" thickTop="1">
      <c r="A125" s="723"/>
      <c r="B125" s="957" t="s">
        <v>764</v>
      </c>
      <c r="C125" s="957"/>
      <c r="D125" s="957"/>
      <c r="E125" s="957"/>
      <c r="F125" s="957"/>
      <c r="G125" s="957"/>
      <c r="H125" s="957"/>
      <c r="I125" s="957"/>
      <c r="J125" s="957"/>
    </row>
    <row r="126" spans="1:15" ht="45" customHeight="1">
      <c r="A126" s="723"/>
      <c r="B126" s="957" t="s">
        <v>765</v>
      </c>
      <c r="C126" s="957"/>
      <c r="D126" s="957"/>
      <c r="E126" s="957"/>
      <c r="F126" s="957"/>
      <c r="G126" s="957"/>
      <c r="H126" s="957"/>
      <c r="I126" s="957"/>
      <c r="J126" s="957"/>
    </row>
    <row r="127" spans="1:15" ht="45" customHeight="1">
      <c r="A127" s="723"/>
      <c r="B127" s="956" t="s">
        <v>766</v>
      </c>
      <c r="C127" s="956"/>
      <c r="D127" s="956"/>
      <c r="E127" s="956"/>
      <c r="F127" s="956"/>
      <c r="G127" s="956"/>
      <c r="H127" s="956"/>
      <c r="I127" s="956"/>
      <c r="J127" s="956"/>
    </row>
    <row r="128" spans="1:15" ht="45" customHeight="1">
      <c r="A128" s="723"/>
      <c r="B128" s="957" t="s">
        <v>767</v>
      </c>
      <c r="C128" s="957"/>
      <c r="D128" s="957"/>
      <c r="E128" s="957"/>
      <c r="F128" s="957"/>
      <c r="G128" s="957"/>
      <c r="H128" s="957"/>
      <c r="I128" s="957"/>
      <c r="J128" s="957"/>
    </row>
    <row r="129" spans="1:15" ht="45" customHeight="1">
      <c r="A129" s="723"/>
      <c r="B129" s="957" t="s">
        <v>768</v>
      </c>
      <c r="C129" s="957"/>
      <c r="D129" s="957"/>
      <c r="E129" s="957"/>
      <c r="F129" s="957"/>
      <c r="G129" s="957"/>
      <c r="H129" s="957"/>
      <c r="I129" s="957"/>
      <c r="J129" s="957"/>
    </row>
    <row r="130" spans="1:15" ht="45" customHeight="1">
      <c r="A130" s="723"/>
      <c r="B130" s="713" t="s">
        <v>769</v>
      </c>
      <c r="C130" s="700"/>
      <c r="D130" s="700"/>
      <c r="E130" s="700"/>
      <c r="F130" s="700"/>
      <c r="G130" s="700"/>
      <c r="H130" s="700"/>
      <c r="I130" s="700"/>
      <c r="J130" s="700"/>
    </row>
    <row r="131" spans="1:15" ht="45" customHeight="1">
      <c r="A131" s="723"/>
      <c r="B131" s="726" t="s">
        <v>770</v>
      </c>
      <c r="C131" s="726" t="s">
        <v>771</v>
      </c>
      <c r="D131" s="960" t="s">
        <v>772</v>
      </c>
      <c r="E131" s="960"/>
      <c r="F131" s="960"/>
      <c r="G131" s="960"/>
      <c r="H131" s="960"/>
      <c r="I131" s="960"/>
      <c r="J131" s="960"/>
    </row>
    <row r="132" spans="1:15" ht="45" customHeight="1">
      <c r="A132" s="723"/>
      <c r="B132" s="956" t="s">
        <v>773</v>
      </c>
      <c r="C132" s="956"/>
      <c r="D132" s="956"/>
      <c r="E132" s="956"/>
      <c r="F132" s="956"/>
      <c r="G132" s="956"/>
      <c r="H132" s="956"/>
      <c r="I132" s="956"/>
      <c r="J132" s="956"/>
    </row>
    <row r="133" spans="1:15" ht="45" customHeight="1">
      <c r="A133" s="723"/>
      <c r="B133" s="957" t="s">
        <v>774</v>
      </c>
      <c r="C133" s="957"/>
      <c r="D133" s="957"/>
      <c r="E133" s="957"/>
      <c r="F133" s="957"/>
      <c r="G133" s="957"/>
      <c r="H133" s="957"/>
      <c r="I133" s="957"/>
      <c r="J133" s="957"/>
    </row>
    <row r="134" spans="1:15" ht="45" customHeight="1">
      <c r="A134" s="723"/>
      <c r="B134" s="957" t="s">
        <v>775</v>
      </c>
      <c r="C134" s="957"/>
      <c r="D134" s="957"/>
      <c r="E134" s="957"/>
      <c r="F134" s="957"/>
      <c r="G134" s="957"/>
      <c r="H134" s="957"/>
      <c r="I134" s="957"/>
      <c r="J134" s="957"/>
    </row>
    <row r="135" spans="1:15" ht="45" customHeight="1">
      <c r="A135" s="723"/>
      <c r="B135" s="957" t="s">
        <v>776</v>
      </c>
      <c r="C135" s="957"/>
      <c r="D135" s="957"/>
      <c r="E135" s="957"/>
      <c r="F135" s="957"/>
      <c r="G135" s="957"/>
      <c r="H135" s="957"/>
      <c r="I135" s="957"/>
      <c r="J135" s="957"/>
    </row>
    <row r="136" spans="1:15" ht="45" customHeight="1" thickBot="1">
      <c r="A136" s="723"/>
      <c r="B136" s="957" t="s">
        <v>777</v>
      </c>
      <c r="C136" s="957"/>
      <c r="D136" s="957"/>
      <c r="E136" s="957"/>
      <c r="F136" s="957"/>
      <c r="G136" s="957"/>
      <c r="H136" s="957"/>
      <c r="I136" s="957"/>
      <c r="J136" s="957"/>
    </row>
    <row r="137" spans="1:15" ht="45" customHeight="1" thickTop="1" thickBot="1">
      <c r="A137" s="723"/>
      <c r="B137" s="957" t="s">
        <v>778</v>
      </c>
      <c r="C137" s="957"/>
      <c r="D137" s="957"/>
      <c r="E137" s="957"/>
      <c r="F137" s="957"/>
      <c r="G137" s="957"/>
      <c r="H137" s="957"/>
      <c r="I137" s="957"/>
      <c r="J137" s="957"/>
      <c r="L137" s="714" t="str">
        <f>B137</f>
        <v>Ainsi qu’il a été dit supra en 3.2.3, le pain fait partie intégrante du repas. Il peut être remplacé par des biscottes, du pain de mie ou des céréales pour adulte dans le cas des personnes âgées ayant des problèmes de déglutition ou de mastication.</v>
      </c>
      <c r="M137" s="715">
        <f>LEN(L137)</f>
        <v>248</v>
      </c>
      <c r="N137" s="585" t="s">
        <v>656</v>
      </c>
      <c r="O137" s="716"/>
    </row>
    <row r="138" spans="1:15" ht="45" customHeight="1" thickTop="1">
      <c r="A138" s="723"/>
      <c r="B138" s="957" t="s">
        <v>779</v>
      </c>
      <c r="C138" s="957"/>
      <c r="D138" s="957"/>
      <c r="E138" s="957"/>
      <c r="F138" s="957"/>
      <c r="G138" s="957"/>
      <c r="H138" s="957"/>
      <c r="I138" s="957"/>
      <c r="J138" s="957"/>
    </row>
    <row r="139" spans="1:15" ht="45" customHeight="1">
      <c r="A139" s="723"/>
      <c r="B139" s="713" t="s">
        <v>780</v>
      </c>
      <c r="C139" s="700"/>
      <c r="D139" s="700"/>
      <c r="E139" s="700"/>
      <c r="F139" s="700"/>
      <c r="G139" s="700"/>
      <c r="H139" s="700"/>
      <c r="I139" s="700"/>
      <c r="J139" s="700"/>
    </row>
    <row r="140" spans="1:15" ht="45" customHeight="1">
      <c r="A140" s="723"/>
      <c r="B140" s="713" t="s">
        <v>781</v>
      </c>
      <c r="C140" s="700"/>
      <c r="D140" s="700"/>
      <c r="E140" s="700"/>
      <c r="F140" s="700"/>
      <c r="G140" s="700"/>
      <c r="H140" s="700"/>
      <c r="I140" s="700"/>
      <c r="J140" s="700"/>
    </row>
    <row r="141" spans="1:15" ht="45" customHeight="1">
      <c r="A141" s="723"/>
      <c r="B141" s="957" t="s">
        <v>782</v>
      </c>
      <c r="C141" s="957"/>
      <c r="D141" s="957"/>
      <c r="E141" s="957"/>
      <c r="F141" s="957"/>
      <c r="G141" s="957"/>
      <c r="H141" s="957"/>
      <c r="I141" s="957"/>
      <c r="J141" s="957"/>
    </row>
    <row r="142" spans="1:15" ht="45" customHeight="1">
      <c r="A142" s="723"/>
      <c r="B142" s="957" t="s">
        <v>783</v>
      </c>
      <c r="C142" s="957"/>
      <c r="D142" s="957"/>
      <c r="E142" s="957"/>
      <c r="F142" s="957"/>
      <c r="G142" s="957"/>
      <c r="H142" s="957"/>
      <c r="I142" s="957"/>
      <c r="J142" s="957"/>
    </row>
    <row r="143" spans="1:15" ht="45" customHeight="1" thickBot="1">
      <c r="A143" s="723"/>
      <c r="B143" s="725"/>
      <c r="C143" s="725"/>
      <c r="D143" s="725"/>
      <c r="E143" s="725"/>
      <c r="F143" s="725"/>
      <c r="G143" s="725"/>
      <c r="H143" s="725"/>
      <c r="I143" s="725"/>
      <c r="J143" s="725"/>
    </row>
    <row r="144" spans="1:15" ht="45" customHeight="1" thickTop="1" thickBot="1">
      <c r="A144" s="723"/>
      <c r="B144" s="957" t="s">
        <v>784</v>
      </c>
      <c r="C144" s="957"/>
      <c r="D144" s="957"/>
      <c r="E144" s="957"/>
      <c r="F144" s="957"/>
      <c r="G144" s="957"/>
      <c r="H144" s="957"/>
      <c r="I144" s="957"/>
      <c r="J144" s="957"/>
      <c r="L144" s="714" t="str">
        <f>B144</f>
        <v>Si le service du petit déjeuner ne peut être organisé assez tôt (planning de l’équipe ou habitude de levée de la personne), une collation doit être à disposition de l’équipe de nuit, et être proposée vers 22h aux personnes le souhaitant, ou à celles désignées par l’équipe soignante.</v>
      </c>
      <c r="M144" s="715">
        <f>LEN(L144)</f>
        <v>283</v>
      </c>
      <c r="N144" s="585" t="s">
        <v>656</v>
      </c>
      <c r="O144" s="716"/>
    </row>
    <row r="145" spans="1:15" ht="45" customHeight="1" thickTop="1" thickBot="1">
      <c r="A145" s="723"/>
      <c r="B145" s="957" t="s">
        <v>785</v>
      </c>
      <c r="C145" s="957"/>
      <c r="D145" s="957"/>
      <c r="E145" s="957"/>
      <c r="F145" s="957"/>
      <c r="G145" s="957"/>
      <c r="H145" s="957"/>
      <c r="I145" s="957"/>
      <c r="J145" s="957"/>
    </row>
    <row r="146" spans="1:15" ht="45" customHeight="1" thickTop="1" thickBot="1">
      <c r="A146" s="723"/>
      <c r="B146" s="957" t="s">
        <v>786</v>
      </c>
      <c r="C146" s="957"/>
      <c r="D146" s="957"/>
      <c r="E146" s="957"/>
      <c r="F146" s="957"/>
      <c r="G146" s="957"/>
      <c r="H146" s="957"/>
      <c r="I146" s="957"/>
      <c r="J146" s="957"/>
      <c r="L146" s="714" t="str">
        <f>B146</f>
        <v>Le temps consacré aux repas doit être suffisant pour se nourrir convenablement. Le CNA (avis n°53 précité, 21ème recommandation) recommande au moins 30mn au petit déjeuner, une heure pour le déjeuner et 45mn au dîner.</v>
      </c>
      <c r="M146" s="715">
        <f>LEN(L146)</f>
        <v>217</v>
      </c>
      <c r="N146" s="585" t="s">
        <v>656</v>
      </c>
      <c r="O146" s="716"/>
    </row>
    <row r="147" spans="1:15" ht="45" customHeight="1" thickTop="1">
      <c r="A147" s="723"/>
      <c r="B147" s="957" t="s">
        <v>787</v>
      </c>
      <c r="C147" s="957"/>
      <c r="D147" s="957"/>
      <c r="E147" s="957"/>
      <c r="F147" s="957"/>
      <c r="G147" s="957"/>
      <c r="H147" s="957"/>
      <c r="I147" s="957"/>
      <c r="J147" s="957"/>
    </row>
    <row r="148" spans="1:15" ht="45" customHeight="1">
      <c r="A148" s="723"/>
      <c r="B148" s="957" t="s">
        <v>788</v>
      </c>
      <c r="C148" s="957"/>
      <c r="D148" s="957"/>
      <c r="E148" s="957"/>
      <c r="F148" s="957"/>
      <c r="G148" s="957"/>
      <c r="H148" s="957"/>
      <c r="I148" s="957"/>
      <c r="J148" s="957"/>
    </row>
    <row r="149" spans="1:15" ht="45" customHeight="1">
      <c r="A149" s="723"/>
      <c r="B149" s="721" t="s">
        <v>789</v>
      </c>
      <c r="C149" s="700"/>
      <c r="D149" s="700"/>
      <c r="E149" s="700"/>
      <c r="F149" s="700"/>
      <c r="G149" s="700"/>
      <c r="H149" s="700"/>
      <c r="I149" s="700"/>
      <c r="J149" s="700"/>
    </row>
    <row r="150" spans="1:15" ht="45" customHeight="1">
      <c r="A150" s="723"/>
      <c r="B150" s="713" t="s">
        <v>790</v>
      </c>
      <c r="C150" s="700"/>
      <c r="D150" s="700"/>
      <c r="E150" s="700"/>
      <c r="F150" s="700"/>
      <c r="G150" s="700"/>
      <c r="H150" s="700"/>
      <c r="I150" s="700"/>
      <c r="J150" s="700"/>
    </row>
    <row r="151" spans="1:15" ht="45" customHeight="1">
      <c r="A151" s="723"/>
      <c r="B151" s="957" t="s">
        <v>791</v>
      </c>
      <c r="C151" s="957"/>
      <c r="D151" s="957"/>
      <c r="E151" s="957"/>
      <c r="F151" s="957"/>
      <c r="G151" s="957"/>
      <c r="H151" s="957"/>
      <c r="I151" s="957"/>
      <c r="J151" s="957"/>
    </row>
    <row r="152" spans="1:15" ht="45" customHeight="1" thickBot="1">
      <c r="A152" s="723"/>
      <c r="B152" s="957" t="s">
        <v>792</v>
      </c>
      <c r="C152" s="957"/>
      <c r="D152" s="957"/>
      <c r="E152" s="957"/>
      <c r="F152" s="957"/>
      <c r="G152" s="957"/>
      <c r="H152" s="957"/>
      <c r="I152" s="957"/>
      <c r="J152" s="957"/>
    </row>
    <row r="153" spans="1:15" ht="45" customHeight="1" thickTop="1" thickBot="1">
      <c r="A153" s="723"/>
      <c r="B153" s="957" t="s">
        <v>793</v>
      </c>
      <c r="C153" s="957"/>
      <c r="D153" s="957"/>
      <c r="E153" s="957"/>
      <c r="F153" s="957"/>
      <c r="G153" s="957"/>
      <c r="H153" s="957"/>
      <c r="I153" s="957"/>
      <c r="J153" s="957"/>
      <c r="L153" s="714" t="str">
        <f>B153</f>
        <v>Pour une population hospitalisée ou en maison de retraite, nécessitant un apport spécifique à définir dans le cahier des charges, les composantes du petit déjeuner peuvent être complétées par un aliment protidique de leur choix, type fromage, fromage blanc, jambon ou œuf et/ou par un fruit ou un jus de fruit.</v>
      </c>
      <c r="M153" s="715">
        <f>LEN(L153)</f>
        <v>310</v>
      </c>
      <c r="N153" s="585" t="s">
        <v>656</v>
      </c>
      <c r="O153" s="716"/>
    </row>
    <row r="154" spans="1:15" ht="45" customHeight="1" thickTop="1">
      <c r="A154" s="723"/>
      <c r="B154" s="713" t="s">
        <v>794</v>
      </c>
      <c r="C154" s="700"/>
      <c r="D154" s="700"/>
      <c r="E154" s="700"/>
      <c r="F154" s="700"/>
      <c r="G154" s="700"/>
      <c r="H154" s="700"/>
      <c r="I154" s="700"/>
      <c r="J154" s="700"/>
    </row>
    <row r="155" spans="1:15" ht="45" customHeight="1">
      <c r="A155" s="723"/>
      <c r="B155" s="721" t="s">
        <v>795</v>
      </c>
      <c r="C155" s="700"/>
      <c r="D155" s="700"/>
      <c r="E155" s="700"/>
      <c r="F155" s="700"/>
      <c r="G155" s="700"/>
      <c r="H155" s="700"/>
      <c r="I155" s="700"/>
      <c r="J155" s="700"/>
    </row>
    <row r="156" spans="1:15" ht="45" customHeight="1">
      <c r="A156" s="723"/>
      <c r="B156" s="957" t="s">
        <v>796</v>
      </c>
      <c r="C156" s="957"/>
      <c r="D156" s="957"/>
      <c r="E156" s="957"/>
      <c r="F156" s="957"/>
      <c r="G156" s="957"/>
      <c r="H156" s="957"/>
      <c r="I156" s="957"/>
      <c r="J156" s="957"/>
    </row>
    <row r="157" spans="1:15" ht="45" customHeight="1">
      <c r="A157" s="723"/>
      <c r="B157" s="713" t="s">
        <v>797</v>
      </c>
      <c r="C157" s="700"/>
      <c r="D157" s="700"/>
      <c r="E157" s="700"/>
      <c r="F157" s="700"/>
      <c r="G157" s="700"/>
      <c r="H157" s="700"/>
      <c r="I157" s="700"/>
      <c r="J157" s="700"/>
    </row>
    <row r="158" spans="1:15" ht="45" customHeight="1">
      <c r="A158" s="723"/>
      <c r="B158" s="957" t="s">
        <v>798</v>
      </c>
      <c r="C158" s="957"/>
      <c r="D158" s="957"/>
      <c r="E158" s="957"/>
      <c r="F158" s="957"/>
      <c r="G158" s="957"/>
      <c r="H158" s="957"/>
      <c r="I158" s="957"/>
      <c r="J158" s="957"/>
    </row>
    <row r="159" spans="1:15" ht="45" customHeight="1">
      <c r="A159" s="723"/>
      <c r="B159" s="957" t="s">
        <v>799</v>
      </c>
      <c r="C159" s="957"/>
      <c r="D159" s="957"/>
      <c r="E159" s="957"/>
      <c r="F159" s="957"/>
      <c r="G159" s="957"/>
      <c r="H159" s="957"/>
      <c r="I159" s="957"/>
      <c r="J159" s="957"/>
    </row>
    <row r="160" spans="1:15" ht="45" customHeight="1">
      <c r="A160" s="723"/>
      <c r="B160" s="957" t="s">
        <v>800</v>
      </c>
      <c r="C160" s="957"/>
      <c r="D160" s="957"/>
      <c r="E160" s="957"/>
      <c r="F160" s="957"/>
      <c r="G160" s="957"/>
      <c r="H160" s="957"/>
      <c r="I160" s="957"/>
      <c r="J160" s="957"/>
    </row>
    <row r="161" spans="1:15" ht="45" customHeight="1">
      <c r="A161" s="723"/>
      <c r="B161" s="713" t="s">
        <v>801</v>
      </c>
      <c r="C161" s="700"/>
      <c r="D161" s="700"/>
      <c r="E161" s="700"/>
      <c r="F161" s="700"/>
      <c r="G161" s="700"/>
      <c r="H161" s="700"/>
      <c r="I161" s="700"/>
      <c r="J161" s="700"/>
    </row>
    <row r="162" spans="1:15" ht="45" customHeight="1">
      <c r="A162" s="723"/>
      <c r="B162" s="957" t="s">
        <v>802</v>
      </c>
      <c r="C162" s="957"/>
      <c r="D162" s="957"/>
      <c r="E162" s="957"/>
      <c r="F162" s="957"/>
      <c r="G162" s="957"/>
      <c r="H162" s="957"/>
      <c r="I162" s="957"/>
      <c r="J162" s="957"/>
    </row>
    <row r="163" spans="1:15" ht="45" customHeight="1" thickBot="1">
      <c r="A163" s="723"/>
      <c r="B163" s="721" t="s">
        <v>803</v>
      </c>
      <c r="C163" s="700"/>
      <c r="D163" s="700"/>
      <c r="E163" s="700"/>
      <c r="F163" s="700"/>
      <c r="G163" s="700"/>
      <c r="H163" s="700"/>
      <c r="I163" s="700"/>
      <c r="J163" s="700"/>
    </row>
    <row r="164" spans="1:15" ht="45" customHeight="1" thickTop="1" thickBot="1">
      <c r="A164" s="723"/>
      <c r="B164" s="957" t="s">
        <v>804</v>
      </c>
      <c r="C164" s="957"/>
      <c r="D164" s="957"/>
      <c r="E164" s="957"/>
      <c r="F164" s="957"/>
      <c r="G164" s="957"/>
      <c r="H164" s="957"/>
      <c r="I164" s="957"/>
      <c r="J164" s="957"/>
      <c r="L164" s="714" t="str">
        <f>B164</f>
        <v xml:space="preserve">Les plats protidiques uniques tels que les hachis Parmentier, brandades Parmentier, steaks hachés avec légumes, crêpes au jambon, coquilles de poisson, ou flans de légumes, doivent être constitués d’une base protidique d’origine animale, et sont à ce titre à recommander.. </v>
      </c>
      <c r="M164" s="715">
        <f>LEN(L164)</f>
        <v>273</v>
      </c>
      <c r="N164" s="585" t="s">
        <v>656</v>
      </c>
      <c r="O164" s="716"/>
    </row>
    <row r="165" spans="1:15" ht="45" customHeight="1" thickTop="1">
      <c r="A165" s="723"/>
      <c r="B165" s="957" t="s">
        <v>805</v>
      </c>
      <c r="C165" s="957"/>
      <c r="D165" s="957"/>
      <c r="E165" s="957"/>
      <c r="F165" s="957"/>
      <c r="G165" s="957"/>
      <c r="H165" s="957"/>
      <c r="I165" s="957"/>
      <c r="J165" s="957"/>
    </row>
    <row r="166" spans="1:15" ht="45" customHeight="1">
      <c r="A166" s="723"/>
      <c r="B166" s="957" t="s">
        <v>806</v>
      </c>
      <c r="C166" s="957"/>
      <c r="D166" s="957"/>
      <c r="E166" s="957"/>
      <c r="F166" s="957"/>
      <c r="G166" s="957"/>
      <c r="H166" s="957"/>
      <c r="I166" s="957"/>
      <c r="J166" s="957"/>
    </row>
    <row r="167" spans="1:15" ht="45" customHeight="1">
      <c r="A167" s="723"/>
      <c r="B167" s="721" t="s">
        <v>807</v>
      </c>
      <c r="C167" s="700"/>
      <c r="D167" s="700"/>
      <c r="E167" s="700"/>
      <c r="F167" s="700"/>
      <c r="G167" s="700"/>
      <c r="H167" s="700"/>
      <c r="I167" s="700"/>
      <c r="J167" s="700"/>
    </row>
    <row r="168" spans="1:15" ht="45" customHeight="1">
      <c r="A168" s="723"/>
      <c r="B168" s="721" t="s">
        <v>808</v>
      </c>
      <c r="C168" s="700"/>
      <c r="D168" s="700"/>
      <c r="E168" s="700"/>
      <c r="F168" s="700"/>
      <c r="G168" s="700"/>
      <c r="H168" s="700"/>
      <c r="I168" s="700"/>
      <c r="J168" s="700"/>
    </row>
    <row r="169" spans="1:15" ht="45" customHeight="1">
      <c r="A169" s="723"/>
      <c r="B169" s="721" t="s">
        <v>809</v>
      </c>
      <c r="C169" s="700"/>
      <c r="D169" s="700"/>
      <c r="E169" s="700"/>
      <c r="F169" s="700"/>
      <c r="G169" s="700"/>
      <c r="H169" s="700"/>
      <c r="I169" s="700"/>
      <c r="J169" s="700"/>
    </row>
    <row r="170" spans="1:15" ht="45" customHeight="1">
      <c r="A170" s="723"/>
      <c r="B170" s="721" t="s">
        <v>810</v>
      </c>
      <c r="C170" s="700"/>
      <c r="D170" s="700"/>
      <c r="E170" s="700"/>
      <c r="F170" s="700"/>
      <c r="G170" s="700"/>
      <c r="H170" s="700"/>
      <c r="I170" s="700"/>
      <c r="J170" s="700"/>
    </row>
    <row r="171" spans="1:15" ht="45" customHeight="1">
      <c r="A171" s="723"/>
      <c r="B171" s="721" t="s">
        <v>811</v>
      </c>
      <c r="C171" s="700"/>
      <c r="D171" s="700"/>
      <c r="E171" s="700"/>
      <c r="F171" s="700"/>
      <c r="G171" s="700"/>
      <c r="H171" s="700"/>
      <c r="I171" s="700"/>
      <c r="J171" s="700"/>
    </row>
    <row r="172" spans="1:15" ht="45" customHeight="1">
      <c r="A172" s="723"/>
      <c r="B172" s="721" t="s">
        <v>812</v>
      </c>
      <c r="C172" s="700"/>
      <c r="D172" s="700"/>
      <c r="E172" s="700"/>
      <c r="F172" s="700"/>
      <c r="G172" s="700"/>
      <c r="H172" s="700"/>
      <c r="I172" s="700"/>
      <c r="J172" s="700"/>
    </row>
    <row r="173" spans="1:15" ht="45" customHeight="1">
      <c r="A173" s="723"/>
      <c r="B173" s="721" t="s">
        <v>813</v>
      </c>
      <c r="C173" s="700"/>
      <c r="D173" s="700"/>
      <c r="E173" s="700"/>
      <c r="F173" s="700"/>
      <c r="G173" s="700"/>
      <c r="H173" s="700"/>
      <c r="I173" s="700"/>
      <c r="J173" s="700"/>
    </row>
    <row r="174" spans="1:15" ht="45" customHeight="1" thickBot="1">
      <c r="A174" s="723"/>
      <c r="B174" s="721" t="s">
        <v>814</v>
      </c>
      <c r="C174" s="700"/>
      <c r="D174" s="700"/>
      <c r="E174" s="700"/>
      <c r="F174" s="700"/>
      <c r="G174" s="700"/>
      <c r="H174" s="700"/>
      <c r="I174" s="700"/>
      <c r="J174" s="700"/>
    </row>
    <row r="175" spans="1:15" ht="45" customHeight="1" thickTop="1" thickBot="1">
      <c r="A175" s="723"/>
      <c r="B175" s="957" t="s">
        <v>815</v>
      </c>
      <c r="C175" s="957"/>
      <c r="D175" s="957"/>
      <c r="E175" s="957"/>
      <c r="F175" s="957"/>
      <c r="G175" s="957"/>
      <c r="H175" s="957"/>
      <c r="I175" s="957"/>
      <c r="J175" s="957"/>
      <c r="L175" s="714" t="str">
        <f>B175</f>
        <v>La présentation des plats est importante. Dans un plat de viande mixée, par exemple, la garniture est présentée à côté de la viande, et non mélangée à celle-ci. L’ensemble du plat peut être nappé de la sauce du repas du jour.</v>
      </c>
      <c r="M175" s="715">
        <f>LEN(L175)</f>
        <v>225</v>
      </c>
      <c r="N175" s="585" t="s">
        <v>656</v>
      </c>
      <c r="O175" s="716"/>
    </row>
    <row r="176" spans="1:15" ht="45" customHeight="1" thickTop="1">
      <c r="A176" s="723"/>
      <c r="B176" s="721" t="s">
        <v>816</v>
      </c>
      <c r="C176" s="700"/>
      <c r="D176" s="700"/>
      <c r="E176" s="700"/>
      <c r="F176" s="700"/>
      <c r="G176" s="700"/>
      <c r="H176" s="700"/>
      <c r="I176" s="700"/>
      <c r="J176" s="700"/>
    </row>
    <row r="177" spans="1:15" ht="45" customHeight="1">
      <c r="A177" s="723"/>
      <c r="B177" s="721" t="s">
        <v>817</v>
      </c>
      <c r="C177" s="700"/>
      <c r="D177" s="700"/>
      <c r="E177" s="700"/>
      <c r="F177" s="700"/>
      <c r="G177" s="700"/>
      <c r="H177" s="700"/>
      <c r="I177" s="700"/>
      <c r="J177" s="700"/>
    </row>
    <row r="178" spans="1:15" ht="45" customHeight="1">
      <c r="A178" s="723"/>
      <c r="B178" s="713" t="s">
        <v>818</v>
      </c>
      <c r="C178" s="700"/>
      <c r="D178" s="700"/>
      <c r="E178" s="700"/>
      <c r="F178" s="700"/>
      <c r="G178" s="700"/>
      <c r="H178" s="700"/>
      <c r="I178" s="700"/>
      <c r="J178" s="700"/>
    </row>
    <row r="179" spans="1:15" ht="45" customHeight="1">
      <c r="A179" s="723"/>
      <c r="B179" s="957" t="s">
        <v>819</v>
      </c>
      <c r="C179" s="957"/>
      <c r="D179" s="957"/>
      <c r="E179" s="957"/>
      <c r="F179" s="957"/>
      <c r="G179" s="957"/>
      <c r="H179" s="957"/>
      <c r="I179" s="957"/>
      <c r="J179" s="957"/>
    </row>
    <row r="180" spans="1:15" ht="45" customHeight="1">
      <c r="A180" s="723"/>
      <c r="B180" s="721" t="s">
        <v>820</v>
      </c>
      <c r="C180" s="700"/>
      <c r="D180" s="700"/>
      <c r="E180" s="700"/>
      <c r="F180" s="700"/>
      <c r="G180" s="700"/>
      <c r="H180" s="700"/>
      <c r="I180" s="700"/>
      <c r="J180" s="700"/>
    </row>
    <row r="181" spans="1:15" ht="45" customHeight="1" thickBot="1">
      <c r="A181" s="723"/>
      <c r="B181" s="957" t="s">
        <v>821</v>
      </c>
      <c r="C181" s="957"/>
      <c r="D181" s="957"/>
      <c r="E181" s="957"/>
      <c r="F181" s="957"/>
      <c r="G181" s="957"/>
      <c r="H181" s="957"/>
      <c r="I181" s="957"/>
      <c r="J181" s="957"/>
    </row>
    <row r="182" spans="1:15" ht="45" customHeight="1" thickTop="1" thickBot="1">
      <c r="A182" s="723"/>
      <c r="B182" s="957" t="s">
        <v>822</v>
      </c>
      <c r="C182" s="957"/>
      <c r="D182" s="957"/>
      <c r="E182" s="957"/>
      <c r="F182" s="957"/>
      <c r="G182" s="957"/>
      <c r="H182" s="957"/>
      <c r="I182" s="957"/>
      <c r="J182" s="957"/>
      <c r="L182" s="714" t="str">
        <f>B182</f>
        <v>Il est important que les agents hôteliers, formés à la nutrition, encouragent les personnes à faire des choix adaptés, ou veillent, si besoin est, à compléter ces apports en calcium à l’occasion des autres prises alimentaires.</v>
      </c>
      <c r="M182" s="715">
        <f>LEN(L182)</f>
        <v>226</v>
      </c>
      <c r="N182" s="585" t="s">
        <v>656</v>
      </c>
      <c r="O182" s="716"/>
    </row>
    <row r="183" spans="1:15" ht="45" customHeight="1" thickTop="1" thickBot="1">
      <c r="A183" s="723"/>
      <c r="B183" s="713" t="s">
        <v>823</v>
      </c>
      <c r="C183" s="700"/>
      <c r="D183" s="700"/>
      <c r="E183" s="700"/>
      <c r="F183" s="700"/>
      <c r="G183" s="700"/>
      <c r="H183" s="700"/>
      <c r="I183" s="700"/>
      <c r="J183" s="700"/>
    </row>
    <row r="184" spans="1:15" ht="45" customHeight="1" thickTop="1" thickBot="1">
      <c r="A184" s="723"/>
      <c r="B184" s="957" t="s">
        <v>824</v>
      </c>
      <c r="C184" s="957"/>
      <c r="D184" s="957"/>
      <c r="E184" s="957"/>
      <c r="F184" s="957"/>
      <c r="G184" s="957"/>
      <c r="H184" s="957"/>
      <c r="I184" s="957"/>
      <c r="J184" s="957"/>
      <c r="L184" s="714" t="str">
        <f>B184</f>
        <v>Il convient d’être attentif au degré de maturation des fruits, en les faisant si besoin murir avant le jour du service, et de les préparer. A cet égard les personnes âgées ont souvent besoin d’aide pour éplucher les fruits.</v>
      </c>
      <c r="M184" s="715">
        <f>LEN(L184)</f>
        <v>223</v>
      </c>
      <c r="N184" s="585" t="s">
        <v>656</v>
      </c>
      <c r="O184" s="716"/>
    </row>
    <row r="185" spans="1:15" ht="45" customHeight="1" thickTop="1">
      <c r="A185" s="723"/>
      <c r="B185" s="721" t="s">
        <v>825</v>
      </c>
      <c r="C185" s="700"/>
      <c r="D185" s="700"/>
      <c r="E185" s="700"/>
      <c r="F185" s="700"/>
      <c r="G185" s="700"/>
      <c r="H185" s="700"/>
      <c r="I185" s="700"/>
      <c r="J185" s="700"/>
    </row>
    <row r="186" spans="1:15" ht="45" customHeight="1">
      <c r="A186" s="723"/>
      <c r="B186" s="721" t="s">
        <v>826</v>
      </c>
      <c r="C186" s="700"/>
      <c r="D186" s="700"/>
      <c r="E186" s="700"/>
      <c r="F186" s="700"/>
      <c r="G186" s="700"/>
      <c r="H186" s="700"/>
      <c r="I186" s="700"/>
      <c r="J186" s="700"/>
    </row>
    <row r="187" spans="1:15" ht="45" customHeight="1" thickBot="1">
      <c r="A187" s="723"/>
      <c r="B187" s="713" t="s">
        <v>827</v>
      </c>
      <c r="C187" s="700"/>
      <c r="D187" s="700"/>
      <c r="E187" s="700"/>
      <c r="F187" s="700"/>
      <c r="G187" s="700"/>
      <c r="H187" s="700"/>
      <c r="I187" s="700"/>
      <c r="J187" s="700"/>
    </row>
    <row r="188" spans="1:15" ht="45" customHeight="1" thickTop="1" thickBot="1">
      <c r="A188" s="723"/>
      <c r="B188" s="957" t="s">
        <v>828</v>
      </c>
      <c r="C188" s="957"/>
      <c r="D188" s="957"/>
      <c r="E188" s="957"/>
      <c r="F188" s="957"/>
      <c r="G188" s="957"/>
      <c r="H188" s="957"/>
      <c r="I188" s="957"/>
      <c r="J188" s="957"/>
      <c r="L188" s="714" t="str">
        <f t="shared" ref="L188:L193" si="0">B188</f>
        <v>Une collation, ou goûter, doit être servie systématiquement l’après-midi, et comprendre une boisson au lait ou équivalent (flan, yaourt, etc.), accompagnée d’un élément céréalier (biscuits ou autres, pain-beurre ou confiture).</v>
      </c>
      <c r="M188" s="715">
        <f t="shared" ref="M188:M193" si="1">LEN(L188)</f>
        <v>226</v>
      </c>
      <c r="N188" s="585" t="s">
        <v>656</v>
      </c>
      <c r="O188" s="716"/>
    </row>
    <row r="189" spans="1:15" ht="45" customHeight="1" thickTop="1" thickBot="1">
      <c r="A189" s="723"/>
      <c r="B189" s="957" t="s">
        <v>829</v>
      </c>
      <c r="C189" s="957"/>
      <c r="D189" s="957"/>
      <c r="E189" s="957"/>
      <c r="F189" s="957"/>
      <c r="G189" s="957"/>
      <c r="H189" s="957"/>
      <c r="I189" s="957"/>
      <c r="J189" s="957"/>
      <c r="L189" s="714" t="str">
        <f t="shared" si="0"/>
        <v>Un jus de fruit (cette dénomination implique réglementairement que le jus de fruit soit pur ou, dit autrement, 100% jus de fruit, par opposition à un jus à base de concentré) additionné de vitamine C (par restauration ou enrichissement)</v>
      </c>
      <c r="M189" s="715">
        <f t="shared" si="1"/>
        <v>236</v>
      </c>
      <c r="N189" s="585" t="s">
        <v>656</v>
      </c>
      <c r="O189" s="716"/>
    </row>
    <row r="190" spans="1:15" ht="45" customHeight="1" thickTop="1" thickBot="1">
      <c r="A190" s="723"/>
      <c r="B190" s="957" t="s">
        <v>828</v>
      </c>
      <c r="C190" s="957"/>
      <c r="D190" s="957"/>
      <c r="E190" s="957"/>
      <c r="F190" s="957"/>
      <c r="G190" s="957"/>
      <c r="H190" s="957"/>
      <c r="I190" s="957"/>
      <c r="J190" s="957"/>
      <c r="L190" s="714" t="str">
        <f t="shared" si="0"/>
        <v>Une collation, ou goûter, doit être servie systématiquement l’après-midi, et comprendre une boisson au lait ou équivalent (flan, yaourt, etc.), accompagnée d’un élément céréalier (biscuits ou autres, pain-beurre ou confiture).</v>
      </c>
      <c r="M190" s="715">
        <f t="shared" si="1"/>
        <v>226</v>
      </c>
      <c r="N190" s="585" t="s">
        <v>656</v>
      </c>
      <c r="O190" s="716"/>
    </row>
    <row r="191" spans="1:15" ht="45" customHeight="1" thickTop="1" thickBot="1">
      <c r="A191" s="723"/>
      <c r="B191" s="957" t="s">
        <v>829</v>
      </c>
      <c r="C191" s="957"/>
      <c r="D191" s="957"/>
      <c r="E191" s="957"/>
      <c r="F191" s="957"/>
      <c r="G191" s="957"/>
      <c r="H191" s="957"/>
      <c r="I191" s="957"/>
      <c r="J191" s="957"/>
      <c r="L191" s="714" t="str">
        <f t="shared" si="0"/>
        <v>Un jus de fruit (cette dénomination implique réglementairement que le jus de fruit soit pur ou, dit autrement, 100% jus de fruit, par opposition à un jus à base de concentré) additionné de vitamine C (par restauration ou enrichissement)</v>
      </c>
      <c r="M191" s="715">
        <f t="shared" si="1"/>
        <v>236</v>
      </c>
      <c r="N191" s="585" t="s">
        <v>656</v>
      </c>
      <c r="O191" s="716"/>
    </row>
    <row r="192" spans="1:15" ht="45" customHeight="1" thickTop="1" thickBot="1">
      <c r="A192" s="723"/>
      <c r="B192" s="957" t="s">
        <v>830</v>
      </c>
      <c r="C192" s="957"/>
      <c r="D192" s="957"/>
      <c r="E192" s="957"/>
      <c r="F192" s="957"/>
      <c r="G192" s="957"/>
      <c r="H192" s="957"/>
      <c r="I192" s="957"/>
      <c r="J192" s="957"/>
      <c r="L192" s="714" t="str">
        <f t="shared" si="0"/>
        <v>Ainsi qu’il a été indiqué ci-dessus en 3.3.2. il convient aussi de prévoir une ou plusieurs collations supplémentaires pour les personnes âgées ayant des besoins nutritionnels accrus ou des difficultés à consommer un repas complet.</v>
      </c>
      <c r="M192" s="715">
        <f t="shared" si="1"/>
        <v>231</v>
      </c>
      <c r="N192" s="585" t="s">
        <v>656</v>
      </c>
      <c r="O192" s="716"/>
    </row>
    <row r="193" spans="1:15" ht="45" customHeight="1" thickTop="1" thickBot="1">
      <c r="A193" s="723"/>
      <c r="B193" s="957" t="s">
        <v>831</v>
      </c>
      <c r="C193" s="957"/>
      <c r="D193" s="957"/>
      <c r="E193" s="957"/>
      <c r="F193" s="957"/>
      <c r="G193" s="957"/>
      <c r="H193" s="957"/>
      <c r="I193" s="957"/>
      <c r="J193" s="957"/>
      <c r="L193" s="714" t="str">
        <f t="shared" si="0"/>
        <v>Si l’établissement possède un Comité Liaison Alimentation Nutrition (CLAN), ou si l’établissement a formalisé un partenariat ( soit par convention, soit dans le cadre d’un groupement de coopération social ou médico-social prévu par le décret n°2006-4 13 du 6 avril 2006) avec un établissement de santé doté</v>
      </c>
      <c r="M193" s="715">
        <f t="shared" si="1"/>
        <v>306</v>
      </c>
      <c r="N193" s="585" t="s">
        <v>656</v>
      </c>
      <c r="O193" s="716"/>
    </row>
    <row r="194" spans="1:15" ht="45" customHeight="1" thickTop="1" thickBot="1">
      <c r="A194" s="723"/>
      <c r="B194" s="721" t="s">
        <v>832</v>
      </c>
      <c r="C194" s="700"/>
      <c r="D194" s="700"/>
      <c r="E194" s="700"/>
      <c r="F194" s="700"/>
      <c r="G194" s="700"/>
      <c r="H194" s="700"/>
      <c r="I194" s="700"/>
      <c r="J194" s="700"/>
    </row>
    <row r="195" spans="1:15" ht="45" customHeight="1" thickTop="1" thickBot="1">
      <c r="A195" s="723"/>
      <c r="B195" s="957" t="s">
        <v>833</v>
      </c>
      <c r="C195" s="957"/>
      <c r="D195" s="957"/>
      <c r="E195" s="957"/>
      <c r="F195" s="957"/>
      <c r="G195" s="957"/>
      <c r="H195" s="957"/>
      <c r="I195" s="957"/>
      <c r="J195" s="957"/>
      <c r="L195" s="714" t="str">
        <f>B195</f>
        <v xml:space="preserve">Dans le cadre des démarches continues d’amélioration de la qualité (arrêté du 26 avril 1999 fixant le contenu du cahier des charges de la convention pluriannuelle prévue par l’article 5-1 de la loi n°75-53 5 du 30 juin 1975 relative aux institutions sociales et médico-sociales) </v>
      </c>
      <c r="M195" s="715">
        <f>LEN(L195)</f>
        <v>279</v>
      </c>
      <c r="N195" s="585" t="s">
        <v>656</v>
      </c>
      <c r="O195" s="716"/>
    </row>
    <row r="196" spans="1:15" ht="45" customHeight="1" thickTop="1" thickBot="1">
      <c r="A196" s="723"/>
      <c r="B196" s="957" t="s">
        <v>834</v>
      </c>
      <c r="C196" s="957"/>
      <c r="D196" s="957"/>
      <c r="E196" s="957"/>
      <c r="F196" s="957"/>
      <c r="G196" s="957"/>
      <c r="H196" s="957"/>
      <c r="I196" s="957"/>
      <c r="J196" s="957"/>
      <c r="L196" s="714" t="str">
        <f>B196</f>
        <v xml:space="preserve"> centrées sur la personne âgée, et répondant à ses attentes et besoins, des actions en matière d’alimentation doivent être mener. Ces actions doivent s’appuyer sur des enquêtes de satisfaction, des enquêtes de consommation, </v>
      </c>
      <c r="M196" s="715">
        <f>LEN(L196)</f>
        <v>224</v>
      </c>
      <c r="N196" s="585" t="s">
        <v>656</v>
      </c>
      <c r="O196" s="716"/>
    </row>
    <row r="197" spans="1:15" ht="45" customHeight="1" thickTop="1">
      <c r="A197" s="723"/>
      <c r="B197" s="957" t="s">
        <v>835</v>
      </c>
      <c r="C197" s="957"/>
      <c r="D197" s="957"/>
      <c r="E197" s="957"/>
      <c r="F197" s="957"/>
      <c r="G197" s="957"/>
      <c r="H197" s="957"/>
      <c r="I197" s="957"/>
      <c r="J197" s="957"/>
    </row>
    <row r="198" spans="1:15" ht="45" customHeight="1">
      <c r="A198" s="723"/>
      <c r="B198" s="726" t="s">
        <v>836</v>
      </c>
      <c r="C198" s="700"/>
      <c r="D198" s="700"/>
      <c r="E198" s="700"/>
      <c r="F198" s="700"/>
      <c r="G198" s="700"/>
      <c r="H198" s="700"/>
      <c r="I198" s="700"/>
      <c r="J198" s="700"/>
    </row>
    <row r="199" spans="1:15" ht="45" customHeight="1">
      <c r="A199" s="723"/>
      <c r="B199" s="713" t="s">
        <v>837</v>
      </c>
      <c r="C199" s="700"/>
      <c r="D199" s="700"/>
      <c r="E199" s="700"/>
      <c r="F199" s="700"/>
      <c r="G199" s="700"/>
      <c r="H199" s="700"/>
      <c r="I199" s="700"/>
      <c r="J199" s="700"/>
    </row>
    <row r="200" spans="1:15" ht="45" customHeight="1">
      <c r="A200" s="723"/>
      <c r="B200" s="713" t="s">
        <v>838</v>
      </c>
      <c r="C200" s="700"/>
      <c r="D200" s="700"/>
      <c r="E200" s="700"/>
      <c r="F200" s="700"/>
      <c r="G200" s="700"/>
      <c r="H200" s="700"/>
      <c r="I200" s="700"/>
      <c r="J200" s="700"/>
    </row>
    <row r="201" spans="1:15" ht="45" customHeight="1">
      <c r="A201" s="723"/>
      <c r="B201" s="713" t="s">
        <v>839</v>
      </c>
      <c r="C201" s="700"/>
      <c r="D201" s="700"/>
      <c r="E201" s="700"/>
      <c r="F201" s="700"/>
      <c r="G201" s="700"/>
      <c r="H201" s="700"/>
      <c r="I201" s="700"/>
      <c r="J201" s="700"/>
    </row>
    <row r="202" spans="1:15" ht="45" customHeight="1">
      <c r="A202" s="723"/>
      <c r="B202" s="957" t="s">
        <v>840</v>
      </c>
      <c r="C202" s="957"/>
      <c r="D202" s="957"/>
      <c r="E202" s="957"/>
      <c r="F202" s="957"/>
      <c r="G202" s="957"/>
      <c r="H202" s="957"/>
      <c r="I202" s="957"/>
      <c r="J202" s="957"/>
    </row>
    <row r="203" spans="1:15" ht="45" customHeight="1">
      <c r="A203" s="723"/>
      <c r="B203" s="957" t="s">
        <v>841</v>
      </c>
      <c r="C203" s="957"/>
      <c r="D203" s="957"/>
      <c r="E203" s="957"/>
      <c r="F203" s="957"/>
      <c r="G203" s="957"/>
      <c r="H203" s="957"/>
      <c r="I203" s="957"/>
      <c r="J203" s="957"/>
    </row>
    <row r="204" spans="1:15" ht="45" customHeight="1">
      <c r="A204" s="723"/>
      <c r="B204" s="957" t="s">
        <v>842</v>
      </c>
      <c r="C204" s="957"/>
      <c r="D204" s="957"/>
      <c r="E204" s="957"/>
      <c r="F204" s="957"/>
      <c r="G204" s="957"/>
      <c r="H204" s="957"/>
      <c r="I204" s="957"/>
      <c r="J204" s="957"/>
    </row>
    <row r="205" spans="1:15" ht="45" customHeight="1">
      <c r="A205" s="723"/>
      <c r="B205" s="957" t="s">
        <v>843</v>
      </c>
      <c r="C205" s="957"/>
      <c r="D205" s="957"/>
      <c r="E205" s="957"/>
      <c r="F205" s="957"/>
      <c r="G205" s="957"/>
      <c r="H205" s="957"/>
      <c r="I205" s="957"/>
      <c r="J205" s="957"/>
    </row>
    <row r="206" spans="1:15" ht="45" customHeight="1">
      <c r="A206" s="723"/>
      <c r="B206" s="957" t="s">
        <v>844</v>
      </c>
      <c r="C206" s="957"/>
      <c r="D206" s="957"/>
      <c r="E206" s="957"/>
      <c r="F206" s="957"/>
      <c r="G206" s="957"/>
      <c r="H206" s="957"/>
      <c r="I206" s="957"/>
      <c r="J206" s="957"/>
    </row>
    <row r="207" spans="1:15" ht="45" customHeight="1" thickBot="1">
      <c r="A207" s="723"/>
      <c r="B207" s="713" t="s">
        <v>845</v>
      </c>
      <c r="C207" s="700"/>
      <c r="D207" s="700"/>
      <c r="E207" s="700"/>
      <c r="F207" s="700"/>
      <c r="G207" s="700"/>
      <c r="H207" s="700"/>
      <c r="I207" s="700"/>
      <c r="J207" s="700"/>
    </row>
    <row r="208" spans="1:15" ht="45" customHeight="1" thickTop="1" thickBot="1">
      <c r="A208" s="723"/>
      <c r="B208" s="957" t="s">
        <v>846</v>
      </c>
      <c r="C208" s="957"/>
      <c r="D208" s="957"/>
      <c r="E208" s="957"/>
      <c r="F208" s="957"/>
      <c r="G208" s="957"/>
      <c r="H208" s="957"/>
      <c r="I208" s="957"/>
      <c r="J208" s="957"/>
      <c r="L208" s="714" t="str">
        <f>B208</f>
        <v>Pour respecter les objectifs nutritionnels définis ci-dessus, il est judicieux de choisir des matières grasses dont la composition améliore l’équilibre lipidique, par exemple des matières grasses différentes pour les assaisonnements et les cuissons.</v>
      </c>
      <c r="M208" s="715">
        <f>LEN(L208)</f>
        <v>249</v>
      </c>
      <c r="N208" s="585" t="s">
        <v>656</v>
      </c>
      <c r="O208" s="716"/>
    </row>
    <row r="209" spans="1:15" ht="45" customHeight="1" thickTop="1" thickBot="1">
      <c r="A209" s="723"/>
      <c r="B209" s="961" t="s">
        <v>847</v>
      </c>
      <c r="C209" s="961"/>
      <c r="D209" s="961"/>
      <c r="E209" s="961"/>
      <c r="F209" s="961"/>
      <c r="G209" s="961"/>
      <c r="H209" s="961"/>
      <c r="I209" s="961"/>
      <c r="J209" s="961"/>
      <c r="L209" s="714" t="str">
        <f>B209</f>
        <v>·   Beurre et crème peuvent être utilisés pour assaisonner certaines recettes (pâtes, purée par exemple), mais en petite quantité. Dans toutes les autres recettes, l’utilisation d’huiles végétales est préconisée.</v>
      </c>
      <c r="M209" s="715">
        <f>LEN(L209)</f>
        <v>212</v>
      </c>
      <c r="N209" s="585" t="s">
        <v>656</v>
      </c>
      <c r="O209" s="716"/>
    </row>
    <row r="210" spans="1:15" ht="45" customHeight="1" thickTop="1">
      <c r="A210" s="723"/>
      <c r="B210" s="722" t="s">
        <v>848</v>
      </c>
      <c r="C210" s="700"/>
      <c r="D210" s="700"/>
      <c r="E210" s="700"/>
      <c r="F210" s="700"/>
      <c r="G210" s="700"/>
      <c r="H210" s="700"/>
      <c r="I210" s="700"/>
      <c r="J210" s="700"/>
    </row>
    <row r="211" spans="1:15" ht="45" customHeight="1">
      <c r="A211" s="723"/>
      <c r="B211" s="957" t="s">
        <v>849</v>
      </c>
      <c r="C211" s="957"/>
      <c r="D211" s="957"/>
      <c r="E211" s="957"/>
      <c r="F211" s="957"/>
      <c r="G211" s="957"/>
      <c r="H211" s="957"/>
      <c r="I211" s="957"/>
      <c r="J211" s="957"/>
    </row>
    <row r="212" spans="1:15" ht="45" customHeight="1">
      <c r="A212" s="723"/>
      <c r="B212" s="957" t="s">
        <v>850</v>
      </c>
      <c r="C212" s="957"/>
      <c r="D212" s="957"/>
      <c r="E212" s="957"/>
      <c r="F212" s="957"/>
      <c r="G212" s="957"/>
      <c r="H212" s="957"/>
      <c r="I212" s="957"/>
      <c r="J212" s="957"/>
    </row>
    <row r="213" spans="1:15" ht="45" customHeight="1" thickBot="1">
      <c r="A213" s="723"/>
      <c r="B213" s="721" t="s">
        <v>851</v>
      </c>
      <c r="C213" s="700"/>
      <c r="D213" s="700"/>
      <c r="E213" s="700"/>
      <c r="F213" s="700"/>
      <c r="G213" s="700"/>
      <c r="H213" s="700"/>
      <c r="I213" s="700"/>
      <c r="J213" s="700"/>
    </row>
    <row r="214" spans="1:15" ht="45" customHeight="1" thickTop="1" thickBot="1">
      <c r="A214" s="723"/>
      <c r="B214" s="957" t="s">
        <v>852</v>
      </c>
      <c r="C214" s="957"/>
      <c r="D214" s="957"/>
      <c r="E214" s="957"/>
      <c r="F214" s="957"/>
      <c r="G214" s="957"/>
      <c r="H214" s="957"/>
      <c r="I214" s="957"/>
      <c r="J214" s="957"/>
      <c r="L214" s="714" t="str">
        <f>B214</f>
        <v>Les mélanges contenant au moins du colza (majoritaire) et du tournesol (minoritaire) sont ainsi conseillés18. En particulier, le mélange 80 colza/20 tournesol est économique et présente une composition nutritionnelle optimale.</v>
      </c>
      <c r="M214" s="715">
        <f>LEN(L214)</f>
        <v>226</v>
      </c>
      <c r="N214" s="585" t="s">
        <v>656</v>
      </c>
      <c r="O214" s="716"/>
    </row>
    <row r="215" spans="1:15" ht="45" customHeight="1" thickTop="1">
      <c r="A215" s="723"/>
      <c r="B215" s="724" t="s">
        <v>853</v>
      </c>
      <c r="C215" s="700"/>
      <c r="D215" s="700"/>
      <c r="E215" s="700"/>
      <c r="F215" s="700"/>
      <c r="G215" s="700"/>
      <c r="H215" s="700"/>
      <c r="I215" s="700"/>
      <c r="J215" s="700"/>
    </row>
    <row r="216" spans="1:15" ht="45" customHeight="1">
      <c r="A216" s="723"/>
      <c r="B216" s="721" t="s">
        <v>854</v>
      </c>
      <c r="C216" s="700"/>
      <c r="D216" s="700"/>
      <c r="E216" s="700"/>
      <c r="F216" s="700"/>
      <c r="G216" s="700"/>
      <c r="H216" s="700"/>
      <c r="I216" s="700"/>
      <c r="J216" s="700"/>
    </row>
    <row r="217" spans="1:15" ht="45" customHeight="1" thickBot="1">
      <c r="A217" s="723"/>
      <c r="B217" s="955" t="s">
        <v>855</v>
      </c>
      <c r="C217" s="955"/>
      <c r="D217" s="955"/>
      <c r="E217" s="955"/>
      <c r="F217" s="955"/>
      <c r="G217" s="955"/>
      <c r="H217" s="955"/>
      <c r="I217" s="955"/>
      <c r="J217" s="955"/>
    </row>
    <row r="218" spans="1:15" ht="45" customHeight="1" thickTop="1" thickBot="1">
      <c r="A218" s="723"/>
      <c r="B218" s="961" t="s">
        <v>856</v>
      </c>
      <c r="C218" s="961"/>
      <c r="D218" s="961"/>
      <c r="E218" s="961"/>
      <c r="F218" s="961"/>
      <c r="G218" s="961"/>
      <c r="H218" s="961"/>
      <c r="I218" s="961"/>
      <c r="J218" s="961"/>
      <c r="L218" s="714" t="str">
        <f>B218</f>
        <v>·   Il convient d’être attentif à l’utilisation des margarines (à consommer telles quelles ou à mettre en œuvre en cuisine), et aux préparations à base de matières grasses, en ce qui concerne leur teneur en acides gras saturés et acides gras trans.</v>
      </c>
      <c r="M218" s="715">
        <f>LEN(L218)</f>
        <v>248</v>
      </c>
      <c r="N218" s="585" t="s">
        <v>656</v>
      </c>
      <c r="O218" s="716"/>
    </row>
    <row r="219" spans="1:15" ht="45" customHeight="1" thickTop="1">
      <c r="A219" s="723"/>
      <c r="B219" s="961" t="s">
        <v>857</v>
      </c>
      <c r="C219" s="961"/>
      <c r="D219" s="961"/>
      <c r="E219" s="961"/>
      <c r="F219" s="961"/>
      <c r="G219" s="961"/>
      <c r="H219" s="961"/>
      <c r="I219" s="961"/>
      <c r="J219" s="961"/>
    </row>
    <row r="220" spans="1:15" ht="45" customHeight="1">
      <c r="A220" s="723"/>
      <c r="B220" s="961" t="s">
        <v>858</v>
      </c>
      <c r="C220" s="961"/>
      <c r="D220" s="961"/>
      <c r="E220" s="961"/>
      <c r="F220" s="961"/>
      <c r="G220" s="961"/>
      <c r="H220" s="961"/>
      <c r="I220" s="961"/>
      <c r="J220" s="961"/>
    </row>
    <row r="221" spans="1:15" ht="45" customHeight="1">
      <c r="A221" s="723"/>
      <c r="B221" s="957" t="s">
        <v>859</v>
      </c>
      <c r="C221" s="961"/>
      <c r="D221" s="961"/>
      <c r="E221" s="961"/>
      <c r="F221" s="961"/>
      <c r="G221" s="961"/>
      <c r="H221" s="961"/>
      <c r="I221" s="961"/>
      <c r="J221" s="961"/>
    </row>
    <row r="222" spans="1:15" ht="45" customHeight="1">
      <c r="A222" s="723"/>
      <c r="B222" s="957" t="s">
        <v>860</v>
      </c>
      <c r="C222" s="957"/>
      <c r="D222" s="957"/>
      <c r="E222" s="957"/>
      <c r="F222" s="957"/>
      <c r="G222" s="957"/>
      <c r="H222" s="957"/>
      <c r="I222" s="957"/>
      <c r="J222" s="957"/>
    </row>
    <row r="223" spans="1:15" ht="45" customHeight="1">
      <c r="A223" s="723"/>
      <c r="B223" s="958" t="s">
        <v>861</v>
      </c>
      <c r="C223" s="958"/>
      <c r="D223" s="958"/>
      <c r="E223" s="958"/>
      <c r="F223" s="958"/>
      <c r="G223" s="958"/>
      <c r="H223" s="958"/>
      <c r="I223" s="958"/>
      <c r="J223" s="958"/>
    </row>
    <row r="224" spans="1:15" ht="45" customHeight="1">
      <c r="A224" s="723"/>
      <c r="B224" s="958" t="s">
        <v>862</v>
      </c>
      <c r="C224" s="958"/>
      <c r="D224" s="958"/>
      <c r="E224" s="958"/>
      <c r="F224" s="958"/>
      <c r="G224" s="958"/>
      <c r="H224" s="958"/>
      <c r="I224" s="958"/>
      <c r="J224" s="958"/>
    </row>
    <row r="225" spans="1:15" ht="45" customHeight="1">
      <c r="A225" s="723"/>
      <c r="B225" s="959" t="s">
        <v>863</v>
      </c>
      <c r="C225" s="959"/>
      <c r="D225" s="959"/>
      <c r="E225" s="959"/>
      <c r="F225" s="959"/>
      <c r="G225" s="959"/>
      <c r="H225" s="959"/>
      <c r="I225" s="959"/>
      <c r="J225" s="959"/>
    </row>
    <row r="226" spans="1:15" ht="45" customHeight="1">
      <c r="A226" s="723"/>
      <c r="B226" s="962" t="s">
        <v>864</v>
      </c>
      <c r="C226" s="962"/>
      <c r="D226" s="962"/>
      <c r="E226" s="962"/>
      <c r="F226" s="962"/>
      <c r="G226" s="962"/>
      <c r="H226" s="962"/>
      <c r="I226" s="962"/>
      <c r="J226" s="962"/>
    </row>
    <row r="227" spans="1:15" ht="45" customHeight="1" thickBot="1">
      <c r="A227" s="723"/>
      <c r="B227" s="962" t="s">
        <v>865</v>
      </c>
      <c r="C227" s="962"/>
      <c r="D227" s="962"/>
      <c r="E227" s="962"/>
      <c r="F227" s="962"/>
      <c r="G227" s="962"/>
      <c r="H227" s="962"/>
      <c r="I227" s="962"/>
      <c r="J227" s="962"/>
    </row>
    <row r="228" spans="1:15" ht="45" customHeight="1" thickTop="1" thickBot="1">
      <c r="A228" s="723"/>
      <c r="B228" s="957" t="s">
        <v>866</v>
      </c>
      <c r="C228" s="957"/>
      <c r="D228" s="957"/>
      <c r="E228" s="957"/>
      <c r="F228" s="957"/>
      <c r="G228" s="957"/>
      <c r="H228" s="957"/>
      <c r="I228" s="957"/>
      <c r="J228" s="957"/>
      <c r="L228" s="714" t="str">
        <f>B228</f>
        <v xml:space="preserve">La communauté scientifique considère qu'une consommation de 4g de sel par jour est suffisante pour satisfaire les besoins d'un adulte, et que les apports journaliers ne doivent pas être inférieurs à 1 à 2g/jour. </v>
      </c>
      <c r="M228" s="715">
        <f>LEN(L228)</f>
        <v>212</v>
      </c>
      <c r="N228" s="585" t="s">
        <v>656</v>
      </c>
      <c r="O228" s="716"/>
    </row>
    <row r="229" spans="1:15" ht="45" customHeight="1" thickTop="1" thickBot="1">
      <c r="A229" s="723"/>
      <c r="B229" s="963" t="s">
        <v>867</v>
      </c>
      <c r="C229" s="957"/>
      <c r="D229" s="957"/>
      <c r="E229" s="957"/>
      <c r="F229" s="957"/>
      <c r="G229" s="957"/>
      <c r="H229" s="957"/>
      <c r="I229" s="957"/>
      <c r="J229" s="957"/>
      <c r="L229" s="714" t="str">
        <f>B229</f>
        <v xml:space="preserve"> Une surconsommation de sel (plus de 12g/jour) pourrait être néfaste, l'excès de sel favorisant l'augmentation de la pression artérielle et le développement de maladies cardiovasculaires.Une consommation excessive serait également un facteur de risque d'ostéoporose.</v>
      </c>
      <c r="M229" s="715">
        <f>LEN(L229)</f>
        <v>266</v>
      </c>
      <c r="N229" s="585" t="s">
        <v>656</v>
      </c>
      <c r="O229" s="716"/>
    </row>
    <row r="230" spans="1:15" ht="45" customHeight="1" thickTop="1" thickBot="1">
      <c r="A230" s="723"/>
      <c r="B230" s="957" t="s">
        <v>868</v>
      </c>
      <c r="C230" s="957"/>
      <c r="D230" s="957"/>
      <c r="E230" s="957"/>
      <c r="F230" s="957"/>
      <c r="G230" s="957"/>
      <c r="H230" s="957"/>
      <c r="I230" s="957"/>
      <c r="J230" s="957"/>
      <c r="L230" s="714" t="str">
        <f>B230</f>
        <v xml:space="preserve">Le sel ajouté aux plats par le consommateur lui-même représente 1 à 2 g par jour, soit seulement 10 à 20 % des apports quotidiens. Près de 80% des ces apports sont ainsi liés aux aliments manufacturés. </v>
      </c>
      <c r="M230" s="715">
        <f>LEN(L230)</f>
        <v>202</v>
      </c>
      <c r="N230" s="585" t="s">
        <v>656</v>
      </c>
      <c r="O230" s="716"/>
    </row>
    <row r="231" spans="1:15" ht="45" customHeight="1" thickTop="1" thickBot="1">
      <c r="A231" s="723"/>
      <c r="B231" s="957" t="s">
        <v>869</v>
      </c>
      <c r="C231" s="957"/>
      <c r="D231" s="957"/>
      <c r="E231" s="957"/>
      <c r="F231" s="957"/>
      <c r="G231" s="957"/>
      <c r="H231" s="957"/>
      <c r="I231" s="957"/>
      <c r="J231" s="957"/>
      <c r="L231" s="714" t="str">
        <f>B231</f>
        <v>Les produits manufacturés les plus contributeurs au regard des apports en sel sont : le pain et les biscottes, la charcuterie, les fromages, les plats cuisinés, les soupes et potages, les quiches et pizzas, les sandwiches, les condiments et sauces, ainsi que les pâtisseries.</v>
      </c>
      <c r="M231" s="715">
        <f>LEN(L231)</f>
        <v>275</v>
      </c>
      <c r="N231" s="585" t="s">
        <v>656</v>
      </c>
      <c r="O231" s="716"/>
    </row>
    <row r="232" spans="1:15" ht="45" customHeight="1" thickTop="1" thickBot="1">
      <c r="A232" s="723"/>
      <c r="B232" s="957" t="s">
        <v>870</v>
      </c>
      <c r="C232" s="957"/>
      <c r="D232" s="957"/>
      <c r="E232" s="957"/>
      <c r="F232" s="957"/>
      <c r="G232" s="957"/>
      <c r="H232" s="957"/>
      <c r="I232" s="957"/>
      <c r="J232" s="957"/>
    </row>
    <row r="233" spans="1:15" ht="45" customHeight="1" thickTop="1" thickBot="1">
      <c r="A233" s="723"/>
      <c r="B233" s="957" t="s">
        <v>871</v>
      </c>
      <c r="C233" s="957"/>
      <c r="D233" s="957"/>
      <c r="E233" s="957"/>
      <c r="F233" s="957"/>
      <c r="G233" s="957"/>
      <c r="H233" s="957"/>
      <c r="I233" s="957"/>
      <c r="J233" s="957"/>
      <c r="L233" s="714" t="str">
        <f>B233</f>
        <v>Les résultats de l’enquête INCA 2 2006/2007 montrent une consommation moyenne chez les adultes de 7,7 g/j, hors sel ajouté par le consommateur. Avec 1 à 2 g de sel ajouté (soit 10 à 20 % en plus), cela correspond à une consommation totale de sel de 8,7 à 9,7 g/j.</v>
      </c>
      <c r="M233" s="715">
        <f>LEN(L233)</f>
        <v>263</v>
      </c>
      <c r="N233" s="585" t="s">
        <v>656</v>
      </c>
      <c r="O233" s="716"/>
    </row>
    <row r="234" spans="1:15" ht="45" customHeight="1" thickTop="1" thickBot="1">
      <c r="A234" s="723"/>
      <c r="B234" s="713" t="s">
        <v>872</v>
      </c>
      <c r="C234" s="700"/>
      <c r="D234" s="700"/>
      <c r="E234" s="700"/>
      <c r="F234" s="700"/>
      <c r="G234" s="700"/>
      <c r="H234" s="700"/>
      <c r="I234" s="700"/>
      <c r="J234" s="700"/>
    </row>
    <row r="235" spans="1:15" ht="45" customHeight="1" thickTop="1" thickBot="1">
      <c r="A235" s="723"/>
      <c r="B235" s="958" t="s">
        <v>873</v>
      </c>
      <c r="C235" s="958"/>
      <c r="D235" s="958"/>
      <c r="E235" s="958"/>
      <c r="F235" s="958"/>
      <c r="G235" s="958"/>
      <c r="H235" s="958"/>
      <c r="I235" s="958"/>
      <c r="J235" s="958"/>
      <c r="L235" s="714" t="str">
        <f>B235</f>
        <v xml:space="preserve">Pour toutes les populations, dans le cadre d’une alimentation diversifiée, la consommation de 2 portions de poissons par semaine est recommandée, dont une à forte teneur en EPA (acide gras eicosapentaénoïque) et DHA (acide gras docosahexaénoïque)21, </v>
      </c>
      <c r="M235" s="715">
        <f>LEN(L235)</f>
        <v>250</v>
      </c>
      <c r="N235" s="585" t="s">
        <v>656</v>
      </c>
      <c r="O235" s="716"/>
    </row>
    <row r="236" spans="1:15" ht="45" customHeight="1" thickTop="1" thickBot="1">
      <c r="A236" s="723"/>
      <c r="B236" s="957" t="s">
        <v>874</v>
      </c>
      <c r="C236" s="958"/>
      <c r="D236" s="958"/>
      <c r="E236" s="958"/>
      <c r="F236" s="958"/>
      <c r="G236" s="958"/>
      <c r="H236" s="958"/>
      <c r="I236" s="958"/>
      <c r="J236" s="958"/>
      <c r="L236" s="714" t="str">
        <f>B236</f>
        <v xml:space="preserve">en variant les espèces et les lieux d’approvisionnement (sauvage, élevage, lieux de pêche etc.). Cette consommation permet une couverture optimale des besoins en nutriments, tout en limitant le risque de surexposition aux contaminants chimiques. </v>
      </c>
      <c r="M236" s="715">
        <f>LEN(L236)</f>
        <v>246</v>
      </c>
      <c r="N236" s="585" t="s">
        <v>656</v>
      </c>
      <c r="O236" s="716"/>
    </row>
    <row r="237" spans="1:15" ht="45" customHeight="1" thickTop="1">
      <c r="A237" s="723"/>
      <c r="B237" s="957" t="s">
        <v>875</v>
      </c>
      <c r="C237" s="958"/>
      <c r="D237" s="958"/>
      <c r="E237" s="958"/>
      <c r="F237" s="958"/>
      <c r="G237" s="958"/>
      <c r="H237" s="958"/>
      <c r="I237" s="958"/>
      <c r="J237" s="958"/>
    </row>
    <row r="238" spans="1:15" ht="45" customHeight="1">
      <c r="A238" s="723"/>
      <c r="B238" s="959" t="s">
        <v>876</v>
      </c>
      <c r="C238" s="959"/>
      <c r="D238" s="959"/>
      <c r="E238" s="959"/>
      <c r="F238" s="959"/>
      <c r="G238" s="959"/>
      <c r="H238" s="959"/>
      <c r="I238" s="959"/>
      <c r="J238" s="959"/>
    </row>
    <row r="239" spans="1:15" ht="45" customHeight="1">
      <c r="A239" s="723"/>
      <c r="B239" s="959" t="s">
        <v>877</v>
      </c>
      <c r="C239" s="959"/>
      <c r="D239" s="959"/>
      <c r="E239" s="959"/>
      <c r="F239" s="959"/>
      <c r="G239" s="959"/>
      <c r="H239" s="959"/>
      <c r="I239" s="959"/>
      <c r="J239" s="959"/>
    </row>
    <row r="240" spans="1:15" ht="45" customHeight="1">
      <c r="A240" s="723"/>
      <c r="B240" s="957" t="s">
        <v>878</v>
      </c>
      <c r="C240" s="957"/>
      <c r="D240" s="957"/>
      <c r="E240" s="957"/>
      <c r="F240" s="957"/>
      <c r="G240" s="957"/>
      <c r="H240" s="957"/>
      <c r="I240" s="957"/>
      <c r="J240" s="957"/>
    </row>
    <row r="241" spans="1:15" ht="45" customHeight="1">
      <c r="A241" s="723"/>
      <c r="B241" s="957" t="s">
        <v>879</v>
      </c>
      <c r="C241" s="957"/>
      <c r="D241" s="957"/>
      <c r="E241" s="957"/>
      <c r="F241" s="957"/>
      <c r="G241" s="957"/>
      <c r="H241" s="957"/>
      <c r="I241" s="957"/>
      <c r="J241" s="957"/>
    </row>
    <row r="242" spans="1:15" ht="45" customHeight="1" thickBot="1">
      <c r="A242" s="723"/>
      <c r="B242" s="957" t="s">
        <v>880</v>
      </c>
      <c r="C242" s="957"/>
      <c r="D242" s="957"/>
      <c r="E242" s="957"/>
      <c r="F242" s="957"/>
      <c r="G242" s="957"/>
      <c r="H242" s="957"/>
      <c r="I242" s="957"/>
      <c r="J242" s="957"/>
    </row>
    <row r="243" spans="1:15" ht="45" customHeight="1" thickTop="1" thickBot="1">
      <c r="A243" s="723"/>
      <c r="B243" s="957" t="s">
        <v>881</v>
      </c>
      <c r="C243" s="957"/>
      <c r="D243" s="957"/>
      <c r="E243" s="957"/>
      <c r="F243" s="957"/>
      <c r="G243" s="957"/>
      <c r="H243" s="957"/>
      <c r="I243" s="957"/>
      <c r="J243" s="957"/>
      <c r="L243" s="714" t="str">
        <f>B243</f>
        <v>- soit l’enfant consomme, dans les lieux prévus pour la restauration collective, les repas fournis par les parents, suivant les modalités définies dans le PAI respectant les règles d’hygiène et de sécurité.</v>
      </c>
      <c r="M243" s="715">
        <f>LEN(L243)</f>
        <v>206</v>
      </c>
      <c r="N243" s="585" t="s">
        <v>656</v>
      </c>
      <c r="O243" s="716"/>
    </row>
    <row r="244" spans="1:15" ht="45" customHeight="1" thickTop="1" thickBot="1">
      <c r="A244" s="723"/>
      <c r="B244" s="957" t="s">
        <v>882</v>
      </c>
      <c r="C244" s="957"/>
      <c r="D244" s="957"/>
      <c r="E244" s="957"/>
      <c r="F244" s="957"/>
      <c r="G244" s="957"/>
      <c r="H244" s="957"/>
      <c r="I244" s="957"/>
      <c r="J244" s="957"/>
      <c r="L244" s="714" t="str">
        <f>B244</f>
        <v>(Cf. bulletin officiel de l’Education nationale -BOEN- n°34 du 18 septembre 2003 relatif à l’accueil en collectivité des enfants et des adolescents atteints de trouble de la santé évoluant sur une longue période.)</v>
      </c>
      <c r="M244" s="715">
        <f>LEN(L244)</f>
        <v>213</v>
      </c>
      <c r="N244" s="585" t="s">
        <v>656</v>
      </c>
      <c r="O244" s="716"/>
    </row>
    <row r="245" spans="1:15" ht="45" customHeight="1" thickTop="1">
      <c r="A245" s="723"/>
      <c r="B245" s="713" t="s">
        <v>883</v>
      </c>
      <c r="C245" s="700"/>
      <c r="D245" s="700"/>
      <c r="E245" s="700"/>
      <c r="F245" s="700"/>
      <c r="G245" s="700"/>
      <c r="H245" s="700"/>
      <c r="I245" s="700"/>
      <c r="J245" s="700"/>
    </row>
    <row r="246" spans="1:15" ht="45" customHeight="1">
      <c r="A246" s="723"/>
      <c r="B246" s="721" t="s">
        <v>884</v>
      </c>
      <c r="C246" s="700"/>
      <c r="D246" s="700"/>
      <c r="E246" s="700"/>
      <c r="F246" s="700"/>
      <c r="G246" s="700"/>
      <c r="H246" s="700"/>
      <c r="I246" s="700"/>
      <c r="J246" s="700"/>
    </row>
    <row r="247" spans="1:15" ht="45" customHeight="1">
      <c r="A247" s="723"/>
      <c r="B247" s="957" t="s">
        <v>885</v>
      </c>
      <c r="C247" s="957"/>
      <c r="D247" s="957"/>
      <c r="E247" s="957"/>
      <c r="F247" s="957"/>
      <c r="G247" s="957"/>
      <c r="H247" s="957"/>
      <c r="I247" s="957"/>
      <c r="J247" s="957"/>
    </row>
    <row r="248" spans="1:15" ht="45" customHeight="1">
      <c r="A248" s="723"/>
      <c r="B248" s="724" t="s">
        <v>886</v>
      </c>
      <c r="C248" s="700"/>
      <c r="D248" s="700"/>
      <c r="E248" s="700"/>
      <c r="F248" s="700"/>
      <c r="G248" s="700"/>
      <c r="H248" s="700"/>
      <c r="I248" s="700"/>
      <c r="J248" s="700"/>
    </row>
    <row r="249" spans="1:15" ht="45" customHeight="1">
      <c r="A249" s="723"/>
      <c r="B249" s="724" t="s">
        <v>887</v>
      </c>
      <c r="C249" s="700"/>
      <c r="D249" s="700"/>
      <c r="E249" s="700"/>
      <c r="F249" s="700"/>
      <c r="G249" s="700"/>
      <c r="H249" s="700"/>
      <c r="I249" s="700"/>
      <c r="J249" s="700"/>
    </row>
    <row r="250" spans="1:15" ht="45" customHeight="1" thickBot="1">
      <c r="A250" s="723"/>
      <c r="B250" s="724" t="s">
        <v>888</v>
      </c>
      <c r="C250" s="700"/>
      <c r="D250" s="700"/>
      <c r="E250" s="700"/>
      <c r="F250" s="700"/>
      <c r="G250" s="700"/>
      <c r="H250" s="700"/>
      <c r="I250" s="700"/>
      <c r="J250" s="700"/>
    </row>
    <row r="251" spans="1:15" ht="45" customHeight="1" thickTop="1" thickBot="1">
      <c r="A251" s="723"/>
      <c r="B251" s="957" t="s">
        <v>889</v>
      </c>
      <c r="C251" s="957"/>
      <c r="D251" s="957"/>
      <c r="E251" s="957"/>
      <c r="F251" s="957"/>
      <c r="G251" s="957"/>
      <c r="H251" s="957"/>
      <c r="I251" s="957"/>
      <c r="J251" s="957"/>
      <c r="L251" s="714" t="str">
        <f>B251</f>
        <v>Il faut souligner que les légumes à goût fort, ou irritants pour l’intestin ou difficiles à mâcher, ou présentant un risque de fausse route par leur forme doivent faire l’objet de traitement particulier avant d’être proposés aux enfants.</v>
      </c>
      <c r="M251" s="715">
        <f>LEN(L251)</f>
        <v>237</v>
      </c>
      <c r="N251" s="585" t="s">
        <v>656</v>
      </c>
      <c r="O251" s="716"/>
    </row>
    <row r="252" spans="1:15" ht="45" customHeight="1" thickTop="1">
      <c r="A252" s="723"/>
      <c r="B252" s="957" t="s">
        <v>890</v>
      </c>
      <c r="C252" s="957"/>
      <c r="D252" s="957"/>
      <c r="E252" s="957"/>
      <c r="F252" s="957"/>
      <c r="G252" s="957"/>
      <c r="H252" s="957"/>
      <c r="I252" s="957"/>
      <c r="J252" s="957"/>
    </row>
    <row r="253" spans="1:15" ht="45" customHeight="1">
      <c r="A253" s="723"/>
      <c r="B253" s="957" t="s">
        <v>891</v>
      </c>
      <c r="C253" s="957"/>
      <c r="D253" s="957"/>
      <c r="E253" s="957"/>
      <c r="F253" s="957"/>
      <c r="G253" s="957"/>
      <c r="H253" s="957"/>
      <c r="I253" s="957"/>
      <c r="J253" s="957"/>
    </row>
    <row r="254" spans="1:15" ht="45" customHeight="1">
      <c r="A254" s="723"/>
      <c r="B254" s="721" t="s">
        <v>892</v>
      </c>
      <c r="C254" s="700"/>
      <c r="D254" s="700"/>
      <c r="E254" s="700"/>
      <c r="F254" s="700"/>
      <c r="G254" s="700"/>
      <c r="H254" s="700"/>
      <c r="I254" s="700"/>
      <c r="J254" s="700"/>
    </row>
    <row r="255" spans="1:15" ht="45" customHeight="1">
      <c r="A255" s="723"/>
      <c r="B255" s="713" t="s">
        <v>893</v>
      </c>
      <c r="C255" s="700"/>
      <c r="D255" s="700"/>
      <c r="E255" s="700"/>
      <c r="F255" s="700"/>
      <c r="G255" s="700"/>
      <c r="H255" s="700"/>
      <c r="I255" s="700"/>
      <c r="J255" s="700"/>
    </row>
    <row r="256" spans="1:15" ht="45" customHeight="1" thickBot="1">
      <c r="A256" s="723"/>
      <c r="B256" s="721" t="s">
        <v>894</v>
      </c>
      <c r="C256" s="700"/>
      <c r="D256" s="700"/>
      <c r="E256" s="700"/>
      <c r="F256" s="700"/>
      <c r="G256" s="700"/>
      <c r="H256" s="700"/>
      <c r="I256" s="700"/>
      <c r="J256" s="700"/>
    </row>
    <row r="257" spans="1:15" ht="45" customHeight="1" thickTop="1" thickBot="1">
      <c r="A257" s="723"/>
      <c r="B257" s="957" t="s">
        <v>895</v>
      </c>
      <c r="C257" s="957"/>
      <c r="D257" s="957"/>
      <c r="E257" s="957"/>
      <c r="F257" s="957"/>
      <c r="G257" s="957"/>
      <c r="H257" s="957"/>
      <c r="I257" s="957"/>
      <c r="J257" s="957"/>
      <c r="L257" s="714" t="str">
        <f>B257</f>
        <v>Il est recommandé de préparer des compotes à partir de fruits frais, bien mûrs ou encore de fruits surgelés, sans ajouter de sucre, ou d’utiliser des préparations à base de fruits frais et sans sucre ajouté.</v>
      </c>
      <c r="M257" s="715">
        <f>LEN(L257)</f>
        <v>207</v>
      </c>
      <c r="N257" s="585" t="s">
        <v>656</v>
      </c>
      <c r="O257" s="716"/>
    </row>
    <row r="258" spans="1:15" ht="45" customHeight="1" thickTop="1">
      <c r="A258" s="723"/>
      <c r="B258" s="721" t="s">
        <v>896</v>
      </c>
      <c r="C258" s="700"/>
      <c r="D258" s="700"/>
      <c r="E258" s="700"/>
      <c r="F258" s="700"/>
      <c r="G258" s="700"/>
      <c r="H258" s="700"/>
      <c r="I258" s="700"/>
      <c r="J258" s="700"/>
    </row>
    <row r="259" spans="1:15" ht="45" customHeight="1" thickBot="1">
      <c r="A259" s="723"/>
      <c r="B259" s="713" t="s">
        <v>897</v>
      </c>
      <c r="C259" s="726" t="s">
        <v>898</v>
      </c>
      <c r="D259" s="700"/>
      <c r="E259" s="700"/>
      <c r="F259" s="700"/>
      <c r="G259" s="700"/>
      <c r="H259" s="700"/>
      <c r="I259" s="700"/>
      <c r="J259" s="700"/>
    </row>
    <row r="260" spans="1:15" ht="45" customHeight="1" thickTop="1" thickBot="1">
      <c r="A260" s="723"/>
      <c r="B260" s="957" t="s">
        <v>899</v>
      </c>
      <c r="C260" s="957"/>
      <c r="D260" s="957"/>
      <c r="E260" s="957"/>
      <c r="F260" s="957"/>
      <c r="G260" s="957"/>
      <c r="H260" s="957"/>
      <c r="I260" s="957"/>
      <c r="J260" s="957"/>
      <c r="L260" s="714" t="str">
        <f>B260</f>
        <v xml:space="preserve">Afin d’atteindre les objectifs de qualité nutritionnelle ici préconisés, il est apparu nécessaire de prévoir des outils pratiques de contrôle de l’exacte exécution des obligations des cahiers des charges. </v>
      </c>
      <c r="M260" s="715">
        <f>LEN(L260)</f>
        <v>205</v>
      </c>
      <c r="N260" s="585" t="s">
        <v>656</v>
      </c>
      <c r="O260" s="716"/>
    </row>
    <row r="261" spans="1:15" ht="45" customHeight="1" thickTop="1" thickBot="1">
      <c r="A261" s="723"/>
      <c r="B261" s="957" t="s">
        <v>900</v>
      </c>
      <c r="C261" s="957"/>
      <c r="D261" s="957"/>
      <c r="E261" s="957"/>
      <c r="F261" s="957"/>
      <c r="G261" s="957"/>
      <c r="H261" s="957"/>
      <c r="I261" s="957"/>
      <c r="J261" s="957"/>
      <c r="L261" s="714" t="str">
        <f>B261</f>
        <v xml:space="preserve"> Pour certains plats susceptibles d'influer significativement sur l'équilibre alimentaire, des fréquences de service sont donc recommandées. D’autres plats, par contre, tel les rôtis de porc ou de dinde, ne sont ni limités, ni encouragés par des fréquences de service</v>
      </c>
      <c r="M261" s="715">
        <f>LEN(L261)</f>
        <v>267</v>
      </c>
      <c r="N261" s="585" t="s">
        <v>656</v>
      </c>
      <c r="O261" s="716"/>
    </row>
    <row r="262" spans="1:15" ht="45" customHeight="1" thickTop="1">
      <c r="A262" s="723"/>
      <c r="B262" s="721" t="s">
        <v>901</v>
      </c>
      <c r="C262" s="700"/>
      <c r="D262" s="700"/>
      <c r="E262" s="700"/>
      <c r="F262" s="700"/>
      <c r="G262" s="700"/>
      <c r="H262" s="700"/>
      <c r="I262" s="700"/>
      <c r="J262" s="700"/>
    </row>
    <row r="263" spans="1:15" ht="45" customHeight="1">
      <c r="A263" s="723"/>
      <c r="B263" s="958" t="s">
        <v>902</v>
      </c>
      <c r="C263" s="958"/>
      <c r="D263" s="958"/>
      <c r="E263" s="958"/>
      <c r="F263" s="958"/>
      <c r="G263" s="958"/>
      <c r="H263" s="958"/>
      <c r="I263" s="958"/>
      <c r="J263" s="958"/>
    </row>
    <row r="264" spans="1:15" ht="45" customHeight="1">
      <c r="A264" s="723"/>
      <c r="B264" s="958" t="s">
        <v>903</v>
      </c>
      <c r="C264" s="958"/>
      <c r="D264" s="958"/>
      <c r="E264" s="958"/>
      <c r="F264" s="958"/>
      <c r="G264" s="958"/>
      <c r="H264" s="958"/>
      <c r="I264" s="958"/>
      <c r="J264" s="958"/>
    </row>
    <row r="265" spans="1:15" ht="45" customHeight="1" thickBot="1">
      <c r="A265" s="723"/>
      <c r="B265" s="957" t="s">
        <v>904</v>
      </c>
      <c r="C265" s="958"/>
      <c r="D265" s="958"/>
      <c r="E265" s="958"/>
      <c r="F265" s="958"/>
      <c r="G265" s="958"/>
      <c r="H265" s="958"/>
      <c r="I265" s="958"/>
      <c r="J265" s="958"/>
    </row>
    <row r="266" spans="1:15" ht="45" customHeight="1" thickTop="1" thickBot="1">
      <c r="A266" s="723"/>
      <c r="B266" s="958" t="s">
        <v>905</v>
      </c>
      <c r="C266" s="958"/>
      <c r="D266" s="958"/>
      <c r="E266" s="958"/>
      <c r="F266" s="958"/>
      <c r="G266" s="958"/>
      <c r="H266" s="958"/>
      <c r="I266" s="958"/>
      <c r="J266" s="958"/>
      <c r="L266" s="714" t="str">
        <f>B266</f>
        <v>Pour les populations en internat scolaire ou de loisir, le contrôle du respect des fréquences se fait séparément sur la base minimale de 20 déjeuners successifs et de 20 dîners successifs. Le mercredi est pris en compte.</v>
      </c>
      <c r="M266" s="715">
        <f>LEN(L266)</f>
        <v>220</v>
      </c>
      <c r="N266" s="585" t="s">
        <v>656</v>
      </c>
      <c r="O266" s="716"/>
    </row>
    <row r="267" spans="1:15" ht="45" customHeight="1" thickTop="1">
      <c r="A267" s="723"/>
      <c r="B267" s="713" t="s">
        <v>906</v>
      </c>
      <c r="C267" s="700"/>
      <c r="D267" s="700"/>
      <c r="E267" s="700"/>
      <c r="F267" s="700"/>
      <c r="G267" s="700"/>
      <c r="H267" s="700"/>
      <c r="I267" s="700"/>
      <c r="J267" s="700"/>
    </row>
    <row r="268" spans="1:15" ht="45" customHeight="1">
      <c r="A268" s="723"/>
      <c r="B268" s="957" t="s">
        <v>907</v>
      </c>
      <c r="C268" s="957"/>
      <c r="D268" s="957"/>
      <c r="E268" s="957"/>
      <c r="F268" s="957"/>
      <c r="G268" s="957"/>
      <c r="H268" s="957"/>
      <c r="I268" s="957"/>
      <c r="J268" s="957"/>
    </row>
    <row r="269" spans="1:15" ht="45" customHeight="1">
      <c r="A269" s="723"/>
      <c r="B269" s="726" t="s">
        <v>908</v>
      </c>
      <c r="C269" s="700"/>
      <c r="D269" s="700"/>
      <c r="E269" s="700"/>
      <c r="F269" s="700"/>
      <c r="G269" s="700"/>
      <c r="H269" s="700"/>
      <c r="I269" s="700"/>
      <c r="J269" s="700"/>
    </row>
    <row r="270" spans="1:15" ht="45" customHeight="1" thickBot="1">
      <c r="A270" s="723"/>
      <c r="B270" s="721" t="s">
        <v>909</v>
      </c>
      <c r="C270" s="700"/>
      <c r="D270" s="700"/>
      <c r="E270" s="700"/>
      <c r="F270" s="700"/>
      <c r="G270" s="700"/>
      <c r="H270" s="700"/>
      <c r="I270" s="700"/>
      <c r="J270" s="700"/>
    </row>
    <row r="271" spans="1:15" ht="45" customHeight="1" thickTop="1" thickBot="1">
      <c r="A271" s="723"/>
      <c r="B271" s="961" t="s">
        <v>910</v>
      </c>
      <c r="C271" s="961"/>
      <c r="D271" s="961"/>
      <c r="E271" s="961"/>
      <c r="F271" s="961"/>
      <c r="G271" s="961"/>
      <c r="H271" s="961"/>
      <c r="I271" s="961"/>
      <c r="J271" s="961"/>
      <c r="L271" s="714" t="str">
        <f>B271</f>
        <v>·        Le choix dirigé : dans ce cas, les plats entre lesquels le convive a à choisir sont équivalents nutritionnellement pour une catégorie donnée d’aliments, et doivent respecter les fréquences définies ci-après.</v>
      </c>
      <c r="M271" s="715">
        <f>LEN(L271)</f>
        <v>216</v>
      </c>
      <c r="N271" s="585" t="s">
        <v>656</v>
      </c>
      <c r="O271" s="716"/>
    </row>
    <row r="272" spans="1:15" ht="45" customHeight="1" thickTop="1" thickBot="1">
      <c r="A272" s="723"/>
      <c r="B272" s="957" t="s">
        <v>911</v>
      </c>
      <c r="C272" s="961"/>
      <c r="D272" s="961"/>
      <c r="E272" s="961"/>
      <c r="F272" s="961"/>
      <c r="G272" s="961"/>
      <c r="H272" s="961"/>
      <c r="I272" s="961"/>
      <c r="J272" s="961"/>
    </row>
    <row r="273" spans="1:15" ht="45" customHeight="1" thickTop="1" thickBot="1">
      <c r="A273" s="723"/>
      <c r="B273" s="961" t="s">
        <v>912</v>
      </c>
      <c r="C273" s="961"/>
      <c r="D273" s="961"/>
      <c r="E273" s="961"/>
      <c r="F273" s="961"/>
      <c r="G273" s="961"/>
      <c r="H273" s="961"/>
      <c r="I273" s="961"/>
      <c r="J273" s="961"/>
      <c r="L273" s="714" t="str">
        <f>B273</f>
        <v>·        Le choix multiple : dans ce cas , le convive est libre de composer son menu , mais l’acheteur doit exiger chaque jour l’affichage d’un menu conseil conforme aux présentes recommandations nutritionnelles.</v>
      </c>
      <c r="M273" s="715">
        <f>LEN(L273)</f>
        <v>212</v>
      </c>
      <c r="N273" s="585" t="s">
        <v>656</v>
      </c>
      <c r="O273" s="716"/>
    </row>
    <row r="274" spans="1:15" ht="45" customHeight="1" thickTop="1">
      <c r="A274" s="723"/>
      <c r="B274" s="957" t="s">
        <v>913</v>
      </c>
      <c r="C274" s="957"/>
      <c r="D274" s="957"/>
      <c r="E274" s="957"/>
      <c r="F274" s="957"/>
      <c r="G274" s="957"/>
      <c r="H274" s="957"/>
      <c r="I274" s="957"/>
      <c r="J274" s="957"/>
    </row>
    <row r="275" spans="1:15" ht="45" customHeight="1" thickBot="1">
      <c r="A275" s="723"/>
      <c r="B275" s="957" t="s">
        <v>914</v>
      </c>
      <c r="C275" s="957"/>
      <c r="D275" s="957"/>
      <c r="E275" s="957"/>
      <c r="F275" s="957"/>
      <c r="G275" s="957"/>
      <c r="H275" s="957"/>
      <c r="I275" s="957"/>
      <c r="J275" s="957"/>
    </row>
    <row r="276" spans="1:15" ht="45" customHeight="1" thickTop="1" thickBot="1">
      <c r="A276" s="723"/>
      <c r="B276" s="957" t="s">
        <v>915</v>
      </c>
      <c r="C276" s="957"/>
      <c r="D276" s="957"/>
      <c r="E276" s="957"/>
      <c r="F276" s="957"/>
      <c r="G276" s="957"/>
      <c r="H276" s="957"/>
      <c r="I276" s="957"/>
      <c r="J276" s="957"/>
      <c r="L276" s="714" t="str">
        <f>B276</f>
        <v xml:space="preserve">Par exemple, il est proposé 3 entrées différentes par repas, soit 60 entrées proposées pour 20 repas successifs. Si, sur ces 60 entrées, 12 sont des charcuteries, la fréquence de charcuteries pour 20 entrées est de 12 × 20/60 = 4. </v>
      </c>
      <c r="M276" s="715">
        <f>LEN(L276)</f>
        <v>231</v>
      </c>
      <c r="N276" s="585" t="s">
        <v>656</v>
      </c>
      <c r="O276" s="716"/>
    </row>
    <row r="277" spans="1:15" ht="45" customHeight="1" thickTop="1">
      <c r="A277" s="723"/>
      <c r="B277" s="957" t="s">
        <v>916</v>
      </c>
      <c r="C277" s="957"/>
      <c r="D277" s="957"/>
      <c r="E277" s="957"/>
      <c r="F277" s="957"/>
      <c r="G277" s="957"/>
      <c r="H277" s="957"/>
      <c r="I277" s="957"/>
      <c r="J277" s="957"/>
    </row>
    <row r="278" spans="1:15" ht="45" customHeight="1">
      <c r="A278" s="723"/>
      <c r="B278" s="956" t="s">
        <v>917</v>
      </c>
      <c r="C278" s="956"/>
      <c r="D278" s="956"/>
      <c r="E278" s="956"/>
      <c r="F278" s="956"/>
      <c r="G278" s="956"/>
      <c r="H278" s="956"/>
      <c r="I278" s="956"/>
      <c r="J278" s="956"/>
    </row>
    <row r="279" spans="1:15" ht="45" customHeight="1">
      <c r="A279" s="723"/>
      <c r="B279" s="956" t="s">
        <v>918</v>
      </c>
      <c r="C279" s="956"/>
      <c r="D279" s="956"/>
      <c r="E279" s="956"/>
      <c r="F279" s="956"/>
      <c r="G279" s="956"/>
      <c r="H279" s="956"/>
      <c r="I279" s="956"/>
      <c r="J279" s="956"/>
    </row>
    <row r="280" spans="1:15" ht="45" customHeight="1">
      <c r="A280" s="723"/>
      <c r="B280" s="961" t="s">
        <v>919</v>
      </c>
      <c r="C280" s="961"/>
      <c r="D280" s="961"/>
      <c r="E280" s="961"/>
      <c r="F280" s="961"/>
      <c r="G280" s="961"/>
      <c r="H280" s="961"/>
      <c r="I280" s="961"/>
      <c r="J280" s="961"/>
    </row>
    <row r="281" spans="1:15" ht="45" customHeight="1" thickBot="1">
      <c r="A281" s="723"/>
      <c r="B281" s="957" t="s">
        <v>920</v>
      </c>
      <c r="C281" s="961"/>
      <c r="D281" s="961"/>
      <c r="E281" s="961"/>
      <c r="F281" s="961"/>
      <c r="G281" s="961"/>
      <c r="H281" s="961"/>
      <c r="I281" s="961"/>
      <c r="J281" s="961"/>
    </row>
    <row r="282" spans="1:15" ht="45" customHeight="1" thickTop="1" thickBot="1">
      <c r="A282" s="723"/>
      <c r="B282" s="957" t="s">
        <v>921</v>
      </c>
      <c r="C282" s="961"/>
      <c r="D282" s="961"/>
      <c r="E282" s="961"/>
      <c r="F282" s="961"/>
      <c r="G282" s="961"/>
      <c r="H282" s="961"/>
      <c r="I282" s="961"/>
      <c r="J282" s="961"/>
      <c r="L282" s="714" t="str">
        <f>B282</f>
        <v>La fréquence de service de crudités sur 20 repas successifs est la somme des 11 entrées de crudités et des 2 garnitures de crudités, soit 13 crudités. La fréquence minimale de 10 crudités sur 20 repas successifs est respectée.</v>
      </c>
      <c r="M282" s="715">
        <f>LEN(L282)</f>
        <v>226</v>
      </c>
      <c r="N282" s="585" t="s">
        <v>656</v>
      </c>
      <c r="O282" s="716"/>
    </row>
    <row r="283" spans="1:15" ht="45" customHeight="1" thickTop="1" thickBot="1">
      <c r="A283" s="723"/>
      <c r="B283" s="964" t="s">
        <v>922</v>
      </c>
      <c r="C283" s="964"/>
      <c r="D283" s="964"/>
      <c r="E283" s="964"/>
      <c r="F283" s="964"/>
      <c r="G283" s="964"/>
      <c r="H283" s="964"/>
      <c r="I283" s="964"/>
      <c r="J283" s="964"/>
      <c r="L283" s="714" t="str">
        <f>B283</f>
        <v>·         3 plats protidiques différents sont proposés par repas, soit 60 plats protidiques proposés pour 20 repas, et 3 garnitures différentes sont proposées par repas, soit 60 garnitures proposées pour 20 repas. Si, sur les 60 plats protidiques 14 sont frits ou préfrits, ces derniers correspondent à 14 ×</v>
      </c>
      <c r="M283" s="715">
        <f>LEN(L283)</f>
        <v>307</v>
      </c>
      <c r="N283" s="585" t="s">
        <v>656</v>
      </c>
      <c r="O283" s="716"/>
    </row>
    <row r="284" spans="1:15" ht="45" customHeight="1" thickTop="1" thickBot="1">
      <c r="A284" s="723"/>
      <c r="B284" s="724" t="s">
        <v>923</v>
      </c>
      <c r="C284" s="700"/>
      <c r="D284" s="700"/>
      <c r="E284" s="700"/>
      <c r="F284" s="700"/>
      <c r="G284" s="700"/>
      <c r="H284" s="700"/>
      <c r="I284" s="700"/>
      <c r="J284" s="700"/>
    </row>
    <row r="285" spans="1:15" ht="45" customHeight="1" thickTop="1" thickBot="1">
      <c r="A285" s="723"/>
      <c r="B285" s="957" t="s">
        <v>924</v>
      </c>
      <c r="C285" s="957"/>
      <c r="D285" s="957"/>
      <c r="E285" s="957"/>
      <c r="F285" s="957"/>
      <c r="G285" s="957"/>
      <c r="H285" s="957"/>
      <c r="I285" s="957"/>
      <c r="J285" s="957"/>
      <c r="L285" s="714" t="str">
        <f>B285</f>
        <v xml:space="preserve">20/60 = 5 plats protidiques frits ou préfrits sur 20 plats protidiques. Si, sur les 60 garnitures 13 sont frites ou préfrites, ces dernières correspondent à 13 × 20/60 = 4 garnitures frites ou ;préfrites sur 20 garnitures. </v>
      </c>
      <c r="M285" s="715">
        <f>LEN(L285)</f>
        <v>223</v>
      </c>
      <c r="N285" s="585" t="s">
        <v>656</v>
      </c>
      <c r="O285" s="716"/>
    </row>
    <row r="286" spans="1:15" ht="45" customHeight="1" thickTop="1" thickBot="1">
      <c r="A286" s="723"/>
      <c r="B286" s="957" t="s">
        <v>925</v>
      </c>
      <c r="C286" s="957"/>
      <c r="D286" s="957"/>
      <c r="E286" s="957"/>
      <c r="F286" s="957"/>
      <c r="G286" s="957"/>
      <c r="H286" s="957"/>
      <c r="I286" s="957"/>
      <c r="J286" s="957"/>
      <c r="L286" s="714" t="str">
        <f>B286</f>
        <v xml:space="preserve"> La fréquence de service de produits frits ou préfrits sur 20 repas successifs est la somme des 5 plats protidiques frits ou préfrits et des 4 garnitures frites ou préfrites, soit 9 produits frits ou préfrits. La fréquence maximale de 4 produits frits ou préfrits sur 20 repas successifs n’est pas respectée.</v>
      </c>
      <c r="M286" s="715">
        <f>LEN(L286)</f>
        <v>308</v>
      </c>
      <c r="N286" s="585" t="s">
        <v>656</v>
      </c>
      <c r="O286" s="716"/>
    </row>
    <row r="287" spans="1:15" ht="45" customHeight="1" thickTop="1" thickBot="1">
      <c r="A287" s="723"/>
      <c r="B287" s="957" t="s">
        <v>926</v>
      </c>
      <c r="C287" s="957"/>
      <c r="D287" s="957"/>
      <c r="E287" s="957"/>
      <c r="F287" s="957"/>
      <c r="G287" s="957"/>
      <c r="H287" s="957"/>
      <c r="I287" s="957"/>
      <c r="J287" s="957"/>
    </row>
    <row r="288" spans="1:15" ht="45" customHeight="1" thickTop="1" thickBot="1">
      <c r="A288" s="723"/>
      <c r="B288" s="957" t="s">
        <v>927</v>
      </c>
      <c r="C288" s="957"/>
      <c r="D288" s="957"/>
      <c r="E288" s="957"/>
      <c r="F288" s="957"/>
      <c r="G288" s="957"/>
      <c r="H288" s="957"/>
      <c r="I288" s="957"/>
      <c r="J288" s="957"/>
      <c r="L288" s="714" t="str">
        <f>B288</f>
        <v xml:space="preserve"> A titre d’exemple : deux plats principaux sont inscrits au menu, filet de poisson et chipolatas. Réaliser, pour 500 couverts, 400 plats de chipolatas et seulement 100 plats de filet de poisson, viderait de son sens le respect des fréquences affichées au menu.</v>
      </c>
      <c r="M288" s="715">
        <f>LEN(L288)</f>
        <v>260</v>
      </c>
      <c r="N288" s="585" t="s">
        <v>656</v>
      </c>
      <c r="O288" s="716"/>
    </row>
    <row r="289" spans="1:15" ht="45" customHeight="1" thickTop="1" thickBot="1">
      <c r="A289" s="723"/>
      <c r="B289" s="957" t="s">
        <v>928</v>
      </c>
      <c r="C289" s="957"/>
      <c r="D289" s="957"/>
      <c r="E289" s="957"/>
      <c r="F289" s="957"/>
      <c r="G289" s="957"/>
      <c r="H289" s="957"/>
      <c r="I289" s="957"/>
      <c r="J289" s="957"/>
      <c r="L289" s="714" t="str">
        <f>B289</f>
        <v xml:space="preserve">De façon globale, les offres à choix multiples exigent de la part des personnels une attention particulière, afin qu’au quotidien les convives puissent du début à la fin du service composer un menu équilibré. </v>
      </c>
      <c r="M289" s="715">
        <f>LEN(L289)</f>
        <v>209</v>
      </c>
      <c r="N289" s="585" t="s">
        <v>656</v>
      </c>
      <c r="O289" s="716"/>
    </row>
    <row r="290" spans="1:15" ht="45" customHeight="1" thickTop="1">
      <c r="A290" s="723"/>
      <c r="B290" s="957" t="s">
        <v>929</v>
      </c>
      <c r="C290" s="957"/>
      <c r="D290" s="957"/>
      <c r="E290" s="957"/>
      <c r="F290" s="957"/>
      <c r="G290" s="957"/>
      <c r="H290" s="957"/>
      <c r="I290" s="957"/>
      <c r="J290" s="957"/>
    </row>
    <row r="291" spans="1:15" ht="45" customHeight="1">
      <c r="A291" s="723"/>
      <c r="B291" s="721" t="s">
        <v>930</v>
      </c>
      <c r="C291" s="700"/>
      <c r="D291" s="700"/>
      <c r="E291" s="700"/>
      <c r="F291" s="700"/>
      <c r="G291" s="700"/>
      <c r="H291" s="700"/>
      <c r="I291" s="700"/>
      <c r="J291" s="700"/>
    </row>
    <row r="292" spans="1:15" ht="45" customHeight="1">
      <c r="A292" s="723"/>
      <c r="B292" s="958" t="s">
        <v>931</v>
      </c>
      <c r="C292" s="958"/>
      <c r="D292" s="958"/>
      <c r="E292" s="958"/>
      <c r="F292" s="958"/>
      <c r="G292" s="958"/>
      <c r="H292" s="958"/>
      <c r="I292" s="958"/>
      <c r="J292" s="958"/>
    </row>
    <row r="293" spans="1:15" ht="45" customHeight="1">
      <c r="A293" s="723"/>
      <c r="B293" s="721" t="s">
        <v>932</v>
      </c>
      <c r="C293" s="700"/>
      <c r="D293" s="700"/>
      <c r="E293" s="700"/>
      <c r="F293" s="700"/>
      <c r="G293" s="700"/>
      <c r="H293" s="700"/>
      <c r="I293" s="700"/>
      <c r="J293" s="700"/>
    </row>
    <row r="294" spans="1:15" ht="45" customHeight="1">
      <c r="A294" s="723"/>
      <c r="B294" s="721" t="s">
        <v>933</v>
      </c>
      <c r="C294" s="700"/>
      <c r="D294" s="700"/>
      <c r="E294" s="700"/>
      <c r="F294" s="700"/>
      <c r="G294" s="700"/>
      <c r="H294" s="700"/>
      <c r="I294" s="700"/>
      <c r="J294" s="700"/>
    </row>
    <row r="295" spans="1:15" ht="45" customHeight="1">
      <c r="A295" s="723"/>
      <c r="B295" s="721" t="s">
        <v>934</v>
      </c>
      <c r="C295" s="700"/>
      <c r="D295" s="700"/>
      <c r="E295" s="700"/>
      <c r="F295" s="700"/>
      <c r="G295" s="700"/>
      <c r="H295" s="700"/>
      <c r="I295" s="700"/>
      <c r="J295" s="700"/>
    </row>
    <row r="296" spans="1:15" ht="45" customHeight="1">
      <c r="A296" s="723"/>
      <c r="B296" s="721" t="s">
        <v>935</v>
      </c>
      <c r="C296" s="700"/>
      <c r="D296" s="700"/>
      <c r="E296" s="700"/>
      <c r="F296" s="700"/>
      <c r="G296" s="700"/>
      <c r="H296" s="700"/>
      <c r="I296" s="700"/>
      <c r="J296" s="700"/>
    </row>
    <row r="297" spans="1:15" ht="45" customHeight="1" thickBot="1">
      <c r="A297" s="723"/>
      <c r="B297" s="721" t="s">
        <v>936</v>
      </c>
      <c r="C297" s="700"/>
      <c r="D297" s="700"/>
      <c r="E297" s="700"/>
      <c r="F297" s="700"/>
      <c r="G297" s="700"/>
      <c r="H297" s="700"/>
      <c r="I297" s="700"/>
      <c r="J297" s="700"/>
    </row>
    <row r="298" spans="1:15" ht="45" customHeight="1" thickTop="1" thickBot="1">
      <c r="A298" s="723"/>
      <c r="B298" s="957" t="s">
        <v>937</v>
      </c>
      <c r="C298" s="957"/>
      <c r="D298" s="957"/>
      <c r="E298" s="957"/>
      <c r="F298" s="957"/>
      <c r="G298" s="957"/>
      <c r="H298" s="957"/>
      <c r="I298" s="957"/>
      <c r="J298" s="957"/>
      <c r="L298" s="714" t="str">
        <f>B298</f>
        <v>Il est aussi recommandé de consommer un minimum de plats protidiques de poisson ou de préparation à base de poisson, contenant au moins 70%du grammage recommandé pour une portion de poisson, et dont le rapport protéines/lipides est au moins de 2.</v>
      </c>
      <c r="M298" s="715">
        <f>LEN(L298)</f>
        <v>246</v>
      </c>
      <c r="N298" s="585" t="s">
        <v>656</v>
      </c>
      <c r="O298" s="716"/>
    </row>
    <row r="299" spans="1:15" ht="45" customHeight="1" thickTop="1" thickBot="1">
      <c r="A299" s="723"/>
      <c r="B299" s="957" t="s">
        <v>938</v>
      </c>
      <c r="C299" s="957"/>
      <c r="D299" s="957"/>
      <c r="E299" s="957"/>
      <c r="F299" s="957"/>
      <c r="G299" s="957"/>
      <c r="H299" s="957"/>
      <c r="I299" s="957"/>
      <c r="J299" s="957"/>
      <c r="L299" s="714" t="str">
        <f>B299</f>
        <v xml:space="preserve">Pour les aliments manufacturés de type viennoiserie, pâtisserie, biscuit, ou barre chocolatée, principaux vecteurs d’acides gras trans d’origine technologique, il est recommandé de préférer les produits contenant moins d’1 g d’acides gras trans pour 100g. </v>
      </c>
      <c r="M299" s="715">
        <f>LEN(L299)</f>
        <v>256</v>
      </c>
      <c r="N299" s="585" t="s">
        <v>656</v>
      </c>
      <c r="O299" s="716"/>
    </row>
    <row r="300" spans="1:15" ht="45" customHeight="1" thickTop="1" thickBot="1">
      <c r="A300" s="723"/>
      <c r="B300" s="957" t="s">
        <v>939</v>
      </c>
      <c r="C300" s="957"/>
      <c r="D300" s="957"/>
      <c r="E300" s="957"/>
      <c r="F300" s="957"/>
      <c r="G300" s="957"/>
      <c r="H300" s="957"/>
      <c r="I300" s="957"/>
      <c r="J300" s="957"/>
      <c r="L300" s="714" t="str">
        <f>B300</f>
        <v xml:space="preserve"> Comme la teneur en acides gras trans des produits est généralement corrélée à leur teneur en acides gras saturés, le choix de produits les plus pauvres en acides gras saturés permet de réduire l’apport en acides gras trans31</v>
      </c>
      <c r="M300" s="715">
        <f>LEN(L300)</f>
        <v>225</v>
      </c>
      <c r="N300" s="585" t="s">
        <v>656</v>
      </c>
      <c r="O300" s="716"/>
    </row>
    <row r="301" spans="1:15" ht="45" customHeight="1" thickTop="1">
      <c r="A301" s="723"/>
      <c r="B301" s="727" t="s">
        <v>940</v>
      </c>
      <c r="C301" s="728"/>
      <c r="D301" s="728"/>
      <c r="E301" s="728"/>
      <c r="F301" s="728"/>
      <c r="G301" s="728"/>
      <c r="H301" s="728"/>
      <c r="I301" s="728"/>
      <c r="J301" s="728"/>
    </row>
    <row r="302" spans="1:15" ht="45" customHeight="1">
      <c r="A302" s="723"/>
      <c r="B302" s="721" t="s">
        <v>941</v>
      </c>
      <c r="C302" s="700"/>
      <c r="D302" s="700"/>
      <c r="E302" s="700"/>
      <c r="F302" s="700"/>
      <c r="G302" s="700"/>
      <c r="H302" s="700"/>
      <c r="I302" s="700"/>
      <c r="J302" s="700"/>
    </row>
    <row r="303" spans="1:15" ht="45" customHeight="1" thickBot="1">
      <c r="A303" s="723"/>
      <c r="B303" s="721" t="s">
        <v>942</v>
      </c>
      <c r="C303" s="700"/>
      <c r="D303" s="700"/>
      <c r="E303" s="700"/>
      <c r="F303" s="700"/>
      <c r="G303" s="700"/>
      <c r="H303" s="700"/>
      <c r="I303" s="700"/>
      <c r="J303" s="700"/>
    </row>
    <row r="304" spans="1:15" ht="45" customHeight="1" thickTop="1" thickBot="1">
      <c r="A304" s="723"/>
      <c r="B304" s="957" t="s">
        <v>943</v>
      </c>
      <c r="C304" s="957"/>
      <c r="D304" s="957"/>
      <c r="E304" s="957"/>
      <c r="F304" s="957"/>
      <c r="G304" s="957"/>
      <c r="H304" s="957"/>
      <c r="I304" s="957"/>
      <c r="J304" s="957"/>
      <c r="L304" s="714" t="str">
        <f>B304</f>
        <v>des charcuteries telles que les rillettes, le pâté de campagne, la terrine de canard, le pâté de lapin, le pâté à base de poisson ou de crustacés, le tarama, le pâté de foie de porc, le pâté de foie de volaille, le foie gras,</v>
      </c>
      <c r="M304" s="715">
        <f>LEN(L304)</f>
        <v>225</v>
      </c>
      <c r="N304" s="585" t="s">
        <v>656</v>
      </c>
      <c r="O304" s="716"/>
    </row>
    <row r="305" spans="1:15" ht="45" customHeight="1" thickTop="1" thickBot="1">
      <c r="A305" s="723"/>
      <c r="B305" s="957" t="s">
        <v>944</v>
      </c>
      <c r="C305" s="957"/>
      <c r="D305" s="957"/>
      <c r="E305" s="957"/>
      <c r="F305" s="957"/>
      <c r="G305" s="957"/>
      <c r="H305" s="957"/>
      <c r="I305" s="957"/>
      <c r="J305" s="957"/>
    </row>
    <row r="306" spans="1:15" ht="45" customHeight="1" thickTop="1" thickBot="1">
      <c r="A306" s="723"/>
      <c r="B306" s="965" t="s">
        <v>945</v>
      </c>
      <c r="C306" s="965"/>
      <c r="D306" s="965"/>
      <c r="E306" s="965"/>
      <c r="F306" s="965"/>
      <c r="G306" s="965"/>
      <c r="H306" s="965"/>
      <c r="I306" s="965"/>
      <c r="J306" s="965"/>
      <c r="L306" s="714" t="str">
        <f>B306</f>
        <v>31 Rapport AFSSA « Risques et bénéfices pour la santé des acides gras trans apportés par les aliments » Avril 2005 ; ANSES-Alimentation humaine-Acides gras trans. http://www.afssa.fr/PNB501 .htm ; AFSSA Avis 20-02-2009.</v>
      </c>
      <c r="M306" s="715">
        <f>LEN(L306)</f>
        <v>219</v>
      </c>
      <c r="N306" s="585" t="s">
        <v>656</v>
      </c>
      <c r="O306" s="716"/>
    </row>
    <row r="307" spans="1:15" ht="45" customHeight="1" thickTop="1" thickBot="1">
      <c r="A307" s="723"/>
      <c r="B307" s="957" t="s">
        <v>946</v>
      </c>
      <c r="C307" s="957"/>
      <c r="D307" s="957"/>
      <c r="E307" s="957"/>
      <c r="F307" s="957"/>
      <c r="G307" s="957"/>
      <c r="H307" s="957"/>
      <c r="I307" s="957"/>
      <c r="J307" s="957"/>
      <c r="L307" s="714" t="str">
        <f>B307</f>
        <v>- certaines préparations chaudes telles que les feuilletés, les friands, les quiches, les tartes aux légumes, le croissant au jambon, la flamenküches (tarte salée aux lardons), la flamiche picarde, le croque-monsieur, le soufflé au fromage, les beignets du type accras ou nems ;</v>
      </c>
      <c r="M307" s="715">
        <f>LEN(L307)</f>
        <v>278</v>
      </c>
      <c r="N307" s="585" t="s">
        <v>656</v>
      </c>
      <c r="O307" s="716"/>
    </row>
    <row r="308" spans="1:15" ht="45" customHeight="1" thickTop="1" thickBot="1">
      <c r="A308" s="723"/>
      <c r="B308" s="957" t="s">
        <v>947</v>
      </c>
      <c r="C308" s="957"/>
      <c r="D308" s="957"/>
      <c r="E308" s="957"/>
      <c r="F308" s="957"/>
      <c r="G308" s="957"/>
      <c r="H308" s="957"/>
      <c r="I308" s="957"/>
      <c r="J308" s="957"/>
      <c r="L308" s="714" t="str">
        <f>B308</f>
        <v>- des entrées froides comme l’œuf dur mayonnaise, le guacamole, le céleri rémoulade, la macédoine de légumes avec mayonnaise, la salade piémontaise, les salades composées à base de charcuterie et de fromages.</v>
      </c>
      <c r="M308" s="715">
        <f>LEN(L308)</f>
        <v>208</v>
      </c>
      <c r="N308" s="585" t="s">
        <v>656</v>
      </c>
      <c r="O308" s="716"/>
    </row>
    <row r="309" spans="1:15" ht="45" customHeight="1" thickTop="1">
      <c r="A309" s="723"/>
      <c r="B309" s="957" t="s">
        <v>948</v>
      </c>
      <c r="C309" s="957"/>
      <c r="D309" s="957"/>
      <c r="E309" s="957"/>
      <c r="F309" s="957"/>
      <c r="G309" s="957"/>
      <c r="H309" s="957"/>
      <c r="I309" s="957"/>
      <c r="J309" s="957"/>
    </row>
    <row r="310" spans="1:15" ht="45" customHeight="1">
      <c r="A310" s="723"/>
      <c r="B310" s="957" t="s">
        <v>949</v>
      </c>
      <c r="C310" s="957"/>
      <c r="D310" s="957"/>
      <c r="E310" s="957"/>
      <c r="F310" s="957"/>
      <c r="G310" s="957"/>
      <c r="H310" s="957"/>
      <c r="I310" s="957"/>
      <c r="J310" s="957"/>
    </row>
    <row r="311" spans="1:15" ht="45" customHeight="1">
      <c r="A311" s="723"/>
      <c r="B311" s="966" t="s">
        <v>950</v>
      </c>
      <c r="C311" s="966"/>
      <c r="D311" s="966"/>
      <c r="E311" s="966"/>
      <c r="F311" s="966"/>
      <c r="G311" s="966"/>
      <c r="H311" s="966"/>
      <c r="I311" s="966"/>
      <c r="J311" s="966"/>
    </row>
    <row r="312" spans="1:15" ht="45" customHeight="1" thickBot="1">
      <c r="A312" s="723"/>
      <c r="B312" s="721" t="s">
        <v>941</v>
      </c>
      <c r="C312" s="700"/>
      <c r="D312" s="700"/>
      <c r="E312" s="700"/>
      <c r="F312" s="700"/>
      <c r="G312" s="700"/>
      <c r="H312" s="700"/>
      <c r="I312" s="700"/>
      <c r="J312" s="700"/>
    </row>
    <row r="313" spans="1:15" ht="45" customHeight="1" thickTop="1" thickBot="1">
      <c r="A313" s="723"/>
      <c r="B313" s="957" t="s">
        <v>951</v>
      </c>
      <c r="C313" s="957"/>
      <c r="D313" s="957"/>
      <c r="E313" s="957"/>
      <c r="F313" s="957"/>
      <c r="G313" s="957"/>
      <c r="H313" s="957"/>
      <c r="I313" s="957"/>
      <c r="J313" s="957"/>
      <c r="L313" s="714" t="str">
        <f>B313</f>
        <v xml:space="preserve">Il s’agit des aliments panés à frire ou à rissoler, ou des aliments préfrits à réchauffer ou à cuire, servis en plat principal ou en garniture d’accompagnement, et non en entrée (déjà limité en lipides au § 4.2.1.1.1). </v>
      </c>
      <c r="M313" s="715">
        <f>LEN(L313)</f>
        <v>219</v>
      </c>
      <c r="N313" s="585" t="s">
        <v>656</v>
      </c>
      <c r="O313" s="716"/>
    </row>
    <row r="314" spans="1:15" ht="45" customHeight="1" thickTop="1" thickBot="1">
      <c r="A314" s="723"/>
      <c r="B314" s="957" t="s">
        <v>952</v>
      </c>
      <c r="C314" s="957"/>
      <c r="D314" s="957"/>
      <c r="E314" s="957"/>
      <c r="F314" s="957"/>
      <c r="G314" s="957"/>
      <c r="H314" s="957"/>
      <c r="I314" s="957"/>
      <c r="J314" s="957"/>
      <c r="L314" s="714" t="str">
        <f>B314</f>
        <v xml:space="preserve"> Les aliments concernés peuvent être par exemple les beignets, les cordons bleus, les aliments panés (steak du fromager, poisson pané, escalope viennoise, etc.), les frites, les pommes de terre rissolées, les pommes dauphine, les pommes duchesse, les beignets de légumes.</v>
      </c>
      <c r="M314" s="715">
        <f>LEN(L314)</f>
        <v>271</v>
      </c>
      <c r="N314" s="585" t="s">
        <v>656</v>
      </c>
      <c r="O314" s="716"/>
    </row>
    <row r="315" spans="1:15" ht="45" customHeight="1" thickTop="1" thickBot="1">
      <c r="A315" s="723"/>
      <c r="B315" s="721" t="s">
        <v>953</v>
      </c>
      <c r="C315" s="700"/>
      <c r="D315" s="700"/>
      <c r="E315" s="700"/>
      <c r="F315" s="700"/>
      <c r="G315" s="700"/>
      <c r="H315" s="700"/>
      <c r="I315" s="700"/>
      <c r="J315" s="700"/>
    </row>
    <row r="316" spans="1:15" ht="45" customHeight="1" thickTop="1" thickBot="1">
      <c r="A316" s="723"/>
      <c r="B316" s="957" t="s">
        <v>954</v>
      </c>
      <c r="C316" s="957"/>
      <c r="D316" s="957"/>
      <c r="E316" s="957"/>
      <c r="F316" s="957"/>
      <c r="G316" s="957"/>
      <c r="H316" s="957"/>
      <c r="I316" s="957"/>
      <c r="J316" s="957"/>
      <c r="L316" s="714" t="str">
        <f>B316</f>
        <v>La cuisson par friture utilise de la matière grasse comme vecteur de chaleur. Elle est ainsi susceptible d’altérer les aliments et d’augmenter leur apport énergétique. Pour limiter ce risque, il est recommandé de:</v>
      </c>
      <c r="M316" s="715">
        <f>LEN(L316)</f>
        <v>213</v>
      </c>
      <c r="N316" s="585" t="s">
        <v>656</v>
      </c>
      <c r="O316" s="716"/>
    </row>
    <row r="317" spans="1:15" ht="45" customHeight="1" thickTop="1" thickBot="1">
      <c r="A317" s="723"/>
      <c r="B317" s="957" t="s">
        <v>955</v>
      </c>
      <c r="C317" s="957"/>
      <c r="D317" s="957"/>
      <c r="E317" s="957"/>
      <c r="F317" s="957"/>
      <c r="G317" s="957"/>
      <c r="H317" s="957"/>
      <c r="I317" s="957"/>
      <c r="J317" s="957"/>
      <c r="L317" s="714" t="str">
        <f>B317</f>
        <v>- suivre les indications des fiches techniques du fabricant, pour restituer les aliments de façon appropriée, notamment en n’ajoutant pas de matière grasse pour cuire ou réchauffer les produits préfrits ;</v>
      </c>
      <c r="M317" s="715">
        <f>LEN(L317)</f>
        <v>204</v>
      </c>
      <c r="N317" s="585" t="s">
        <v>656</v>
      </c>
      <c r="O317" s="716"/>
    </row>
    <row r="318" spans="1:15" ht="45" customHeight="1" thickTop="1">
      <c r="A318" s="723"/>
      <c r="B318" s="721" t="s">
        <v>956</v>
      </c>
      <c r="C318" s="700"/>
      <c r="D318" s="700"/>
      <c r="E318" s="700"/>
      <c r="F318" s="700"/>
      <c r="G318" s="700"/>
      <c r="H318" s="700"/>
      <c r="I318" s="700"/>
      <c r="J318" s="700"/>
    </row>
    <row r="319" spans="1:15" ht="45" customHeight="1">
      <c r="A319" s="723"/>
      <c r="B319" s="729" t="s">
        <v>957</v>
      </c>
      <c r="C319" s="730"/>
      <c r="D319" s="730"/>
      <c r="E319" s="730"/>
      <c r="F319" s="730"/>
      <c r="G319" s="730"/>
      <c r="H319" s="730"/>
      <c r="I319" s="730"/>
      <c r="J319" s="730"/>
    </row>
    <row r="320" spans="1:15" ht="45" customHeight="1" thickBot="1">
      <c r="A320" s="723"/>
      <c r="B320" s="721" t="s">
        <v>958</v>
      </c>
      <c r="C320" s="700"/>
      <c r="D320" s="700"/>
      <c r="E320" s="700"/>
      <c r="F320" s="700"/>
      <c r="G320" s="700"/>
      <c r="H320" s="700"/>
      <c r="I320" s="700"/>
      <c r="J320" s="700"/>
    </row>
    <row r="321" spans="1:15" ht="45" customHeight="1" thickTop="1" thickBot="1">
      <c r="A321" s="723"/>
      <c r="B321" s="957" t="s">
        <v>959</v>
      </c>
      <c r="C321" s="957"/>
      <c r="D321" s="957"/>
      <c r="E321" s="957"/>
      <c r="F321" s="957"/>
      <c r="G321" s="957"/>
      <c r="H321" s="957"/>
      <c r="I321" s="957"/>
      <c r="J321" s="957"/>
      <c r="L321" s="714" t="str">
        <f>B321</f>
        <v>Il s’agit du plat principal, à base de viandes, poissons, œufs, abats ou fromage, ou mélange de bases animales et de protéines végétales, sans tenir compte du légume et de la sauce d’accompagnement. Les aliments concernés peuvent être, par exemple :</v>
      </c>
      <c r="M321" s="715">
        <f>LEN(L321)</f>
        <v>249</v>
      </c>
      <c r="N321" s="585" t="s">
        <v>656</v>
      </c>
      <c r="O321" s="716"/>
    </row>
    <row r="322" spans="1:15" ht="45" customHeight="1" thickTop="1" thickBot="1">
      <c r="A322" s="723"/>
      <c r="B322" s="957" t="s">
        <v>960</v>
      </c>
      <c r="C322" s="957"/>
      <c r="D322" s="957"/>
      <c r="E322" s="957"/>
      <c r="F322" s="957"/>
      <c r="G322" s="957"/>
      <c r="H322" s="957"/>
      <c r="I322" s="957"/>
      <c r="J322" s="957"/>
    </row>
    <row r="323" spans="1:15" ht="45" customHeight="1" thickTop="1" thickBot="1">
      <c r="A323" s="723"/>
      <c r="B323" s="957" t="s">
        <v>961</v>
      </c>
      <c r="C323" s="957"/>
      <c r="D323" s="957"/>
      <c r="E323" s="957"/>
      <c r="F323" s="957"/>
      <c r="G323" s="957"/>
      <c r="H323" s="957"/>
      <c r="I323" s="957"/>
      <c r="J323" s="957"/>
      <c r="L323" s="714" t="str">
        <f>B323</f>
        <v>- les bouchées à la reine, les quiches, les quenelles, les omelettes garnies (fromage, lardons, pommes de terre rissolées), les saucisses, le cervelas obernois, les beignets de volaille, les cordons bleus ou les steaks du fromager.</v>
      </c>
      <c r="M323" s="715">
        <f>LEN(L323)</f>
        <v>231</v>
      </c>
      <c r="N323" s="585" t="s">
        <v>656</v>
      </c>
      <c r="O323" s="716"/>
    </row>
    <row r="324" spans="1:15" ht="45" customHeight="1" thickTop="1" thickBot="1">
      <c r="A324" s="723"/>
      <c r="B324" s="957" t="s">
        <v>962</v>
      </c>
      <c r="C324" s="957"/>
      <c r="D324" s="957"/>
      <c r="E324" s="957"/>
      <c r="F324" s="957"/>
      <c r="G324" s="957"/>
      <c r="H324" s="957"/>
      <c r="I324" s="957"/>
      <c r="J324" s="957"/>
      <c r="L324" s="714" t="str">
        <f>B324</f>
        <v>Les viandes hachées de bœuf ou de veau, l’égrené de bœuf ou toute autre source protidique présentée sous forme de hachée, contenant 20% de matière grasse, entrant dans la réalisation de recettes sont aussi à limiter suivant la présente fréquence.</v>
      </c>
      <c r="M324" s="715">
        <f>LEN(L324)</f>
        <v>246</v>
      </c>
      <c r="N324" s="585" t="s">
        <v>656</v>
      </c>
      <c r="O324" s="716"/>
    </row>
    <row r="325" spans="1:15" ht="45" customHeight="1" thickTop="1">
      <c r="A325" s="723"/>
      <c r="B325" s="957" t="s">
        <v>963</v>
      </c>
      <c r="C325" s="957"/>
      <c r="D325" s="957"/>
      <c r="E325" s="957"/>
      <c r="F325" s="957"/>
      <c r="G325" s="957"/>
      <c r="H325" s="957"/>
      <c r="I325" s="957"/>
      <c r="J325" s="957"/>
    </row>
    <row r="326" spans="1:15" ht="45" customHeight="1">
      <c r="A326" s="723"/>
      <c r="B326" s="957" t="s">
        <v>964</v>
      </c>
      <c r="C326" s="957"/>
      <c r="D326" s="957"/>
      <c r="E326" s="957"/>
      <c r="F326" s="957"/>
      <c r="G326" s="957"/>
      <c r="H326" s="957"/>
      <c r="I326" s="957"/>
      <c r="J326" s="957"/>
    </row>
    <row r="327" spans="1:15" ht="45" customHeight="1">
      <c r="A327" s="723"/>
      <c r="B327" s="731" t="s">
        <v>965</v>
      </c>
      <c r="C327" s="732"/>
      <c r="D327" s="732"/>
      <c r="E327" s="732"/>
      <c r="F327" s="732"/>
      <c r="G327" s="732"/>
      <c r="H327" s="732"/>
      <c r="I327" s="732"/>
      <c r="J327" s="732"/>
    </row>
    <row r="328" spans="1:15" ht="45" customHeight="1" thickBot="1">
      <c r="A328" s="723"/>
      <c r="B328" s="721" t="s">
        <v>966</v>
      </c>
      <c r="C328" s="700"/>
      <c r="D328" s="700"/>
      <c r="E328" s="700"/>
      <c r="F328" s="700"/>
      <c r="G328" s="700"/>
      <c r="H328" s="700"/>
      <c r="I328" s="700"/>
      <c r="J328" s="700"/>
    </row>
    <row r="329" spans="1:15" ht="45" customHeight="1" thickTop="1" thickBot="1">
      <c r="A329" s="723"/>
      <c r="B329" s="957" t="s">
        <v>967</v>
      </c>
      <c r="C329" s="957"/>
      <c r="D329" s="957"/>
      <c r="E329" s="957"/>
      <c r="F329" s="957"/>
      <c r="G329" s="957"/>
      <c r="H329" s="957"/>
      <c r="I329" s="957"/>
      <c r="J329" s="957"/>
      <c r="L329" s="714" t="str">
        <f>B329</f>
        <v xml:space="preserve">Il s’agit par exemple des pâtisseries comme les beignets, les viennoiseries, les gaufres, les crêpes fourrées au chocolat, les gâteaux à la crème ou au chocolat, les brownies au chocolat et aux noix, les quatre-quarts, les gâteaux moelleux chocolatés type napolitain mini-roulé, </v>
      </c>
      <c r="M329" s="715">
        <f>LEN(L329)</f>
        <v>279</v>
      </c>
      <c r="N329" s="585" t="s">
        <v>656</v>
      </c>
      <c r="O329" s="716"/>
    </row>
    <row r="330" spans="1:15" ht="45" customHeight="1" thickTop="1">
      <c r="A330" s="723"/>
      <c r="B330" s="957" t="s">
        <v>968</v>
      </c>
      <c r="C330" s="957"/>
      <c r="D330" s="957"/>
      <c r="E330" s="957"/>
      <c r="F330" s="957"/>
      <c r="G330" s="957"/>
      <c r="H330" s="957"/>
      <c r="I330" s="957"/>
      <c r="J330" s="957"/>
    </row>
    <row r="331" spans="1:15" ht="45" customHeight="1" thickBot="1">
      <c r="A331" s="723"/>
      <c r="B331" s="957" t="s">
        <v>969</v>
      </c>
      <c r="C331" s="957"/>
      <c r="D331" s="957"/>
      <c r="E331" s="957"/>
      <c r="F331" s="957"/>
      <c r="G331" s="957"/>
      <c r="H331" s="957"/>
      <c r="I331" s="957"/>
      <c r="J331" s="957"/>
    </row>
    <row r="332" spans="1:15" ht="45" customHeight="1" thickTop="1" thickBot="1">
      <c r="A332" s="723"/>
      <c r="B332" s="967" t="s">
        <v>970</v>
      </c>
      <c r="C332" s="967"/>
      <c r="D332" s="967"/>
      <c r="E332" s="967"/>
      <c r="F332" s="967"/>
      <c r="G332" s="967"/>
      <c r="H332" s="967"/>
      <c r="I332" s="967"/>
      <c r="J332" s="967"/>
      <c r="L332" s="714" t="str">
        <f>B332</f>
        <v>4.2.1.1.5. Servir un minimum de plats protidiques de poisson, ou de préparation à base de poisson contenant au moins 70% de poisson (éventuellement reconstitué), et dont le rapport protéines/lipides est au moins de 2</v>
      </c>
      <c r="M332" s="715">
        <f>LEN(L332)</f>
        <v>216</v>
      </c>
      <c r="N332" s="585" t="s">
        <v>656</v>
      </c>
      <c r="O332" s="716"/>
    </row>
    <row r="333" spans="1:15" ht="45" customHeight="1" thickTop="1">
      <c r="A333" s="723"/>
      <c r="B333" s="721" t="s">
        <v>971</v>
      </c>
      <c r="C333" s="700"/>
      <c r="D333" s="700"/>
      <c r="E333" s="700"/>
      <c r="F333" s="700"/>
      <c r="G333" s="700"/>
      <c r="H333" s="700"/>
      <c r="I333" s="700"/>
      <c r="J333" s="700"/>
    </row>
    <row r="334" spans="1:15" ht="45" customHeight="1">
      <c r="A334" s="723"/>
      <c r="B334" s="721" t="s">
        <v>972</v>
      </c>
      <c r="C334" s="700"/>
      <c r="D334" s="700"/>
      <c r="E334" s="700"/>
      <c r="F334" s="700"/>
      <c r="G334" s="700"/>
      <c r="H334" s="700"/>
      <c r="I334" s="700"/>
      <c r="J334" s="700"/>
    </row>
    <row r="335" spans="1:15" ht="45" customHeight="1" thickBot="1">
      <c r="A335" s="723"/>
      <c r="B335" s="957" t="s">
        <v>973</v>
      </c>
      <c r="C335" s="957"/>
      <c r="D335" s="957"/>
      <c r="E335" s="957"/>
      <c r="F335" s="957"/>
      <c r="G335" s="957"/>
      <c r="H335" s="957"/>
      <c r="I335" s="957"/>
      <c r="J335" s="957"/>
    </row>
    <row r="336" spans="1:15" ht="45" customHeight="1" thickTop="1" thickBot="1">
      <c r="A336" s="723"/>
      <c r="B336" s="957" t="s">
        <v>974</v>
      </c>
      <c r="C336" s="957"/>
      <c r="D336" s="957"/>
      <c r="E336" s="957"/>
      <c r="F336" s="957"/>
      <c r="G336" s="957"/>
      <c r="H336" s="957"/>
      <c r="I336" s="957"/>
      <c r="J336" s="957"/>
      <c r="L336" s="714" t="str">
        <f>B336</f>
        <v>Les plats composés du type brandade, paella, gratin ou poisson meunière sont à prendre en compte, si le grammage de poisson à la base du plat atteint au moins 70% du grammage recommandé pour une portion de poisson pour la tranche d’âge considérée, et si le rapport P/L est au moins égal à 2.</v>
      </c>
      <c r="M336" s="715">
        <f>LEN(L336)</f>
        <v>291</v>
      </c>
      <c r="N336" s="585" t="s">
        <v>656</v>
      </c>
      <c r="O336" s="716"/>
    </row>
    <row r="337" spans="1:15" ht="45" customHeight="1" thickTop="1">
      <c r="A337" s="723"/>
      <c r="B337" s="957" t="s">
        <v>975</v>
      </c>
      <c r="C337" s="957"/>
      <c r="D337" s="957"/>
      <c r="E337" s="957"/>
      <c r="F337" s="957"/>
      <c r="G337" s="957"/>
      <c r="H337" s="957"/>
      <c r="I337" s="957"/>
      <c r="J337" s="957"/>
    </row>
    <row r="338" spans="1:15" ht="45" customHeight="1" thickBot="1">
      <c r="A338" s="723"/>
      <c r="B338" s="957" t="s">
        <v>976</v>
      </c>
      <c r="C338" s="957"/>
      <c r="D338" s="957"/>
      <c r="E338" s="957"/>
      <c r="F338" s="957"/>
      <c r="G338" s="957"/>
      <c r="H338" s="957"/>
      <c r="I338" s="957"/>
      <c r="J338" s="957"/>
    </row>
    <row r="339" spans="1:15" ht="45" customHeight="1" thickTop="1" thickBot="1">
      <c r="A339" s="723"/>
      <c r="B339" s="957" t="s">
        <v>977</v>
      </c>
      <c r="C339" s="957"/>
      <c r="D339" s="957"/>
      <c r="E339" s="957"/>
      <c r="F339" s="957"/>
      <c r="G339" s="957"/>
      <c r="H339" s="957"/>
      <c r="I339" s="957"/>
      <c r="J339" s="957"/>
      <c r="L339" s="714" t="str">
        <f>B339</f>
        <v>De même, il n’est pas tenu compte du rapport protéines/lipides des poissons gras tels que le thon, le saumon, la sardine, le maquereau, le bar ou loup, la roussette ou saumonette, ou la truite, dont la consommation est recommandée car ils sont riches en vitamine D et en acides gras oméga 3.</v>
      </c>
      <c r="M339" s="715">
        <f>LEN(L339)</f>
        <v>291</v>
      </c>
      <c r="N339" s="585" t="s">
        <v>656</v>
      </c>
      <c r="O339" s="716"/>
    </row>
    <row r="340" spans="1:15" ht="45" customHeight="1" thickTop="1" thickBot="1">
      <c r="A340" s="723"/>
      <c r="B340" s="968" t="s">
        <v>978</v>
      </c>
      <c r="C340" s="968"/>
      <c r="D340" s="968"/>
      <c r="E340" s="968"/>
      <c r="F340" s="968"/>
      <c r="G340" s="968"/>
      <c r="H340" s="968"/>
      <c r="I340" s="968"/>
      <c r="J340" s="968"/>
    </row>
    <row r="341" spans="1:15" ht="45" customHeight="1" thickTop="1" thickBot="1">
      <c r="A341" s="723"/>
      <c r="B341" s="957" t="s">
        <v>979</v>
      </c>
      <c r="C341" s="957"/>
      <c r="D341" s="957"/>
      <c r="E341" s="957"/>
      <c r="F341" s="957"/>
      <c r="G341" s="957"/>
      <c r="H341" s="957"/>
      <c r="I341" s="957"/>
      <c r="J341" s="957"/>
      <c r="L341" s="714" t="str">
        <f>B341</f>
        <v>Il est rappelé qu’il s’agit ici de garantir les apports en fibres et en vitamines (vitamine C notamment). Pour atteindre cet objectif nutritionnel (cf. § 2.1) les fréquences recommandées portent sur la consommation minimum de :</v>
      </c>
      <c r="M341" s="715">
        <f>LEN(L341)</f>
        <v>227</v>
      </c>
      <c r="N341" s="585" t="s">
        <v>656</v>
      </c>
      <c r="O341" s="716"/>
    </row>
    <row r="342" spans="1:15" ht="45" customHeight="1" thickTop="1">
      <c r="A342" s="723"/>
      <c r="B342" s="721" t="s">
        <v>980</v>
      </c>
      <c r="C342" s="700"/>
      <c r="D342" s="700"/>
      <c r="E342" s="700"/>
      <c r="F342" s="700"/>
      <c r="G342" s="700"/>
      <c r="H342" s="700"/>
      <c r="I342" s="700"/>
      <c r="J342" s="700"/>
    </row>
    <row r="343" spans="1:15" ht="45" customHeight="1">
      <c r="A343" s="723"/>
      <c r="B343" s="721" t="s">
        <v>981</v>
      </c>
      <c r="C343" s="700"/>
      <c r="D343" s="700"/>
      <c r="E343" s="700"/>
      <c r="F343" s="700"/>
      <c r="G343" s="700"/>
      <c r="H343" s="700"/>
      <c r="I343" s="700"/>
      <c r="J343" s="700"/>
    </row>
    <row r="344" spans="1:15" ht="45" customHeight="1">
      <c r="A344" s="723"/>
      <c r="B344" s="721" t="s">
        <v>982</v>
      </c>
      <c r="C344" s="700"/>
      <c r="D344" s="700"/>
      <c r="E344" s="700"/>
      <c r="F344" s="700"/>
      <c r="G344" s="700"/>
      <c r="H344" s="700"/>
      <c r="I344" s="700"/>
      <c r="J344" s="700"/>
    </row>
    <row r="345" spans="1:15" ht="45" customHeight="1">
      <c r="A345" s="723"/>
      <c r="B345" s="713" t="s">
        <v>983</v>
      </c>
      <c r="C345" s="700"/>
      <c r="D345" s="700"/>
      <c r="E345" s="700"/>
      <c r="F345" s="700"/>
      <c r="G345" s="700"/>
      <c r="H345" s="700"/>
      <c r="I345" s="700"/>
      <c r="J345" s="700"/>
    </row>
    <row r="346" spans="1:15" ht="45" customHeight="1">
      <c r="A346" s="723"/>
      <c r="B346" s="733" t="s">
        <v>984</v>
      </c>
      <c r="C346" s="734"/>
      <c r="D346" s="734"/>
      <c r="E346" s="734"/>
      <c r="F346" s="734"/>
      <c r="G346" s="734"/>
      <c r="H346" s="734"/>
      <c r="I346" s="734"/>
      <c r="J346" s="734"/>
    </row>
    <row r="347" spans="1:15" ht="45" customHeight="1" thickBot="1">
      <c r="A347" s="723"/>
      <c r="B347" s="957" t="s">
        <v>985</v>
      </c>
      <c r="C347" s="957"/>
      <c r="D347" s="957"/>
      <c r="E347" s="957"/>
      <c r="F347" s="957"/>
      <c r="G347" s="957"/>
      <c r="H347" s="957"/>
      <c r="I347" s="957"/>
      <c r="J347" s="957"/>
    </row>
    <row r="348" spans="1:15" ht="45" customHeight="1" thickTop="1" thickBot="1">
      <c r="A348" s="723"/>
      <c r="B348" s="957" t="s">
        <v>986</v>
      </c>
      <c r="C348" s="957"/>
      <c r="D348" s="957"/>
      <c r="E348" s="957"/>
      <c r="F348" s="957"/>
      <c r="G348" s="957"/>
      <c r="H348" s="957"/>
      <c r="I348" s="957"/>
      <c r="J348" s="957"/>
      <c r="L348" s="714" t="str">
        <f>B348</f>
        <v>- entrées de crudités de légumes ou de fruits : 10 repas sur 20 repas successifs au minimum ; les salades servies en garniture de plat (par exemple pizza salade ou quiche salade) sont prises en compte ;</v>
      </c>
      <c r="M348" s="715">
        <f>LEN(L348)</f>
        <v>202</v>
      </c>
      <c r="N348" s="585" t="s">
        <v>656</v>
      </c>
      <c r="O348" s="716"/>
    </row>
    <row r="349" spans="1:15" ht="45" customHeight="1" thickTop="1" thickBot="1">
      <c r="A349" s="723"/>
      <c r="B349" s="721" t="s">
        <v>987</v>
      </c>
      <c r="C349" s="700"/>
      <c r="D349" s="700"/>
      <c r="E349" s="700"/>
      <c r="F349" s="700"/>
      <c r="G349" s="700"/>
      <c r="H349" s="700"/>
      <c r="I349" s="700"/>
      <c r="J349" s="700"/>
    </row>
    <row r="350" spans="1:15" ht="45" customHeight="1" thickTop="1" thickBot="1">
      <c r="A350" s="723"/>
      <c r="B350" s="957" t="s">
        <v>988</v>
      </c>
      <c r="C350" s="957"/>
      <c r="D350" s="957"/>
      <c r="E350" s="957"/>
      <c r="F350" s="957"/>
      <c r="G350" s="957"/>
      <c r="H350" s="957"/>
      <c r="I350" s="957"/>
      <c r="J350" s="957"/>
      <c r="L350" s="714" t="str">
        <f>B350</f>
        <v>Les fruits crus courants riches en vitamine C sont par exemple les agrumes, le kiwi, la fraise, le melon, la nectarine ou l’ananas. Les salades de fruits sont prises en compte si elles contiennent 100% de fruits crus.</v>
      </c>
      <c r="M350" s="715">
        <f>LEN(L350)</f>
        <v>217</v>
      </c>
      <c r="N350" s="585" t="s">
        <v>656</v>
      </c>
      <c r="O350" s="716"/>
    </row>
    <row r="351" spans="1:15" ht="45" customHeight="1" thickTop="1" thickBot="1">
      <c r="A351" s="723"/>
      <c r="B351" s="735" t="s">
        <v>989</v>
      </c>
      <c r="C351" s="736"/>
      <c r="D351" s="736"/>
      <c r="E351" s="736"/>
      <c r="F351" s="736"/>
      <c r="G351" s="736"/>
      <c r="H351" s="736"/>
      <c r="I351" s="736"/>
      <c r="J351" s="736"/>
    </row>
    <row r="352" spans="1:15" ht="45" customHeight="1" thickTop="1" thickBot="1">
      <c r="A352" s="723"/>
      <c r="B352" s="957" t="s">
        <v>990</v>
      </c>
      <c r="C352" s="957"/>
      <c r="D352" s="957"/>
      <c r="E352" s="957"/>
      <c r="F352" s="957"/>
      <c r="G352" s="957"/>
      <c r="H352" s="957"/>
      <c r="I352" s="957"/>
      <c r="J352" s="957"/>
      <c r="L352" s="714" t="str">
        <f>B352</f>
        <v>Il s’agit par exemple des brocolis, des choux, des carottes, des champignons, des courgettes, des épinards, des haricots verts, de la macédoine de légumes, des navets, des petits pois ou de la ratatouille.</v>
      </c>
      <c r="M352" s="715">
        <f>LEN(L352)</f>
        <v>205</v>
      </c>
      <c r="N352" s="585" t="s">
        <v>656</v>
      </c>
      <c r="O352" s="716"/>
    </row>
    <row r="353" spans="1:15" ht="45" customHeight="1" thickTop="1" thickBot="1">
      <c r="A353" s="723"/>
      <c r="B353" s="957" t="s">
        <v>991</v>
      </c>
      <c r="C353" s="957"/>
      <c r="D353" s="957"/>
      <c r="E353" s="957"/>
      <c r="F353" s="957"/>
      <c r="G353" s="957"/>
      <c r="H353" s="957"/>
      <c r="I353" s="957"/>
      <c r="J353" s="957"/>
      <c r="L353" s="714" t="str">
        <f>B353</f>
        <v>Quand une recette associe une base de légumes cuits à une base de féculents, cette recette est comptabilisée dans les fréquences de services de légumes cuits dès lors que ces derniers représentent plus de 50 % des ingrédients totaux servis.</v>
      </c>
      <c r="M353" s="715">
        <f>LEN(L353)</f>
        <v>240</v>
      </c>
      <c r="N353" s="585" t="s">
        <v>656</v>
      </c>
      <c r="O353" s="716"/>
    </row>
    <row r="354" spans="1:15" ht="45" customHeight="1" thickTop="1">
      <c r="A354" s="723"/>
      <c r="B354" s="737" t="s">
        <v>992</v>
      </c>
      <c r="C354" s="738"/>
      <c r="D354" s="738"/>
      <c r="E354" s="738"/>
      <c r="F354" s="738"/>
      <c r="G354" s="738"/>
      <c r="H354" s="738"/>
      <c r="I354" s="738"/>
      <c r="J354" s="738"/>
    </row>
    <row r="355" spans="1:15" ht="45" customHeight="1">
      <c r="A355" s="723"/>
      <c r="B355" s="721" t="s">
        <v>993</v>
      </c>
      <c r="C355" s="700"/>
      <c r="D355" s="700"/>
      <c r="E355" s="700"/>
      <c r="F355" s="700"/>
      <c r="G355" s="700"/>
      <c r="H355" s="700"/>
      <c r="I355" s="700"/>
      <c r="J355" s="700"/>
    </row>
    <row r="356" spans="1:15" ht="45" customHeight="1">
      <c r="A356" s="723"/>
      <c r="B356" s="721" t="s">
        <v>994</v>
      </c>
      <c r="C356" s="700"/>
      <c r="D356" s="700"/>
      <c r="E356" s="700"/>
      <c r="F356" s="700"/>
      <c r="G356" s="700"/>
      <c r="H356" s="700"/>
      <c r="I356" s="700"/>
      <c r="J356" s="700"/>
    </row>
    <row r="357" spans="1:15" ht="45" customHeight="1">
      <c r="A357" s="723"/>
      <c r="B357" s="721" t="s">
        <v>995</v>
      </c>
      <c r="C357" s="700"/>
      <c r="D357" s="700"/>
      <c r="E357" s="700"/>
      <c r="F357" s="700"/>
      <c r="G357" s="700"/>
      <c r="H357" s="700"/>
      <c r="I357" s="700"/>
      <c r="J357" s="700"/>
    </row>
    <row r="358" spans="1:15" ht="45" customHeight="1">
      <c r="A358" s="723"/>
      <c r="B358" s="721" t="s">
        <v>996</v>
      </c>
      <c r="C358" s="700"/>
      <c r="D358" s="700"/>
      <c r="E358" s="700"/>
      <c r="F358" s="700"/>
      <c r="G358" s="700"/>
      <c r="H358" s="700"/>
      <c r="I358" s="700"/>
      <c r="J358" s="700"/>
    </row>
    <row r="359" spans="1:15" ht="45" customHeight="1" thickBot="1">
      <c r="A359" s="723"/>
      <c r="B359" s="721" t="s">
        <v>997</v>
      </c>
      <c r="C359" s="700"/>
      <c r="D359" s="700"/>
      <c r="E359" s="700"/>
      <c r="F359" s="700"/>
      <c r="G359" s="700"/>
      <c r="H359" s="700"/>
      <c r="I359" s="700"/>
      <c r="J359" s="700"/>
    </row>
    <row r="360" spans="1:15" ht="45" customHeight="1" thickTop="1" thickBot="1">
      <c r="A360" s="723"/>
      <c r="B360" s="957" t="s">
        <v>998</v>
      </c>
      <c r="C360" s="957"/>
      <c r="D360" s="957"/>
      <c r="E360" s="957"/>
      <c r="F360" s="957"/>
      <c r="G360" s="957"/>
      <c r="H360" s="957"/>
      <c r="I360" s="957"/>
      <c r="J360" s="957"/>
      <c r="L360" s="714" t="str">
        <f>B360</f>
        <v>Les légumes secs, dont les qualités nutritionnelles justifient leur présence régulière dans les menus, seront préférentiellement proposés en purées, ou panachés avec des légumes de bonne digestibilité, pour limiter l’inconfort des phénomènes de flatulence, exception faite des lentilles qui sont plus digestes.</v>
      </c>
      <c r="M360" s="715">
        <f>LEN(L360)</f>
        <v>310</v>
      </c>
      <c r="N360" s="585" t="s">
        <v>656</v>
      </c>
      <c r="O360" s="716"/>
    </row>
    <row r="361" spans="1:15" ht="45" customHeight="1" thickTop="1" thickBot="1">
      <c r="A361" s="723"/>
      <c r="B361" s="957" t="s">
        <v>999</v>
      </c>
      <c r="C361" s="957"/>
      <c r="D361" s="957"/>
      <c r="E361" s="957"/>
      <c r="F361" s="957"/>
      <c r="G361" s="957"/>
      <c r="H361" s="957"/>
      <c r="I361" s="957"/>
      <c r="J361" s="957"/>
      <c r="L361" s="714" t="str">
        <f>B361</f>
        <v>Les céréales peu raffinées peuvent élargir le choix des variétés, pour autant que les céréales soient proposées avec discernement aux seules catégories de convives ne justifiant pas de précautions alimentaires en relation avec une éventuelle irritation des parois intestinales.</v>
      </c>
      <c r="M361" s="715">
        <f>LEN(L361)</f>
        <v>277</v>
      </c>
      <c r="N361" s="585" t="s">
        <v>656</v>
      </c>
      <c r="O361" s="716"/>
    </row>
    <row r="362" spans="1:15" ht="45" customHeight="1" thickTop="1" thickBot="1">
      <c r="A362" s="723"/>
      <c r="B362" s="957" t="s">
        <v>1000</v>
      </c>
      <c r="C362" s="957"/>
      <c r="D362" s="957"/>
      <c r="E362" s="957"/>
      <c r="F362" s="957"/>
      <c r="G362" s="957"/>
      <c r="H362" s="957"/>
      <c r="I362" s="957"/>
      <c r="J362" s="957"/>
      <c r="L362" s="714" t="str">
        <f>B362</f>
        <v>Quand une recette associe une base de féculents à une autre base de légumes, cette recette est comptabilisée dans les féculents dès lors que ces derniers représentent plus de 50% des ingrédients totaux servis.</v>
      </c>
      <c r="M362" s="715">
        <f>LEN(L362)</f>
        <v>209</v>
      </c>
      <c r="N362" s="585" t="s">
        <v>656</v>
      </c>
      <c r="O362" s="716"/>
    </row>
    <row r="363" spans="1:15" ht="45" customHeight="1" thickTop="1">
      <c r="A363" s="723"/>
      <c r="B363" s="957" t="s">
        <v>1001</v>
      </c>
      <c r="C363" s="957"/>
      <c r="D363" s="957"/>
      <c r="E363" s="957"/>
      <c r="F363" s="957"/>
      <c r="G363" s="957"/>
      <c r="H363" s="957"/>
      <c r="I363" s="957"/>
      <c r="J363" s="957"/>
    </row>
    <row r="364" spans="1:15" ht="45" customHeight="1" thickBot="1">
      <c r="A364" s="723"/>
      <c r="B364" s="958" t="s">
        <v>1002</v>
      </c>
      <c r="C364" s="958"/>
      <c r="D364" s="958"/>
      <c r="E364" s="958"/>
      <c r="F364" s="958"/>
      <c r="G364" s="958"/>
      <c r="H364" s="958"/>
      <c r="I364" s="958"/>
      <c r="J364" s="958"/>
    </row>
    <row r="365" spans="1:15" ht="45" customHeight="1" thickTop="1" thickBot="1">
      <c r="A365" s="723"/>
      <c r="B365" s="969" t="s">
        <v>1003</v>
      </c>
      <c r="C365" s="969"/>
      <c r="D365" s="969"/>
      <c r="E365" s="969"/>
      <c r="F365" s="969"/>
      <c r="G365" s="969"/>
      <c r="H365" s="969"/>
      <c r="I365" s="969"/>
      <c r="J365" s="969"/>
      <c r="L365" s="714" t="str">
        <f>B365</f>
        <v>Afin d’atteindre cet objectif nutritionnel (cf. § 2.3), il convient de restreindre la consommation des desserts ou des produits laitiers contenant plus de 20g de glucides simples totaux par portion et moins de 15% de lipides.</v>
      </c>
      <c r="M365" s="715">
        <f>LEN(L365)</f>
        <v>225</v>
      </c>
      <c r="N365" s="585" t="s">
        <v>656</v>
      </c>
      <c r="O365" s="716"/>
    </row>
    <row r="366" spans="1:15" ht="45" customHeight="1" thickTop="1">
      <c r="A366" s="723"/>
      <c r="B366" s="721" t="s">
        <v>941</v>
      </c>
      <c r="C366" s="700"/>
      <c r="D366" s="700"/>
      <c r="E366" s="700"/>
      <c r="F366" s="700"/>
      <c r="G366" s="700"/>
      <c r="H366" s="700"/>
      <c r="I366" s="700"/>
      <c r="J366" s="700"/>
    </row>
    <row r="367" spans="1:15" ht="45" customHeight="1">
      <c r="A367" s="723"/>
      <c r="B367" s="957" t="s">
        <v>1004</v>
      </c>
      <c r="C367" s="957"/>
      <c r="D367" s="957"/>
      <c r="E367" s="957"/>
      <c r="F367" s="957"/>
      <c r="G367" s="957"/>
      <c r="H367" s="957"/>
      <c r="I367" s="957"/>
      <c r="J367" s="957"/>
    </row>
    <row r="368" spans="1:15" ht="45" customHeight="1">
      <c r="A368" s="723"/>
      <c r="B368" s="957" t="s">
        <v>1005</v>
      </c>
      <c r="C368" s="957"/>
      <c r="D368" s="957"/>
      <c r="E368" s="957"/>
      <c r="F368" s="957"/>
      <c r="G368" s="957"/>
      <c r="H368" s="957"/>
      <c r="I368" s="957"/>
      <c r="J368" s="957"/>
    </row>
    <row r="369" spans="1:15" ht="45" customHeight="1" thickBot="1">
      <c r="A369" s="723"/>
      <c r="B369" s="957" t="s">
        <v>1006</v>
      </c>
      <c r="C369" s="957"/>
      <c r="D369" s="957"/>
      <c r="E369" s="957"/>
      <c r="F369" s="957"/>
      <c r="G369" s="957"/>
      <c r="H369" s="957"/>
      <c r="I369" s="957"/>
      <c r="J369" s="957"/>
    </row>
    <row r="370" spans="1:15" ht="45" customHeight="1" thickTop="1" thickBot="1">
      <c r="A370" s="723"/>
      <c r="B370" s="957" t="s">
        <v>1007</v>
      </c>
      <c r="C370" s="957"/>
      <c r="D370" s="957"/>
      <c r="E370" s="957"/>
      <c r="F370" s="957"/>
      <c r="G370" s="957"/>
      <c r="H370" s="957"/>
      <c r="I370" s="957"/>
      <c r="J370" s="957"/>
      <c r="L370" s="714" t="str">
        <f>B370</f>
        <v>Lorsque le dessert est réalisé à partir d’une préparation en poudre, la teneur en glucides simples est contrôlée sur le produit prêt à consommer, et non sur la base de l’étiquetage de la préparation en poudre</v>
      </c>
      <c r="M370" s="715">
        <f>LEN(L370)</f>
        <v>208</v>
      </c>
      <c r="N370" s="585" t="s">
        <v>656</v>
      </c>
      <c r="O370" s="716"/>
    </row>
    <row r="371" spans="1:15" ht="45" customHeight="1" thickTop="1">
      <c r="A371" s="723"/>
      <c r="B371" s="957" t="s">
        <v>1008</v>
      </c>
      <c r="C371" s="957"/>
      <c r="D371" s="957"/>
      <c r="E371" s="957"/>
      <c r="F371" s="957"/>
      <c r="G371" s="957"/>
      <c r="H371" s="957"/>
      <c r="I371" s="957"/>
      <c r="J371" s="957"/>
    </row>
    <row r="372" spans="1:15" ht="45" customHeight="1" thickBot="1">
      <c r="A372" s="723"/>
      <c r="B372" s="958" t="s">
        <v>1009</v>
      </c>
      <c r="C372" s="958"/>
      <c r="D372" s="958"/>
      <c r="E372" s="958"/>
      <c r="F372" s="958"/>
      <c r="G372" s="958"/>
      <c r="H372" s="958"/>
      <c r="I372" s="958"/>
      <c r="J372" s="958"/>
    </row>
    <row r="373" spans="1:15" ht="45" customHeight="1" thickTop="1" thickBot="1">
      <c r="A373" s="723"/>
      <c r="B373" s="970" t="s">
        <v>1010</v>
      </c>
      <c r="C373" s="970"/>
      <c r="D373" s="970"/>
      <c r="E373" s="970"/>
      <c r="F373" s="970"/>
      <c r="G373" s="970"/>
      <c r="H373" s="970"/>
      <c r="I373" s="970"/>
      <c r="J373" s="970"/>
      <c r="L373" s="714" t="str">
        <f>B373</f>
        <v>Afin d’atteindre cet objectif nutritionnel (cf. § 2.4) il est recommandé de limiter la consommation des préparations ou des plats prêts à consommer à base de viande, de poisson, d’œuf et/ou de fromage, contenant moins de 70% du grammage recommandé pour la denrée protidique des plats composés (cf. annexe 2)</v>
      </c>
      <c r="M373" s="715">
        <f>LEN(L373)</f>
        <v>307</v>
      </c>
      <c r="N373" s="585" t="s">
        <v>656</v>
      </c>
      <c r="O373" s="716"/>
    </row>
    <row r="374" spans="1:15" ht="45" customHeight="1" thickTop="1" thickBot="1">
      <c r="A374" s="723"/>
      <c r="B374" s="970" t="s">
        <v>1011</v>
      </c>
      <c r="C374" s="970"/>
      <c r="D374" s="970"/>
      <c r="E374" s="970"/>
      <c r="F374" s="970"/>
      <c r="G374" s="970"/>
      <c r="H374" s="970"/>
      <c r="I374" s="970"/>
      <c r="J374" s="970"/>
    </row>
    <row r="375" spans="1:15" ht="45" customHeight="1" thickTop="1" thickBot="1">
      <c r="A375" s="723"/>
      <c r="B375" s="958" t="s">
        <v>1012</v>
      </c>
      <c r="C375" s="958"/>
      <c r="D375" s="958"/>
      <c r="E375" s="958"/>
      <c r="F375" s="958"/>
      <c r="G375" s="958"/>
      <c r="H375" s="958"/>
      <c r="I375" s="958"/>
      <c r="J375" s="958"/>
      <c r="L375" s="714" t="str">
        <f>B375</f>
        <v>Il est préconisé des viandes non hachées afin de favoriser la diversité de l’offre de viande de boucherie et la qualité culinaire. Au-delà des apports en micronutriments tels que le fer, présents quelle que soit la texture des viandes,</v>
      </c>
      <c r="M375" s="715">
        <f>LEN(L375)</f>
        <v>235</v>
      </c>
      <c r="N375" s="585" t="s">
        <v>656</v>
      </c>
      <c r="O375" s="716"/>
    </row>
    <row r="376" spans="1:15" ht="45" customHeight="1" thickTop="1" thickBot="1">
      <c r="A376" s="723"/>
      <c r="B376" s="957" t="s">
        <v>1013</v>
      </c>
      <c r="C376" s="958"/>
      <c r="D376" s="958"/>
      <c r="E376" s="958"/>
      <c r="F376" s="958"/>
      <c r="G376" s="958"/>
      <c r="H376" s="958"/>
      <c r="I376" s="958"/>
      <c r="J376" s="958"/>
      <c r="L376" s="714" t="str">
        <f>B376</f>
        <v xml:space="preserve"> il importe aussi de favoriser la présence dans les menus de muscles non hachés cuisinés, nécessaires au maintien de l’indispensable éducation au goût, et au non moins indispensable usage de la mastication.</v>
      </c>
      <c r="M376" s="715">
        <f>LEN(L376)</f>
        <v>206</v>
      </c>
      <c r="N376" s="585" t="s">
        <v>656</v>
      </c>
      <c r="O376" s="716"/>
    </row>
    <row r="377" spans="1:15" ht="45" customHeight="1" thickTop="1" thickBot="1">
      <c r="A377" s="723"/>
      <c r="B377" s="971" t="s">
        <v>1014</v>
      </c>
      <c r="C377" s="971"/>
      <c r="D377" s="971"/>
      <c r="E377" s="971"/>
      <c r="F377" s="971"/>
      <c r="G377" s="971"/>
      <c r="H377" s="971"/>
      <c r="I377" s="971"/>
      <c r="J377" s="971"/>
      <c r="L377" s="714" t="str">
        <f>B377</f>
        <v>4.2.1.4.1. Limiter la consommation des préparations ou des plats prêts à consommer à base de viande, de poisson, d’œuf et/ou de fromage, contenant moins de 70% du grammage recommandé pour la denrée protidique des plats composés (cf. annexe 2).</v>
      </c>
      <c r="M377" s="715">
        <f>LEN(L377)</f>
        <v>243</v>
      </c>
      <c r="N377" s="585" t="s">
        <v>656</v>
      </c>
      <c r="O377" s="716"/>
    </row>
    <row r="378" spans="1:15" ht="45" customHeight="1" thickTop="1" thickBot="1">
      <c r="A378" s="723"/>
      <c r="B378" s="957" t="s">
        <v>1015</v>
      </c>
      <c r="C378" s="957"/>
      <c r="D378" s="957"/>
      <c r="E378" s="957"/>
      <c r="F378" s="957"/>
      <c r="G378" s="957"/>
      <c r="H378" s="957"/>
      <c r="I378" s="957"/>
      <c r="J378" s="957"/>
      <c r="L378" s="714" t="str">
        <f>B378</f>
        <v>Lorsque la préparation ou le plat prêt à consommer associe plusieurs aliments protidiques, les 70% s’entendent pour l’aliment protidique à la base du plat, et non pour le total des aliments protidiques du plat.</v>
      </c>
      <c r="M378" s="715">
        <f>LEN(L378)</f>
        <v>210</v>
      </c>
      <c r="N378" s="585" t="s">
        <v>656</v>
      </c>
      <c r="O378" s="716"/>
    </row>
    <row r="379" spans="1:15" ht="45" customHeight="1" thickTop="1">
      <c r="A379" s="723"/>
      <c r="B379" s="956" t="s">
        <v>941</v>
      </c>
      <c r="C379" s="956"/>
      <c r="D379" s="956"/>
      <c r="E379" s="956"/>
      <c r="F379" s="956"/>
      <c r="G379" s="956"/>
      <c r="H379" s="956"/>
      <c r="I379" s="956"/>
      <c r="J379" s="956"/>
    </row>
    <row r="380" spans="1:15" ht="45" customHeight="1" thickBot="1">
      <c r="A380" s="723"/>
      <c r="B380" s="956" t="s">
        <v>1016</v>
      </c>
      <c r="C380" s="956"/>
      <c r="D380" s="956"/>
      <c r="E380" s="956"/>
      <c r="F380" s="956"/>
      <c r="G380" s="956"/>
      <c r="H380" s="956"/>
      <c r="I380" s="956"/>
      <c r="J380" s="956"/>
    </row>
    <row r="381" spans="1:15" ht="45" customHeight="1" thickTop="1" thickBot="1">
      <c r="A381" s="723"/>
      <c r="B381" s="957" t="s">
        <v>1017</v>
      </c>
      <c r="C381" s="957"/>
      <c r="D381" s="957"/>
      <c r="E381" s="957"/>
      <c r="F381" s="957"/>
      <c r="G381" s="957"/>
      <c r="H381" s="957"/>
      <c r="I381" s="957"/>
      <c r="J381" s="957"/>
      <c r="L381" s="714" t="str">
        <f>B381</f>
        <v>les pizzas, les quiches, les croque-monsieur, le hachis Parmentier, la brandade, la moussaka, les cannellonis, les raviolis, les légumes farcis, les nuggets, les panés, les gratins de viande, les coquilles de poisson,</v>
      </c>
      <c r="M381" s="715">
        <f>LEN(L381)</f>
        <v>217</v>
      </c>
      <c r="N381" s="585" t="s">
        <v>656</v>
      </c>
      <c r="O381" s="716"/>
    </row>
    <row r="382" spans="1:15" ht="45" customHeight="1" thickTop="1" thickBot="1">
      <c r="A382" s="723"/>
      <c r="B382" s="957" t="s">
        <v>1018</v>
      </c>
      <c r="C382" s="957"/>
      <c r="D382" s="957"/>
      <c r="E382" s="957"/>
      <c r="F382" s="957"/>
      <c r="G382" s="957"/>
      <c r="H382" s="957"/>
      <c r="I382" s="957"/>
      <c r="J382" s="957"/>
    </row>
    <row r="383" spans="1:15" ht="45" customHeight="1" thickTop="1" thickBot="1">
      <c r="A383" s="723"/>
      <c r="B383" s="972" t="s">
        <v>1019</v>
      </c>
      <c r="C383" s="972"/>
      <c r="D383" s="972"/>
      <c r="E383" s="972"/>
      <c r="F383" s="972"/>
      <c r="G383" s="972"/>
      <c r="H383" s="972"/>
      <c r="I383" s="972"/>
      <c r="J383" s="972"/>
      <c r="L383" s="714" t="str">
        <f>B383</f>
        <v>- toutes les préparations composées d’une base de viande, de poisson, d’œuf ou de fromage (base éventuellement reconstituée), additionnées de divers ingrédients tels que les protéines végétales, les viandes de différentes espèces ou l’amidon ;</v>
      </c>
      <c r="M383" s="715">
        <f>LEN(L383)</f>
        <v>243</v>
      </c>
      <c r="N383" s="585" t="s">
        <v>656</v>
      </c>
      <c r="O383" s="716"/>
    </row>
    <row r="384" spans="1:15" ht="45" customHeight="1" thickTop="1" thickBot="1">
      <c r="A384" s="723"/>
      <c r="B384" s="721" t="s">
        <v>1020</v>
      </c>
      <c r="C384" s="700"/>
      <c r="D384" s="700"/>
      <c r="E384" s="700"/>
      <c r="F384" s="700"/>
      <c r="G384" s="700"/>
      <c r="H384" s="700"/>
      <c r="I384" s="700"/>
      <c r="J384" s="700"/>
    </row>
    <row r="385" spans="1:15" ht="45" customHeight="1" thickTop="1" thickBot="1">
      <c r="A385" s="723"/>
      <c r="B385" s="957" t="s">
        <v>1021</v>
      </c>
      <c r="C385" s="957"/>
      <c r="D385" s="957"/>
      <c r="E385" s="957"/>
      <c r="F385" s="957"/>
      <c r="G385" s="957"/>
      <c r="H385" s="957"/>
      <c r="I385" s="957"/>
      <c r="J385" s="957"/>
      <c r="L385" s="714" t="str">
        <f>B385</f>
        <v>Les recettes composées du type hachis parmentier, brandade, paella ou gratin sont à prendre en compte, si le grammage de viande ou celui de poisson n’atteint pas 70% du grammage recommandé pour la denrée protidique des plats composés (cf. annexe 2) pour la tranche d’âge considérée.</v>
      </c>
      <c r="M385" s="715">
        <f>LEN(L385)</f>
        <v>282</v>
      </c>
      <c r="N385" s="585" t="s">
        <v>656</v>
      </c>
      <c r="O385" s="716"/>
    </row>
    <row r="386" spans="1:15" ht="45" customHeight="1" thickTop="1" thickBot="1">
      <c r="A386" s="723"/>
      <c r="B386" s="958" t="s">
        <v>1022</v>
      </c>
      <c r="C386" s="958"/>
      <c r="D386" s="958"/>
      <c r="E386" s="958"/>
      <c r="F386" s="958"/>
      <c r="G386" s="958"/>
      <c r="H386" s="958"/>
      <c r="I386" s="958"/>
      <c r="J386" s="958"/>
      <c r="L386" s="714" t="str">
        <f>B386</f>
        <v xml:space="preserve">Par exemple, la portion recommandée de hachis parmentier d’un enfant en classe élémentaire, soit 250g, est considérée comme un plat de viande si le poids de viande qu’elle contient est au moins égal à 70% de la portion recommandée pour la viande, soit 70% de 70g = 49g. </v>
      </c>
      <c r="M386" s="715">
        <f>LEN(L386)</f>
        <v>270</v>
      </c>
      <c r="N386" s="585" t="s">
        <v>656</v>
      </c>
      <c r="O386" s="716"/>
    </row>
    <row r="387" spans="1:15" ht="45" customHeight="1" thickTop="1">
      <c r="A387" s="723"/>
      <c r="B387" s="957" t="s">
        <v>1023</v>
      </c>
      <c r="C387" s="958"/>
      <c r="D387" s="958"/>
      <c r="E387" s="958"/>
      <c r="F387" s="958"/>
      <c r="G387" s="958"/>
      <c r="H387" s="958"/>
      <c r="I387" s="958"/>
      <c r="J387" s="958"/>
    </row>
    <row r="388" spans="1:15" ht="45" customHeight="1">
      <c r="A388" s="723"/>
      <c r="B388" s="739" t="s">
        <v>1024</v>
      </c>
      <c r="C388" s="740"/>
      <c r="D388" s="740"/>
      <c r="E388" s="740"/>
      <c r="F388" s="740"/>
      <c r="G388" s="740"/>
      <c r="H388" s="740"/>
      <c r="I388" s="740"/>
      <c r="J388" s="740"/>
    </row>
    <row r="389" spans="1:15" ht="45" customHeight="1">
      <c r="A389" s="723"/>
      <c r="B389" s="721" t="s">
        <v>1025</v>
      </c>
      <c r="C389" s="700"/>
      <c r="D389" s="700"/>
      <c r="E389" s="700"/>
      <c r="F389" s="700"/>
      <c r="G389" s="700"/>
      <c r="H389" s="700"/>
      <c r="I389" s="700"/>
      <c r="J389" s="700"/>
    </row>
    <row r="390" spans="1:15" ht="45" customHeight="1">
      <c r="A390" s="723"/>
      <c r="B390" s="721" t="s">
        <v>972</v>
      </c>
      <c r="C390" s="700"/>
      <c r="D390" s="700"/>
      <c r="E390" s="700"/>
      <c r="F390" s="700"/>
      <c r="G390" s="700"/>
      <c r="H390" s="700"/>
      <c r="I390" s="700"/>
      <c r="J390" s="700"/>
    </row>
    <row r="391" spans="1:15" ht="45" customHeight="1">
      <c r="A391" s="723"/>
      <c r="B391" s="958" t="s">
        <v>1026</v>
      </c>
      <c r="C391" s="958"/>
      <c r="D391" s="958"/>
      <c r="E391" s="958"/>
      <c r="F391" s="958"/>
      <c r="G391" s="958"/>
      <c r="H391" s="958"/>
      <c r="I391" s="958"/>
      <c r="J391" s="958"/>
    </row>
    <row r="392" spans="1:15" ht="45" customHeight="1">
      <c r="A392" s="723"/>
      <c r="B392" s="958" t="s">
        <v>1027</v>
      </c>
      <c r="C392" s="958"/>
      <c r="D392" s="958"/>
      <c r="E392" s="958"/>
      <c r="F392" s="958"/>
      <c r="G392" s="958"/>
      <c r="H392" s="958"/>
      <c r="I392" s="958"/>
      <c r="J392" s="958"/>
    </row>
    <row r="393" spans="1:15" ht="45" customHeight="1">
      <c r="A393" s="723"/>
      <c r="B393" s="721" t="s">
        <v>1028</v>
      </c>
      <c r="C393" s="700"/>
      <c r="D393" s="700"/>
      <c r="E393" s="700"/>
      <c r="F393" s="700"/>
      <c r="G393" s="700"/>
      <c r="H393" s="700"/>
      <c r="I393" s="700"/>
      <c r="J393" s="700"/>
    </row>
    <row r="394" spans="1:15" ht="45" customHeight="1">
      <c r="A394" s="723"/>
      <c r="B394" s="741" t="s">
        <v>1029</v>
      </c>
      <c r="C394" s="742"/>
      <c r="D394" s="742"/>
      <c r="E394" s="742"/>
      <c r="F394" s="742"/>
      <c r="G394" s="742"/>
      <c r="H394" s="742"/>
      <c r="I394" s="742"/>
      <c r="J394" s="742"/>
    </row>
    <row r="395" spans="1:15" ht="45" customHeight="1">
      <c r="A395" s="723"/>
      <c r="B395" s="743" t="s">
        <v>1030</v>
      </c>
      <c r="C395" s="744"/>
      <c r="D395" s="744"/>
      <c r="E395" s="744"/>
      <c r="F395" s="744"/>
      <c r="G395" s="744"/>
      <c r="H395" s="744"/>
      <c r="I395" s="744"/>
      <c r="J395" s="744"/>
    </row>
    <row r="396" spans="1:15" ht="45" customHeight="1">
      <c r="A396" s="723"/>
      <c r="B396" s="745" t="s">
        <v>1031</v>
      </c>
      <c r="C396" s="746"/>
      <c r="D396" s="746"/>
      <c r="E396" s="746"/>
      <c r="F396" s="746"/>
      <c r="G396" s="746"/>
      <c r="H396" s="746"/>
      <c r="I396" s="746"/>
      <c r="J396" s="746"/>
    </row>
    <row r="397" spans="1:15" ht="45" customHeight="1" thickBot="1">
      <c r="A397" s="723"/>
      <c r="B397" s="957" t="s">
        <v>1032</v>
      </c>
      <c r="C397" s="957"/>
      <c r="D397" s="957"/>
      <c r="E397" s="957"/>
      <c r="F397" s="957"/>
      <c r="G397" s="957"/>
      <c r="H397" s="957"/>
      <c r="I397" s="957"/>
      <c r="J397" s="957"/>
    </row>
    <row r="398" spans="1:15" ht="45" customHeight="1" thickTop="1" thickBot="1">
      <c r="A398" s="723"/>
      <c r="B398" s="957" t="s">
        <v>1033</v>
      </c>
      <c r="C398" s="957"/>
      <c r="D398" s="957"/>
      <c r="E398" s="957"/>
      <c r="F398" s="957"/>
      <c r="G398" s="957"/>
      <c r="H398" s="957"/>
      <c r="I398" s="957"/>
      <c r="J398" s="957"/>
      <c r="L398" s="714" t="str">
        <f>B398</f>
        <v xml:space="preserve">Les 3 tableaux indicatifs ci-dessous aux § 42151 à 42153 classent les fromages par teneur en calcium en les regroupant par famille de produits. Pour réaliser cette classification, nous nous sommes basés sur les poids de portions adultes couramment commercialisés pour les collectivités ; </v>
      </c>
      <c r="M398" s="715">
        <f>LEN(L398)</f>
        <v>288</v>
      </c>
      <c r="N398" s="585" t="s">
        <v>656</v>
      </c>
      <c r="O398" s="716"/>
    </row>
    <row r="399" spans="1:15" ht="45" customHeight="1" thickTop="1" thickBot="1">
      <c r="A399" s="723"/>
      <c r="B399" s="957" t="s">
        <v>1034</v>
      </c>
      <c r="C399" s="957"/>
      <c r="D399" s="957"/>
      <c r="E399" s="957"/>
      <c r="F399" s="957"/>
      <c r="G399" s="957"/>
      <c r="H399" s="957"/>
      <c r="I399" s="957"/>
      <c r="J399" s="957"/>
      <c r="L399" s="714" t="str">
        <f>B399</f>
        <v xml:space="preserve"> cette classification est néanmoins pertinente pour l’ensemble des populations de consommateurs. Des variations sont possibles, mais la classification est nécessaire pour donner une image assez fidèle du marché des fromages et des produits laitiers.</v>
      </c>
      <c r="M399" s="715">
        <f>LEN(L399)</f>
        <v>249</v>
      </c>
      <c r="N399" s="585" t="s">
        <v>656</v>
      </c>
      <c r="O399" s="716"/>
    </row>
    <row r="400" spans="1:15" ht="45" customHeight="1" thickTop="1" thickBot="1">
      <c r="A400" s="723"/>
      <c r="B400" s="958" t="s">
        <v>1035</v>
      </c>
      <c r="C400" s="958"/>
      <c r="D400" s="958"/>
      <c r="E400" s="958"/>
      <c r="F400" s="958"/>
      <c r="G400" s="958"/>
      <c r="H400" s="958"/>
      <c r="I400" s="958"/>
      <c r="J400" s="958"/>
    </row>
    <row r="401" spans="1:15" ht="45" customHeight="1" thickTop="1" thickBot="1">
      <c r="A401" s="723"/>
      <c r="B401" s="957" t="s">
        <v>1036</v>
      </c>
      <c r="C401" s="957"/>
      <c r="D401" s="957"/>
      <c r="E401" s="957"/>
      <c r="F401" s="957"/>
      <c r="G401" s="957"/>
      <c r="H401" s="957"/>
      <c r="I401" s="957"/>
      <c r="J401" s="957"/>
      <c r="L401" s="714" t="str">
        <f>B401</f>
        <v>Afin de promouvoir l’éducation au goût, et d’assurer une alimentation harmonieuse ainsi que la diversité des repas, il convient, dans le respect des présentes recommandations et des usages de composition des repas,</v>
      </c>
      <c r="M401" s="715">
        <f>LEN(L401)</f>
        <v>214</v>
      </c>
      <c r="N401" s="585" t="s">
        <v>656</v>
      </c>
      <c r="O401" s="716"/>
    </row>
    <row r="402" spans="1:15" ht="45" customHeight="1" thickTop="1">
      <c r="A402" s="723"/>
      <c r="B402" s="957" t="s">
        <v>1037</v>
      </c>
      <c r="C402" s="957"/>
      <c r="D402" s="957"/>
      <c r="E402" s="957"/>
      <c r="F402" s="957"/>
      <c r="G402" s="957"/>
      <c r="H402" s="957"/>
      <c r="I402" s="957"/>
      <c r="J402" s="957"/>
    </row>
    <row r="403" spans="1:15" ht="45" customHeight="1">
      <c r="A403" s="723"/>
      <c r="B403" s="713" t="s">
        <v>1038</v>
      </c>
      <c r="C403" s="700"/>
      <c r="D403" s="700"/>
      <c r="E403" s="700"/>
      <c r="F403" s="700"/>
      <c r="G403" s="700"/>
      <c r="H403" s="700"/>
      <c r="I403" s="700"/>
      <c r="J403" s="700"/>
    </row>
    <row r="404" spans="1:15" ht="45" customHeight="1">
      <c r="A404" s="723"/>
      <c r="B404" s="721" t="s">
        <v>1039</v>
      </c>
      <c r="C404" s="700"/>
      <c r="D404" s="700"/>
      <c r="E404" s="700"/>
      <c r="F404" s="700"/>
      <c r="G404" s="700"/>
      <c r="H404" s="700"/>
      <c r="I404" s="700"/>
      <c r="J404" s="700"/>
    </row>
    <row r="405" spans="1:15" ht="45" customHeight="1">
      <c r="A405" s="723"/>
      <c r="B405" s="721" t="s">
        <v>1040</v>
      </c>
      <c r="C405" s="700"/>
      <c r="D405" s="700"/>
      <c r="E405" s="700"/>
      <c r="F405" s="700"/>
      <c r="G405" s="700"/>
      <c r="H405" s="700"/>
      <c r="I405" s="700"/>
      <c r="J405" s="700"/>
    </row>
    <row r="406" spans="1:15" ht="45" customHeight="1">
      <c r="A406" s="723"/>
      <c r="B406" s="957" t="s">
        <v>1041</v>
      </c>
      <c r="C406" s="957"/>
      <c r="D406" s="957"/>
      <c r="E406" s="957"/>
      <c r="F406" s="957"/>
      <c r="G406" s="957"/>
      <c r="H406" s="957"/>
      <c r="I406" s="957"/>
      <c r="J406" s="957"/>
    </row>
    <row r="407" spans="1:15" ht="45" customHeight="1">
      <c r="A407" s="723"/>
      <c r="B407" s="959" t="s">
        <v>1042</v>
      </c>
      <c r="C407" s="959"/>
      <c r="D407" s="959"/>
      <c r="E407" s="959"/>
      <c r="F407" s="959"/>
      <c r="G407" s="959"/>
      <c r="H407" s="959"/>
      <c r="I407" s="959"/>
      <c r="J407" s="959"/>
    </row>
    <row r="408" spans="1:15" ht="45" customHeight="1" thickBot="1">
      <c r="A408" s="723"/>
      <c r="B408" s="721" t="s">
        <v>1043</v>
      </c>
      <c r="C408" s="700"/>
      <c r="D408" s="700"/>
      <c r="E408" s="700"/>
      <c r="F408" s="700"/>
      <c r="G408" s="700"/>
      <c r="H408" s="700"/>
      <c r="I408" s="700"/>
      <c r="J408" s="700"/>
    </row>
    <row r="409" spans="1:15" ht="45" customHeight="1" thickTop="1" thickBot="1">
      <c r="A409" s="723"/>
      <c r="B409" s="957" t="s">
        <v>1044</v>
      </c>
      <c r="C409" s="957"/>
      <c r="D409" s="957"/>
      <c r="E409" s="957"/>
      <c r="F409" s="957"/>
      <c r="G409" s="957"/>
      <c r="H409" s="957"/>
      <c r="I409" s="957"/>
      <c r="J409" s="957"/>
      <c r="L409" s="714" t="str">
        <f>B409</f>
        <v>Pour cette population, le contrôle des fréquences est effectué en cumulant déjeuners et dîners, soit sur la base minimale de 40 repas successifs. La présente recommandation distingue les déjeuners des dîners au cas où, par exception, la personne âgée ne prendrait en collectivité que l’un des deux principaux repas.</v>
      </c>
      <c r="M409" s="715">
        <f>LEN(L409)</f>
        <v>315</v>
      </c>
      <c r="N409" s="585" t="s">
        <v>656</v>
      </c>
      <c r="O409" s="716"/>
    </row>
    <row r="410" spans="1:15" ht="45" customHeight="1" thickTop="1" thickBot="1">
      <c r="A410" s="723"/>
      <c r="B410" s="721" t="s">
        <v>1045</v>
      </c>
      <c r="C410" s="700"/>
      <c r="D410" s="700"/>
      <c r="E410" s="700"/>
      <c r="F410" s="700"/>
      <c r="G410" s="700"/>
      <c r="H410" s="700"/>
      <c r="I410" s="700"/>
      <c r="J410" s="700"/>
    </row>
    <row r="411" spans="1:15" ht="45" customHeight="1" thickTop="1" thickBot="1">
      <c r="A411" s="723"/>
      <c r="B411" s="957" t="s">
        <v>1046</v>
      </c>
      <c r="C411" s="957"/>
      <c r="D411" s="957"/>
      <c r="E411" s="957"/>
      <c r="F411" s="957"/>
      <c r="G411" s="957"/>
      <c r="H411" s="957"/>
      <c r="I411" s="957"/>
      <c r="J411" s="957"/>
      <c r="L411" s="714" t="str">
        <f>B411</f>
        <v xml:space="preserve">Les objectifs nutritionnels pour les personnes âgées en institution ne sont pas les mêmes que pour les autres tranches d’âge. La prévention de la dénutrition oblige à prévoir des menus intégrant des recettes sapides, faisant partie du répertoire culinaire des convives. </v>
      </c>
      <c r="M411" s="715">
        <f>LEN(L411)</f>
        <v>270</v>
      </c>
      <c r="N411" s="585" t="s">
        <v>656</v>
      </c>
      <c r="O411" s="716"/>
    </row>
    <row r="412" spans="1:15" ht="45" customHeight="1" thickTop="1" thickBot="1">
      <c r="A412" s="723"/>
      <c r="B412" s="957" t="s">
        <v>1047</v>
      </c>
      <c r="C412" s="957"/>
      <c r="D412" s="957"/>
      <c r="E412" s="957"/>
      <c r="F412" s="957"/>
      <c r="G412" s="957"/>
      <c r="H412" s="957"/>
      <c r="I412" s="957"/>
      <c r="J412" s="957"/>
    </row>
    <row r="413" spans="1:15" ht="45" customHeight="1" thickTop="1" thickBot="1">
      <c r="A413" s="723"/>
      <c r="B413" s="957" t="s">
        <v>1048</v>
      </c>
      <c r="C413" s="957"/>
      <c r="D413" s="957"/>
      <c r="E413" s="957"/>
      <c r="F413" s="957"/>
      <c r="G413" s="957"/>
      <c r="H413" s="957"/>
      <c r="I413" s="957"/>
      <c r="J413" s="957"/>
      <c r="L413" s="714" t="str">
        <f>B413</f>
        <v>Il en est de même s’agissant des desserts sucrés, tout aussi sapides, en veillant à ce que le sucre accompagne des aliments de bonne densité nutritionnelle, tels que les laitages et fruits. Il est rappelé que les objectifs nutritionnels pour les personnes âgées en institution visent ici à :</v>
      </c>
      <c r="M413" s="715">
        <f>LEN(L413)</f>
        <v>291</v>
      </c>
      <c r="N413" s="585" t="s">
        <v>656</v>
      </c>
      <c r="O413" s="716"/>
    </row>
    <row r="414" spans="1:15" ht="45" customHeight="1" thickTop="1">
      <c r="A414" s="723"/>
      <c r="B414" s="721" t="s">
        <v>1049</v>
      </c>
      <c r="C414" s="700"/>
      <c r="D414" s="700"/>
      <c r="E414" s="700"/>
      <c r="F414" s="700"/>
      <c r="G414" s="700"/>
      <c r="H414" s="700"/>
      <c r="I414" s="700"/>
      <c r="J414" s="700"/>
    </row>
    <row r="415" spans="1:15" ht="45" customHeight="1">
      <c r="A415" s="723"/>
      <c r="B415" s="721" t="s">
        <v>1050</v>
      </c>
      <c r="C415" s="700"/>
      <c r="D415" s="700"/>
      <c r="E415" s="700"/>
      <c r="F415" s="700"/>
      <c r="G415" s="700"/>
      <c r="H415" s="700"/>
      <c r="I415" s="700"/>
      <c r="J415" s="700"/>
    </row>
    <row r="416" spans="1:15" ht="45" customHeight="1">
      <c r="A416" s="723"/>
      <c r="B416" s="721" t="s">
        <v>1051</v>
      </c>
      <c r="C416" s="700"/>
      <c r="D416" s="700"/>
      <c r="E416" s="700"/>
      <c r="F416" s="700"/>
      <c r="G416" s="700"/>
      <c r="H416" s="700"/>
      <c r="I416" s="700"/>
      <c r="J416" s="700"/>
    </row>
    <row r="417" spans="1:15" ht="45" customHeight="1">
      <c r="A417" s="723"/>
      <c r="B417" s="721" t="s">
        <v>1052</v>
      </c>
      <c r="C417" s="700"/>
      <c r="D417" s="700"/>
      <c r="E417" s="700"/>
      <c r="F417" s="700"/>
      <c r="G417" s="700"/>
      <c r="H417" s="700"/>
      <c r="I417" s="700"/>
      <c r="J417" s="700"/>
    </row>
    <row r="418" spans="1:15" ht="45" customHeight="1" thickBot="1">
      <c r="A418" s="723"/>
      <c r="B418" s="713" t="s">
        <v>1053</v>
      </c>
      <c r="C418" s="700"/>
      <c r="D418" s="700"/>
      <c r="E418" s="700"/>
      <c r="F418" s="700"/>
      <c r="G418" s="700"/>
      <c r="H418" s="700"/>
      <c r="I418" s="700"/>
      <c r="J418" s="700"/>
    </row>
    <row r="419" spans="1:15" ht="45" customHeight="1" thickTop="1" thickBot="1">
      <c r="A419" s="723"/>
      <c r="B419" s="973" t="s">
        <v>1054</v>
      </c>
      <c r="C419" s="974"/>
      <c r="D419" s="974"/>
      <c r="E419" s="974"/>
      <c r="F419" s="974"/>
      <c r="G419" s="974"/>
      <c r="H419" s="974"/>
      <c r="I419" s="974"/>
      <c r="J419" s="974"/>
      <c r="L419" s="714" t="str">
        <f>B419</f>
        <v xml:space="preserve">entrées de crudités de légumes ou de fruits, entrées de légumes cuits, et potages de légumes contenant plus de 40% de légumes: au minimum 10 déjeuners sur 20 déjeuners successifs, et 15 dîners sur 20 dîners successifs, toutes entrées et potages précités confondus. </v>
      </c>
      <c r="M419" s="715">
        <f>LEN(L419)</f>
        <v>265</v>
      </c>
      <c r="N419" s="585" t="s">
        <v>656</v>
      </c>
      <c r="O419" s="716"/>
    </row>
    <row r="420" spans="1:15" ht="45" customHeight="1" thickTop="1">
      <c r="A420" s="723"/>
      <c r="B420" s="973" t="s">
        <v>1055</v>
      </c>
      <c r="C420" s="974"/>
      <c r="D420" s="974"/>
      <c r="E420" s="974"/>
      <c r="F420" s="974"/>
      <c r="G420" s="974"/>
      <c r="H420" s="974"/>
      <c r="I420" s="974"/>
      <c r="J420" s="974"/>
    </row>
    <row r="421" spans="1:15" ht="45" customHeight="1" thickBot="1">
      <c r="A421" s="723"/>
      <c r="B421" s="721" t="s">
        <v>1056</v>
      </c>
      <c r="C421" s="700"/>
      <c r="D421" s="700"/>
      <c r="E421" s="700"/>
      <c r="F421" s="700"/>
      <c r="G421" s="700"/>
      <c r="H421" s="700"/>
      <c r="I421" s="700"/>
      <c r="J421" s="700"/>
    </row>
    <row r="422" spans="1:15" ht="45" customHeight="1" thickTop="1" thickBot="1">
      <c r="A422" s="723"/>
      <c r="B422" s="957" t="s">
        <v>1057</v>
      </c>
      <c r="C422" s="957"/>
      <c r="D422" s="957"/>
      <c r="E422" s="957"/>
      <c r="F422" s="957"/>
      <c r="G422" s="957"/>
      <c r="H422" s="957"/>
      <c r="I422" s="957"/>
      <c r="J422" s="957"/>
      <c r="L422" s="714" t="str">
        <f>B422</f>
        <v>- légumes autres que secs, seuls, ou en mélange contenant au moins 50% de légumes : 10 déjeuners sur 20 déjeuners successifs, et au minimum 7 dîners sur 20 dîners successifs. Les commentaires explicitant les fréquences précisées au paragraphe 42122 ci-dessus s’appliquent ici..</v>
      </c>
      <c r="M422" s="715">
        <f>LEN(L422)</f>
        <v>277</v>
      </c>
      <c r="N422" s="585" t="s">
        <v>656</v>
      </c>
      <c r="O422" s="716"/>
    </row>
    <row r="423" spans="1:15" ht="45" customHeight="1" thickTop="1" thickBot="1">
      <c r="A423" s="723"/>
      <c r="B423" s="975" t="s">
        <v>1058</v>
      </c>
      <c r="C423" s="975"/>
      <c r="D423" s="975"/>
      <c r="E423" s="975"/>
      <c r="F423" s="975"/>
      <c r="G423" s="975"/>
      <c r="H423" s="975"/>
      <c r="I423" s="975"/>
      <c r="J423" s="975"/>
      <c r="L423" s="714" t="str">
        <f>B423</f>
        <v>- légumes secs, féculents ou céréales : 10 déjeuners sur 20 déjeuners successifs, et au minimum 7 dîners sur 20 dîners successifs. Les commentaires qui accompagnent les fréquences précisées au paragraphe 42123 ci-dessus s’appliquent ici.</v>
      </c>
      <c r="M423" s="715">
        <f>LEN(L423)</f>
        <v>237</v>
      </c>
      <c r="N423" s="585" t="s">
        <v>656</v>
      </c>
      <c r="O423" s="716"/>
    </row>
    <row r="424" spans="1:15" ht="45" customHeight="1" thickTop="1" thickBot="1">
      <c r="A424" s="723"/>
      <c r="B424" s="976" t="s">
        <v>1059</v>
      </c>
      <c r="C424" s="976"/>
      <c r="D424" s="976"/>
      <c r="E424" s="976"/>
      <c r="F424" s="976"/>
      <c r="G424" s="976"/>
      <c r="H424" s="976"/>
      <c r="I424" s="976"/>
      <c r="J424" s="976"/>
      <c r="L424" s="714" t="str">
        <f>B424</f>
        <v>- desserts de fruits crus entiers ou mixés : au minimum 8 déjeuners sur 20 déjeuners successifs, et 4 dîners sur 20 dîners successifs. Les commentaires explicitant les fréquences précisées au paragraphe 42121 ci-dessus s’appliquent ici.</v>
      </c>
      <c r="M424" s="715">
        <f>LEN(L424)</f>
        <v>236</v>
      </c>
      <c r="N424" s="585" t="s">
        <v>656</v>
      </c>
      <c r="O424" s="716"/>
    </row>
    <row r="425" spans="1:15" ht="45" customHeight="1" thickTop="1">
      <c r="A425" s="723"/>
      <c r="B425" s="721" t="s">
        <v>1060</v>
      </c>
      <c r="C425" s="700"/>
      <c r="D425" s="700"/>
      <c r="E425" s="700"/>
      <c r="F425" s="700"/>
      <c r="G425" s="700"/>
      <c r="H425" s="700"/>
      <c r="I425" s="700"/>
      <c r="J425" s="700"/>
    </row>
    <row r="426" spans="1:15" ht="45" customHeight="1">
      <c r="A426" s="723"/>
      <c r="B426" s="713" t="s">
        <v>1061</v>
      </c>
      <c r="C426" s="700"/>
      <c r="D426" s="700"/>
      <c r="E426" s="700"/>
      <c r="F426" s="700"/>
      <c r="G426" s="700"/>
      <c r="H426" s="700"/>
      <c r="I426" s="700"/>
      <c r="J426" s="700"/>
    </row>
    <row r="427" spans="1:15" ht="45" customHeight="1">
      <c r="A427" s="723"/>
      <c r="B427" s="721" t="s">
        <v>1062</v>
      </c>
      <c r="C427" s="700"/>
      <c r="D427" s="700"/>
      <c r="E427" s="700"/>
      <c r="F427" s="700"/>
      <c r="G427" s="700"/>
      <c r="H427" s="700"/>
      <c r="I427" s="700"/>
      <c r="J427" s="700"/>
    </row>
    <row r="428" spans="1:15" ht="45" customHeight="1" thickBot="1">
      <c r="A428" s="723"/>
      <c r="B428" s="747" t="s">
        <v>1063</v>
      </c>
      <c r="C428" s="732"/>
      <c r="D428" s="732"/>
      <c r="E428" s="732"/>
      <c r="F428" s="732"/>
      <c r="G428" s="732"/>
      <c r="H428" s="732"/>
      <c r="I428" s="732"/>
      <c r="J428" s="732"/>
    </row>
    <row r="429" spans="1:15" ht="45" customHeight="1" thickTop="1" thickBot="1">
      <c r="A429" s="723"/>
      <c r="B429" s="957" t="s">
        <v>1064</v>
      </c>
      <c r="C429" s="957"/>
      <c r="D429" s="957"/>
      <c r="E429" s="957"/>
      <c r="F429" s="957"/>
      <c r="G429" s="957"/>
      <c r="H429" s="957"/>
      <c r="I429" s="957"/>
      <c r="J429" s="957"/>
      <c r="L429" s="714" t="str">
        <f>B429</f>
        <v>- produits à frire ou préfrits, servis en plat protidique, en garniture ou en accompagnement, et contenant plus de 15% de lipides: au maximum 4 déjeuners sur 20 déjeuners successifs, et 2 dîners sur 20 dîners successifs ;</v>
      </c>
      <c r="M429" s="715">
        <f>LEN(L429)</f>
        <v>221</v>
      </c>
      <c r="N429" s="585" t="s">
        <v>656</v>
      </c>
      <c r="O429" s="716"/>
    </row>
    <row r="430" spans="1:15" ht="45" customHeight="1" thickTop="1">
      <c r="A430" s="723"/>
      <c r="B430" s="713" t="s">
        <v>1065</v>
      </c>
      <c r="C430" s="700"/>
      <c r="D430" s="700"/>
      <c r="E430" s="700"/>
      <c r="F430" s="700"/>
      <c r="G430" s="700"/>
      <c r="H430" s="700"/>
      <c r="I430" s="700"/>
      <c r="J430" s="700"/>
    </row>
    <row r="431" spans="1:15" ht="45" customHeight="1">
      <c r="A431" s="723"/>
      <c r="B431" s="721" t="s">
        <v>1066</v>
      </c>
      <c r="C431" s="700"/>
      <c r="D431" s="700"/>
      <c r="E431" s="700"/>
      <c r="F431" s="700"/>
      <c r="G431" s="700"/>
      <c r="H431" s="700"/>
      <c r="I431" s="700"/>
      <c r="J431" s="700"/>
    </row>
    <row r="432" spans="1:15" ht="45" customHeight="1">
      <c r="A432" s="723"/>
      <c r="B432" s="713" t="s">
        <v>1067</v>
      </c>
      <c r="C432" s="700"/>
      <c r="D432" s="700"/>
      <c r="E432" s="700"/>
      <c r="F432" s="700"/>
      <c r="G432" s="700"/>
      <c r="H432" s="700"/>
      <c r="I432" s="700"/>
      <c r="J432" s="700"/>
    </row>
    <row r="433" spans="1:15" ht="45" customHeight="1" thickBot="1">
      <c r="A433" s="723"/>
      <c r="B433" s="721" t="s">
        <v>1062</v>
      </c>
      <c r="C433" s="700"/>
      <c r="D433" s="700"/>
      <c r="E433" s="700"/>
      <c r="F433" s="700"/>
      <c r="G433" s="700"/>
      <c r="H433" s="700"/>
      <c r="I433" s="700"/>
      <c r="J433" s="700"/>
    </row>
    <row r="434" spans="1:15" ht="45" customHeight="1" thickTop="1" thickBot="1">
      <c r="A434" s="723"/>
      <c r="B434" s="957" t="s">
        <v>1068</v>
      </c>
      <c r="C434" s="957"/>
      <c r="D434" s="957"/>
      <c r="E434" s="957"/>
      <c r="F434" s="957"/>
      <c r="G434" s="957"/>
      <c r="H434" s="957"/>
      <c r="I434" s="957"/>
      <c r="J434" s="957"/>
      <c r="L434" s="714" t="str">
        <f>B434</f>
        <v>- fromages, servis en entrée ou comme produit laitier, et contenant au moins 150mg de calcium laitier par portion: au minimum 8 déjeuners sur 20 déjeuners successifs, et 8 dîners sur 20 dîners successifs ;</v>
      </c>
      <c r="M434" s="715">
        <f>LEN(L434)</f>
        <v>205</v>
      </c>
      <c r="N434" s="585" t="s">
        <v>656</v>
      </c>
      <c r="O434" s="716"/>
    </row>
    <row r="435" spans="1:15" ht="45" customHeight="1" thickTop="1" thickBot="1">
      <c r="A435" s="723"/>
      <c r="B435" s="958" t="s">
        <v>1069</v>
      </c>
      <c r="C435" s="958"/>
      <c r="D435" s="958"/>
      <c r="E435" s="958"/>
      <c r="F435" s="958"/>
      <c r="G435" s="958"/>
      <c r="H435" s="958"/>
      <c r="I435" s="958"/>
      <c r="J435" s="958"/>
      <c r="L435" s="714" t="str">
        <f>B435</f>
        <v>- fromages, servis en entrée ou comme produit laitier, dont la teneur en calcium laitier est comprise entre 100 mg et moins de 150 mg par portion : au minimum 4 déjeuners sur 20 déjeuners successifs, et 4 dîners sur 20 dîners successifs ;</v>
      </c>
      <c r="M435" s="715">
        <f>LEN(L435)</f>
        <v>238</v>
      </c>
      <c r="N435" s="585" t="s">
        <v>656</v>
      </c>
      <c r="O435" s="716"/>
    </row>
    <row r="436" spans="1:15" ht="45" customHeight="1" thickTop="1">
      <c r="A436" s="723"/>
      <c r="B436" s="958" t="s">
        <v>1070</v>
      </c>
      <c r="C436" s="958"/>
      <c r="D436" s="958"/>
      <c r="E436" s="958"/>
      <c r="F436" s="958"/>
      <c r="G436" s="958"/>
      <c r="H436" s="958"/>
      <c r="I436" s="958"/>
      <c r="J436" s="958"/>
    </row>
    <row r="437" spans="1:15" ht="45" customHeight="1">
      <c r="A437" s="723"/>
      <c r="B437" s="721" t="s">
        <v>1071</v>
      </c>
      <c r="C437" s="700"/>
      <c r="D437" s="700"/>
      <c r="E437" s="700"/>
      <c r="F437" s="700"/>
      <c r="G437" s="700"/>
      <c r="H437" s="700"/>
      <c r="I437" s="700"/>
      <c r="J437" s="700"/>
    </row>
    <row r="438" spans="1:15" ht="45" customHeight="1">
      <c r="A438" s="723"/>
      <c r="B438" s="713" t="s">
        <v>1072</v>
      </c>
      <c r="C438" s="700"/>
      <c r="D438" s="700"/>
      <c r="E438" s="700"/>
      <c r="F438" s="700"/>
      <c r="G438" s="700"/>
      <c r="H438" s="700"/>
      <c r="I438" s="700"/>
      <c r="J438" s="700"/>
    </row>
    <row r="439" spans="1:15" ht="45" customHeight="1" thickBot="1">
      <c r="A439" s="723"/>
      <c r="B439" s="721" t="s">
        <v>1062</v>
      </c>
      <c r="C439" s="700"/>
      <c r="D439" s="700"/>
      <c r="E439" s="700"/>
      <c r="F439" s="700"/>
      <c r="G439" s="700"/>
      <c r="H439" s="700"/>
      <c r="I439" s="700"/>
      <c r="J439" s="700"/>
    </row>
    <row r="440" spans="1:15" ht="45" customHeight="1" thickTop="1" thickBot="1">
      <c r="A440" s="723"/>
      <c r="B440" s="957" t="s">
        <v>1073</v>
      </c>
      <c r="C440" s="957"/>
      <c r="D440" s="957"/>
      <c r="E440" s="957"/>
      <c r="F440" s="957"/>
      <c r="G440" s="957"/>
      <c r="H440" s="957"/>
      <c r="I440" s="957"/>
      <c r="J440" s="957"/>
      <c r="L440" s="714" t="str">
        <f>B440</f>
        <v>- plats protidiques ayant un rapport protéines/lipides inférieur ou égal à 1 : au maximum 2 déjeuners sur 20 déjeuners successifs, et 4 dîners sur 20 dîners successifs. Ce critère ne s’applique pas aux plats d’œufs.</v>
      </c>
      <c r="M440" s="715">
        <f>LEN(L440)</f>
        <v>215</v>
      </c>
      <c r="N440" s="585" t="s">
        <v>656</v>
      </c>
      <c r="O440" s="716"/>
    </row>
    <row r="441" spans="1:15" ht="45" customHeight="1" thickTop="1" thickBot="1">
      <c r="A441" s="723"/>
      <c r="B441" s="721" t="s">
        <v>1074</v>
      </c>
      <c r="C441" s="700"/>
      <c r="D441" s="700"/>
      <c r="E441" s="700"/>
      <c r="F441" s="700"/>
      <c r="G441" s="700"/>
      <c r="H441" s="700"/>
      <c r="I441" s="700"/>
      <c r="J441" s="700"/>
    </row>
    <row r="442" spans="1:15" ht="45" customHeight="1" thickTop="1" thickBot="1">
      <c r="A442" s="723"/>
      <c r="B442" s="977" t="s">
        <v>1075</v>
      </c>
      <c r="C442" s="977"/>
      <c r="D442" s="977"/>
      <c r="E442" s="977"/>
      <c r="F442" s="977"/>
      <c r="G442" s="977"/>
      <c r="H442" s="977"/>
      <c r="I442" s="977"/>
      <c r="J442" s="977"/>
      <c r="L442" s="714" t="str">
        <f>B442</f>
        <v>- plats protidiques de poisson, ou de préparation à base de poisson, contenant au moins 70% de poisson et ayant un rapport protéines/lipides supérieur ou égal à 2 : au minimum 4 déjeuners sur 20 déjeuners successifs, et 2 dîners sur 20 dîners successifs.</v>
      </c>
      <c r="M442" s="715">
        <f>LEN(L442)</f>
        <v>254</v>
      </c>
      <c r="N442" s="585" t="s">
        <v>656</v>
      </c>
      <c r="O442" s="716"/>
    </row>
    <row r="443" spans="1:15" ht="45" customHeight="1" thickTop="1" thickBot="1">
      <c r="A443" s="723"/>
      <c r="B443" s="721" t="s">
        <v>1076</v>
      </c>
      <c r="C443" s="700"/>
      <c r="D443" s="700"/>
      <c r="E443" s="700"/>
      <c r="F443" s="700"/>
      <c r="G443" s="700"/>
      <c r="H443" s="700"/>
      <c r="I443" s="700"/>
      <c r="J443" s="700"/>
    </row>
    <row r="444" spans="1:15" ht="45" customHeight="1" thickTop="1" thickBot="1">
      <c r="A444" s="723"/>
      <c r="B444" s="977" t="s">
        <v>1077</v>
      </c>
      <c r="C444" s="977"/>
      <c r="D444" s="977"/>
      <c r="E444" s="977"/>
      <c r="F444" s="977"/>
      <c r="G444" s="977"/>
      <c r="H444" s="977"/>
      <c r="I444" s="977"/>
      <c r="J444" s="977"/>
      <c r="L444" s="714" t="str">
        <f>B444</f>
        <v>- plats de viandes non hachées de bœuf, veau ou agneau, et d’abats de bœuf ou agneau : au minimum 4 déjeuners sur 20 déjeuners successifs, et 2 dîners sur 20 dîners successifs. Les commentaires explicitant la fréquence précisée ci-dessus au § 42143 s’appliquent ici.</v>
      </c>
      <c r="M444" s="715">
        <f>LEN(L444)</f>
        <v>266</v>
      </c>
      <c r="N444" s="585" t="s">
        <v>656</v>
      </c>
      <c r="O444" s="716"/>
    </row>
    <row r="445" spans="1:15" ht="45" customHeight="1" thickTop="1" thickBot="1">
      <c r="A445" s="723"/>
      <c r="B445" s="957" t="s">
        <v>1078</v>
      </c>
      <c r="C445" s="957"/>
      <c r="D445" s="957"/>
      <c r="E445" s="957"/>
      <c r="F445" s="957"/>
      <c r="G445" s="957"/>
      <c r="H445" s="957"/>
      <c r="I445" s="957"/>
      <c r="J445" s="957"/>
      <c r="L445" s="714" t="str">
        <f>B445</f>
        <v>- préparations ou plats prêts à consommer à base de viande, de poisson, d’œuf et/ou de fromage, contenant moins de 70% du grammage recommandé pour la denrée protidique des plats composés (cf. annexe 2): au maximum 2 déjeuners sur 20 déjeuners successifs, et 6 dîners sur 20 dîners successifs.</v>
      </c>
      <c r="M445" s="715">
        <f>LEN(L445)</f>
        <v>292</v>
      </c>
      <c r="N445" s="585" t="s">
        <v>656</v>
      </c>
      <c r="O445" s="716"/>
    </row>
    <row r="446" spans="1:15" ht="45" customHeight="1" thickTop="1">
      <c r="A446" s="723"/>
      <c r="B446" s="721" t="s">
        <v>1079</v>
      </c>
      <c r="C446" s="700"/>
      <c r="D446" s="700"/>
      <c r="E446" s="700"/>
      <c r="F446" s="700"/>
      <c r="G446" s="700"/>
      <c r="H446" s="700"/>
      <c r="I446" s="700"/>
      <c r="J446" s="700"/>
    </row>
    <row r="447" spans="1:15" ht="45" customHeight="1" thickBot="1">
      <c r="A447" s="723"/>
      <c r="B447" s="726" t="s">
        <v>1080</v>
      </c>
      <c r="C447" s="700"/>
      <c r="D447" s="700"/>
      <c r="E447" s="700"/>
      <c r="F447" s="700"/>
      <c r="G447" s="700"/>
      <c r="H447" s="700"/>
      <c r="I447" s="700"/>
      <c r="J447" s="700"/>
    </row>
    <row r="448" spans="1:15" ht="45" customHeight="1" thickTop="1" thickBot="1">
      <c r="A448" s="723"/>
      <c r="B448" s="958" t="s">
        <v>1081</v>
      </c>
      <c r="C448" s="958"/>
      <c r="D448" s="958"/>
      <c r="E448" s="958"/>
      <c r="F448" s="958"/>
      <c r="G448" s="958"/>
      <c r="H448" s="958"/>
      <c r="I448" s="958"/>
      <c r="J448" s="958"/>
      <c r="L448" s="714" t="str">
        <f>B448</f>
        <v xml:space="preserve">La quantité d'aliments consommée n'est pas nécessairement proportionnelle à la quantité d'aliments servie. La taille des portions servies doit être adaptée à l'âge afin de minimiser les restes dans l'assiette. </v>
      </c>
      <c r="M448" s="715">
        <f>LEN(L448)</f>
        <v>210</v>
      </c>
      <c r="N448" s="585" t="s">
        <v>656</v>
      </c>
      <c r="O448" s="716"/>
    </row>
    <row r="449" spans="1:15" ht="45" customHeight="1" thickTop="1">
      <c r="A449" s="723"/>
      <c r="B449" s="958" t="s">
        <v>1082</v>
      </c>
      <c r="C449" s="958"/>
      <c r="D449" s="958"/>
      <c r="E449" s="958"/>
      <c r="F449" s="958"/>
      <c r="G449" s="958"/>
      <c r="H449" s="958"/>
      <c r="I449" s="958"/>
      <c r="J449" s="958"/>
    </row>
    <row r="450" spans="1:15" ht="45" customHeight="1">
      <c r="A450" s="723"/>
      <c r="B450" s="726" t="s">
        <v>1083</v>
      </c>
      <c r="C450" s="700"/>
      <c r="D450" s="700"/>
      <c r="E450" s="700"/>
      <c r="F450" s="700"/>
      <c r="G450" s="700"/>
      <c r="H450" s="700"/>
      <c r="I450" s="700"/>
      <c r="J450" s="700"/>
    </row>
    <row r="451" spans="1:15" ht="45" customHeight="1" thickBot="1">
      <c r="A451" s="723"/>
      <c r="B451" s="721" t="s">
        <v>1084</v>
      </c>
      <c r="C451" s="700"/>
      <c r="D451" s="700"/>
      <c r="E451" s="700"/>
      <c r="F451" s="700"/>
      <c r="G451" s="700"/>
      <c r="H451" s="700"/>
      <c r="I451" s="700"/>
      <c r="J451" s="700"/>
    </row>
    <row r="452" spans="1:15" ht="45" customHeight="1" thickTop="1" thickBot="1">
      <c r="A452" s="723"/>
      <c r="B452" s="958" t="s">
        <v>1085</v>
      </c>
      <c r="C452" s="958"/>
      <c r="D452" s="958"/>
      <c r="E452" s="958"/>
      <c r="F452" s="958"/>
      <c r="G452" s="958"/>
      <c r="H452" s="958"/>
      <c r="I452" s="958"/>
      <c r="J452" s="958"/>
      <c r="L452" s="714" t="str">
        <f>B452</f>
        <v>Le contrôle des fréquences porte sur un minimum de 20 repas successifs (le cas échéant, en prenant en compte les mercredis), que le fournisseur ou l’établissement en régie a servis, pendant la période de 3 mois précédant la notification l’informant qu’un contrôle va intervenir.</v>
      </c>
      <c r="M452" s="715">
        <f>LEN(L452)</f>
        <v>278</v>
      </c>
      <c r="N452" s="585" t="s">
        <v>656</v>
      </c>
      <c r="O452" s="716"/>
    </row>
    <row r="453" spans="1:15" ht="45" customHeight="1" thickTop="1" thickBot="1">
      <c r="A453" s="723"/>
      <c r="B453" s="957" t="s">
        <v>1086</v>
      </c>
      <c r="C453" s="957"/>
      <c r="D453" s="957"/>
      <c r="E453" s="957"/>
      <c r="F453" s="957"/>
      <c r="G453" s="957"/>
      <c r="H453" s="957"/>
      <c r="I453" s="957"/>
      <c r="J453" s="957"/>
    </row>
    <row r="454" spans="1:15" ht="45" customHeight="1" thickTop="1" thickBot="1">
      <c r="A454" s="723"/>
      <c r="B454" s="957" t="s">
        <v>1087</v>
      </c>
      <c r="C454" s="957"/>
      <c r="D454" s="957"/>
      <c r="E454" s="957"/>
      <c r="F454" s="957"/>
      <c r="G454" s="957"/>
      <c r="H454" s="957"/>
      <c r="I454" s="957"/>
      <c r="J454" s="957"/>
      <c r="L454" s="714" t="str">
        <f>B454</f>
        <v>En cas de restauration en internat scolaire ou de loisir, le contrôle du respect des fréquences se fait séparément sur la base minimale de 20 déjeuners successifs et de 20 dîners successifs. Le mercredi est pris en compte.</v>
      </c>
      <c r="M454" s="715">
        <f>LEN(L454)</f>
        <v>222</v>
      </c>
      <c r="N454" s="585" t="s">
        <v>656</v>
      </c>
      <c r="O454" s="716"/>
    </row>
    <row r="455" spans="1:15" ht="45" customHeight="1" thickTop="1" thickBot="1">
      <c r="A455" s="723"/>
      <c r="B455" s="957" t="s">
        <v>1088</v>
      </c>
      <c r="C455" s="957"/>
      <c r="D455" s="957"/>
      <c r="E455" s="957"/>
      <c r="F455" s="957"/>
      <c r="G455" s="957"/>
      <c r="H455" s="957"/>
      <c r="I455" s="957"/>
      <c r="J455" s="957"/>
      <c r="L455" s="714" t="str">
        <f>B455</f>
        <v>Pour les personnes âgées en institution, le contrôle des fréquences est effectué en cumulant déjeuners et dîners, soit sur la base minimale de 40 repas successifs. L’annexe 5 distingue les déjeuners des dîners au cas où la personne âgée ne prendrait en collectivité que l’un des deux principaux repas journaliers.</v>
      </c>
      <c r="M455" s="715">
        <f>LEN(L455)</f>
        <v>313</v>
      </c>
      <c r="N455" s="585" t="s">
        <v>656</v>
      </c>
      <c r="O455" s="716"/>
    </row>
    <row r="456" spans="1:15" ht="45" customHeight="1" thickTop="1" thickBot="1">
      <c r="A456" s="723"/>
      <c r="B456" s="958" t="s">
        <v>1089</v>
      </c>
      <c r="C456" s="958"/>
      <c r="D456" s="958"/>
      <c r="E456" s="958"/>
      <c r="F456" s="958"/>
      <c r="G456" s="958"/>
      <c r="H456" s="958"/>
      <c r="I456" s="958"/>
      <c r="J456" s="958"/>
      <c r="L456" s="714" t="str">
        <f>B456</f>
        <v>Il appartient au prestataire de fournir à la collectivité publique la preuve que les fréquences par catégories d’aliments (faisant l’objet des annexes 3, 4 et 5) sont respectées, sur un minimum de 20 repas successifs.</v>
      </c>
      <c r="M456" s="715">
        <f>LEN(L456)</f>
        <v>217</v>
      </c>
      <c r="N456" s="585" t="s">
        <v>656</v>
      </c>
      <c r="O456" s="716"/>
    </row>
    <row r="457" spans="1:15" ht="45" customHeight="1" thickTop="1" thickBot="1">
      <c r="A457" s="723"/>
      <c r="B457" s="957" t="s">
        <v>1090</v>
      </c>
      <c r="C457" s="957"/>
      <c r="D457" s="957"/>
      <c r="E457" s="957"/>
      <c r="F457" s="957"/>
      <c r="G457" s="957"/>
      <c r="H457" s="957"/>
      <c r="I457" s="957"/>
      <c r="J457" s="957"/>
      <c r="L457" s="714" t="str">
        <f>B457</f>
        <v xml:space="preserve">Cependant, le prestataire ne peut pas être tenu responsable des modifications apportées aux fréquences de service des plats, si celles-ci sont validées ou exigées par l’acheteur (par exemple, sur demande des parents). </v>
      </c>
      <c r="M457" s="715">
        <f>LEN(L457)</f>
        <v>218</v>
      </c>
      <c r="N457" s="585" t="s">
        <v>656</v>
      </c>
      <c r="O457" s="716"/>
    </row>
    <row r="458" spans="1:15" ht="45" customHeight="1" thickTop="1">
      <c r="A458" s="723"/>
      <c r="B458" s="957" t="s">
        <v>1091</v>
      </c>
      <c r="C458" s="957"/>
      <c r="D458" s="957"/>
      <c r="E458" s="957"/>
      <c r="F458" s="957"/>
      <c r="G458" s="957"/>
      <c r="H458" s="957"/>
      <c r="I458" s="957"/>
      <c r="J458" s="957"/>
    </row>
    <row r="459" spans="1:15" ht="45" customHeight="1">
      <c r="A459" s="723"/>
      <c r="B459" s="713" t="s">
        <v>1092</v>
      </c>
      <c r="C459" s="700"/>
      <c r="D459" s="700"/>
      <c r="E459" s="700"/>
      <c r="F459" s="700"/>
      <c r="G459" s="700"/>
      <c r="H459" s="700"/>
      <c r="I459" s="700"/>
      <c r="J459" s="700"/>
    </row>
    <row r="460" spans="1:15" ht="45" customHeight="1">
      <c r="A460" s="723"/>
      <c r="B460" s="958" t="s">
        <v>1093</v>
      </c>
      <c r="C460" s="958"/>
      <c r="D460" s="958"/>
      <c r="E460" s="958"/>
      <c r="F460" s="958"/>
      <c r="G460" s="958"/>
      <c r="H460" s="958"/>
      <c r="I460" s="958"/>
      <c r="J460" s="958"/>
    </row>
    <row r="461" spans="1:15" ht="45" customHeight="1">
      <c r="A461" s="723"/>
      <c r="B461" s="957" t="s">
        <v>1094</v>
      </c>
      <c r="C461" s="958"/>
      <c r="D461" s="958"/>
      <c r="E461" s="958"/>
      <c r="F461" s="958"/>
      <c r="G461" s="958"/>
      <c r="H461" s="958"/>
      <c r="I461" s="958"/>
      <c r="J461" s="958"/>
    </row>
    <row r="462" spans="1:15" ht="45" customHeight="1">
      <c r="A462" s="723"/>
      <c r="B462" s="721" t="s">
        <v>1095</v>
      </c>
      <c r="C462" s="700"/>
      <c r="D462" s="700"/>
      <c r="E462" s="700"/>
      <c r="F462" s="700"/>
      <c r="G462" s="700"/>
      <c r="H462" s="700"/>
      <c r="I462" s="700"/>
      <c r="J462" s="700"/>
    </row>
    <row r="463" spans="1:15" ht="45" customHeight="1" thickBot="1">
      <c r="A463" s="723"/>
      <c r="B463" s="957" t="s">
        <v>1096</v>
      </c>
      <c r="C463" s="957"/>
      <c r="D463" s="957"/>
      <c r="E463" s="957"/>
      <c r="F463" s="957"/>
      <c r="G463" s="957"/>
      <c r="H463" s="957"/>
      <c r="I463" s="957"/>
      <c r="J463" s="957"/>
    </row>
    <row r="464" spans="1:15" ht="45" customHeight="1" thickTop="1" thickBot="1">
      <c r="A464" s="723"/>
      <c r="B464" s="958" t="s">
        <v>1097</v>
      </c>
      <c r="C464" s="958"/>
      <c r="D464" s="958"/>
      <c r="E464" s="958"/>
      <c r="F464" s="958"/>
      <c r="G464" s="958"/>
      <c r="H464" s="958"/>
      <c r="I464" s="958"/>
      <c r="J464" s="958"/>
      <c r="L464" s="714" t="str">
        <f>B464</f>
        <v>Les repas type pique-nique ne font pas partie des repas contrôlés, car les exigences sanitaires limitent la diversité des produits et des recettes. Cependant, il est nécessaire que les repas proposés tiennent compte des présentes recommandations, et comprennent :</v>
      </c>
      <c r="M464" s="715">
        <f>LEN(L464)</f>
        <v>263</v>
      </c>
      <c r="N464" s="585" t="s">
        <v>656</v>
      </c>
      <c r="O464" s="716"/>
    </row>
    <row r="465" spans="1:15" ht="45" customHeight="1" thickTop="1">
      <c r="A465" s="723"/>
      <c r="B465" s="721" t="s">
        <v>1098</v>
      </c>
      <c r="C465" s="700"/>
      <c r="D465" s="700"/>
      <c r="E465" s="700"/>
      <c r="F465" s="700"/>
      <c r="G465" s="700"/>
      <c r="H465" s="700"/>
      <c r="I465" s="700"/>
      <c r="J465" s="700"/>
    </row>
    <row r="466" spans="1:15" ht="45" customHeight="1">
      <c r="A466" s="723"/>
      <c r="B466" s="721" t="s">
        <v>1099</v>
      </c>
      <c r="C466" s="700"/>
      <c r="D466" s="700"/>
      <c r="E466" s="700"/>
      <c r="F466" s="700"/>
      <c r="G466" s="700"/>
      <c r="H466" s="700"/>
      <c r="I466" s="700"/>
      <c r="J466" s="700"/>
    </row>
    <row r="467" spans="1:15" ht="45" customHeight="1">
      <c r="A467" s="723"/>
      <c r="B467" s="721" t="s">
        <v>1100</v>
      </c>
      <c r="C467" s="700"/>
      <c r="D467" s="700"/>
      <c r="E467" s="700"/>
      <c r="F467" s="700"/>
      <c r="G467" s="700"/>
      <c r="H467" s="700"/>
      <c r="I467" s="700"/>
      <c r="J467" s="700"/>
    </row>
    <row r="468" spans="1:15" ht="45" customHeight="1">
      <c r="A468" s="723"/>
      <c r="B468" s="721" t="s">
        <v>1101</v>
      </c>
      <c r="C468" s="700"/>
      <c r="D468" s="700"/>
      <c r="E468" s="700"/>
      <c r="F468" s="700"/>
      <c r="G468" s="700"/>
      <c r="H468" s="700"/>
      <c r="I468" s="700"/>
      <c r="J468" s="700"/>
    </row>
    <row r="469" spans="1:15" ht="45" customHeight="1">
      <c r="A469" s="723"/>
      <c r="B469" s="721" t="s">
        <v>1102</v>
      </c>
      <c r="C469" s="700"/>
      <c r="D469" s="700"/>
      <c r="E469" s="700"/>
      <c r="F469" s="700"/>
      <c r="G469" s="700"/>
      <c r="H469" s="700"/>
      <c r="I469" s="700"/>
      <c r="J469" s="700"/>
    </row>
    <row r="470" spans="1:15" ht="45" customHeight="1">
      <c r="A470" s="723"/>
      <c r="B470" s="721" t="s">
        <v>1103</v>
      </c>
      <c r="C470" s="700"/>
      <c r="D470" s="700"/>
      <c r="E470" s="700"/>
      <c r="F470" s="700"/>
      <c r="G470" s="700"/>
      <c r="H470" s="700"/>
      <c r="I470" s="700"/>
      <c r="J470" s="700"/>
    </row>
    <row r="471" spans="1:15" ht="45" customHeight="1" thickBot="1">
      <c r="A471" s="723"/>
      <c r="B471" s="713" t="s">
        <v>1104</v>
      </c>
      <c r="C471" s="700"/>
      <c r="D471" s="700"/>
      <c r="E471" s="700"/>
      <c r="F471" s="700"/>
      <c r="G471" s="700"/>
      <c r="H471" s="700"/>
      <c r="I471" s="700"/>
      <c r="J471" s="700"/>
    </row>
    <row r="472" spans="1:15" ht="45" customHeight="1" thickTop="1" thickBot="1">
      <c r="A472" s="723"/>
      <c r="B472" s="957" t="s">
        <v>1105</v>
      </c>
      <c r="C472" s="957"/>
      <c r="D472" s="957"/>
      <c r="E472" s="957"/>
      <c r="F472" s="957"/>
      <c r="G472" s="957"/>
      <c r="H472" s="957"/>
      <c r="I472" s="957"/>
      <c r="J472" s="957"/>
      <c r="L472" s="714" t="str">
        <f>B472</f>
        <v>Pour vérifier la composition des produits, il convient de demander aux fournisseurs les fiches techniques établies par les fabricants des produits livrés. Ces fiches comportent au minimum la liste des ingrédients, le poids,</v>
      </c>
      <c r="M472" s="715">
        <f>LEN(L472)</f>
        <v>223</v>
      </c>
      <c r="N472" s="585" t="s">
        <v>656</v>
      </c>
      <c r="O472" s="716"/>
    </row>
    <row r="473" spans="1:15" ht="45" customHeight="1" thickTop="1">
      <c r="A473" s="723"/>
      <c r="B473" s="957" t="s">
        <v>1106</v>
      </c>
      <c r="C473" s="957"/>
      <c r="D473" s="957"/>
      <c r="E473" s="957"/>
      <c r="F473" s="957"/>
      <c r="G473" s="957"/>
      <c r="H473" s="957"/>
      <c r="I473" s="957"/>
      <c r="J473" s="957"/>
    </row>
    <row r="474" spans="1:15" ht="45" customHeight="1">
      <c r="A474" s="723"/>
      <c r="B474" s="721" t="s">
        <v>1107</v>
      </c>
      <c r="C474" s="700"/>
      <c r="D474" s="700"/>
      <c r="E474" s="700"/>
      <c r="F474" s="700"/>
      <c r="G474" s="700"/>
      <c r="H474" s="700"/>
      <c r="I474" s="700"/>
      <c r="J474" s="700"/>
    </row>
    <row r="475" spans="1:15" ht="45" customHeight="1">
      <c r="A475" s="723"/>
      <c r="B475" s="721" t="s">
        <v>1108</v>
      </c>
      <c r="C475" s="700"/>
      <c r="D475" s="700"/>
      <c r="E475" s="700"/>
      <c r="F475" s="700"/>
      <c r="G475" s="700"/>
      <c r="H475" s="700"/>
      <c r="I475" s="700"/>
      <c r="J475" s="700"/>
    </row>
    <row r="476" spans="1:15" ht="45" customHeight="1">
      <c r="A476" s="723"/>
      <c r="B476" s="721" t="s">
        <v>1109</v>
      </c>
      <c r="C476" s="700"/>
      <c r="D476" s="700"/>
      <c r="E476" s="700"/>
      <c r="F476" s="700"/>
      <c r="G476" s="700"/>
      <c r="H476" s="700"/>
      <c r="I476" s="700"/>
      <c r="J476" s="700"/>
    </row>
    <row r="477" spans="1:15" ht="45" customHeight="1">
      <c r="A477" s="723"/>
      <c r="B477" s="721" t="s">
        <v>1110</v>
      </c>
      <c r="C477" s="700"/>
      <c r="D477" s="700"/>
      <c r="E477" s="700"/>
      <c r="F477" s="700"/>
      <c r="G477" s="700"/>
      <c r="H477" s="700"/>
      <c r="I477" s="700"/>
      <c r="J477" s="700"/>
    </row>
    <row r="478" spans="1:15" ht="45" customHeight="1" thickBot="1">
      <c r="A478" s="723"/>
      <c r="B478" s="721" t="s">
        <v>1111</v>
      </c>
      <c r="C478" s="700"/>
      <c r="D478" s="700"/>
      <c r="E478" s="700"/>
      <c r="F478" s="700"/>
      <c r="G478" s="700"/>
      <c r="H478" s="700"/>
      <c r="I478" s="700"/>
      <c r="J478" s="700"/>
    </row>
    <row r="479" spans="1:15" ht="45" customHeight="1" thickTop="1" thickBot="1">
      <c r="A479" s="723"/>
      <c r="B479" s="958" t="s">
        <v>1112</v>
      </c>
      <c r="C479" s="958"/>
      <c r="D479" s="958"/>
      <c r="E479" s="958"/>
      <c r="F479" s="958"/>
      <c r="G479" s="958"/>
      <c r="H479" s="958"/>
      <c r="I479" s="958"/>
      <c r="J479" s="958"/>
      <c r="L479" s="714" t="str">
        <f>B479</f>
        <v>Le prestataire doit transmettre à l’acheteur toutes les informations sur la composition des produits et des recettes, et lui communiquer tout changement de référence de produit ou de composition de recette. Ces changements doivent se faire à densité nutritionnelle au moins égale.</v>
      </c>
      <c r="M479" s="715">
        <f>LEN(L479)</f>
        <v>280</v>
      </c>
      <c r="N479" s="585" t="s">
        <v>656</v>
      </c>
      <c r="O479" s="716"/>
    </row>
    <row r="480" spans="1:15" ht="45" customHeight="1" thickTop="1" thickBot="1">
      <c r="A480" s="723"/>
      <c r="B480" s="726" t="s">
        <v>1113</v>
      </c>
      <c r="C480" s="700"/>
      <c r="D480" s="700"/>
      <c r="E480" s="700"/>
      <c r="F480" s="700"/>
      <c r="G480" s="700"/>
      <c r="H480" s="700"/>
      <c r="I480" s="700"/>
      <c r="J480" s="700"/>
    </row>
    <row r="481" spans="1:15" ht="45" customHeight="1" thickTop="1" thickBot="1">
      <c r="A481" s="723"/>
      <c r="B481" s="957" t="s">
        <v>1114</v>
      </c>
      <c r="C481" s="957"/>
      <c r="D481" s="957"/>
      <c r="E481" s="957"/>
      <c r="F481" s="957"/>
      <c r="G481" s="957"/>
      <c r="H481" s="957"/>
      <c r="I481" s="957"/>
      <c r="J481" s="957"/>
      <c r="L481" s="714" t="str">
        <f>B481</f>
        <v>Le suivi des présentes recommandations nutritionnelles, qu’il appartient aux acheteurs publics d’adopter en les intégrant dans leurs cahiers des charges, doit permettre de garantir la bonne qualité nutritionnelle des repas servis dans le secteur public.</v>
      </c>
      <c r="M481" s="715">
        <f>LEN(L481)</f>
        <v>253</v>
      </c>
      <c r="N481" s="585" t="s">
        <v>656</v>
      </c>
      <c r="O481" s="716"/>
    </row>
    <row r="482" spans="1:15" ht="45" customHeight="1" thickTop="1" thickBot="1">
      <c r="A482" s="723"/>
      <c r="B482" s="957" t="s">
        <v>1115</v>
      </c>
      <c r="C482" s="957"/>
      <c r="D482" s="957"/>
      <c r="E482" s="957"/>
      <c r="F482" s="957"/>
      <c r="G482" s="957"/>
      <c r="H482" s="957"/>
      <c r="I482" s="957"/>
      <c r="J482" s="957"/>
      <c r="L482" s="714" t="str">
        <f>B482</f>
        <v>La mise en place, dans les conditions précisées ci-dessus, d’un contrôle de l’exécution des prestations sur la base de fréquences de présentation des plats, et de grammages des portions d’alimentsest indispensable pour obtenir cette garantie.</v>
      </c>
      <c r="M482" s="715">
        <f>LEN(L482)</f>
        <v>242</v>
      </c>
      <c r="N482" s="585" t="s">
        <v>656</v>
      </c>
      <c r="O482" s="716"/>
    </row>
    <row r="483" spans="1:15" ht="45" customHeight="1" thickTop="1" thickBot="1">
      <c r="A483" s="723"/>
      <c r="B483" s="958" t="s">
        <v>1116</v>
      </c>
      <c r="C483" s="958"/>
      <c r="D483" s="958"/>
      <c r="E483" s="958"/>
      <c r="F483" s="958"/>
      <c r="G483" s="958"/>
      <c r="H483" s="958"/>
      <c r="I483" s="958"/>
      <c r="J483" s="958"/>
      <c r="L483" s="714" t="str">
        <f>B483</f>
        <v>Le suivi de ces recommandations se traduira sans doute dans l’immédiat pour les collectivités publiques par un léger surcoût des prestations 34 35.Ce surcoût est, cependant, sans commune mesure avec les bénéfices à attendre pour la santé publique et le coût de celle-ci.</v>
      </c>
      <c r="M483" s="715">
        <f>LEN(L483)</f>
        <v>270</v>
      </c>
      <c r="N483" s="585" t="s">
        <v>656</v>
      </c>
      <c r="O483" s="716"/>
    </row>
    <row r="484" spans="1:15" ht="45" customHeight="1" thickTop="1" thickBot="1">
      <c r="A484" s="723"/>
      <c r="B484" s="978" t="s">
        <v>1117</v>
      </c>
      <c r="C484" s="978"/>
      <c r="D484" s="978"/>
      <c r="E484" s="978"/>
      <c r="F484" s="978"/>
      <c r="G484" s="978"/>
      <c r="H484" s="978"/>
      <c r="I484" s="978"/>
      <c r="J484" s="978"/>
      <c r="L484" s="714" t="str">
        <f>B484</f>
        <v>34 Cf. Etude « Suivi des recommandations du GEMRCN pour la restauration collective dans les écoles primaires », N. Darmon, L.Allègre, F.Vieux, L. Mando, L.Ciantar, dans Cahiers de nutrition et de diététique, Avril 2010, vol.45 n°2</v>
      </c>
      <c r="M484" s="715">
        <f>LEN(L484)</f>
        <v>230</v>
      </c>
      <c r="N484" s="585" t="s">
        <v>656</v>
      </c>
      <c r="O484" s="716"/>
    </row>
    <row r="485" spans="1:15" ht="45" customHeight="1" thickTop="1" thickBot="1">
      <c r="A485" s="723"/>
      <c r="B485" s="724" t="s">
        <v>1118</v>
      </c>
      <c r="C485" s="700"/>
      <c r="D485" s="700"/>
      <c r="E485" s="700"/>
      <c r="F485" s="700"/>
      <c r="G485" s="700"/>
      <c r="H485" s="700"/>
      <c r="I485" s="700"/>
      <c r="J485" s="700"/>
      <c r="L485" s="714" t="str">
        <f>B485</f>
        <v>35 Cf. en annexe 10 les résultats de l’étude d’impact financier confiée à l’INSERM fin 2008-début 2009 à l’occasion des travaux de réglementation de la nutrition scolaire</v>
      </c>
      <c r="M485" s="715">
        <f>LEN(L485)</f>
        <v>170</v>
      </c>
      <c r="N485" s="585" t="s">
        <v>656</v>
      </c>
      <c r="O485" s="716"/>
    </row>
    <row r="486" spans="1:15" ht="45" customHeight="1" thickTop="1">
      <c r="B486" s="700"/>
      <c r="C486" s="700"/>
      <c r="D486" s="700"/>
      <c r="E486" s="700"/>
      <c r="F486" s="700"/>
      <c r="G486" s="700"/>
      <c r="H486" s="700"/>
      <c r="I486" s="700"/>
      <c r="J486" s="700"/>
    </row>
    <row r="487" spans="1:15" ht="45" customHeight="1" thickBot="1">
      <c r="B487" s="726" t="s">
        <v>1119</v>
      </c>
      <c r="C487" s="700"/>
      <c r="D487" s="700"/>
      <c r="E487" s="700"/>
      <c r="F487" s="700"/>
      <c r="G487" s="700"/>
      <c r="H487" s="700"/>
      <c r="I487" s="700"/>
      <c r="J487" s="700"/>
    </row>
    <row r="488" spans="1:15" ht="45" customHeight="1" thickTop="1" thickBot="1">
      <c r="B488" s="958" t="s">
        <v>1120</v>
      </c>
      <c r="C488" s="958"/>
      <c r="D488" s="958"/>
      <c r="E488" s="958"/>
      <c r="F488" s="958"/>
      <c r="G488" s="958"/>
      <c r="H488" s="958"/>
      <c r="I488" s="958"/>
      <c r="J488" s="958"/>
      <c r="L488" s="714" t="str">
        <f>B488</f>
        <v>Préambule : il est rappelé que le GEMRCN recommande ci-dessus la consommation de laitages nature et demi-écrémés, afin d’éviter les apports abondants de glucides simples ajoutés et d’acides gras saturés.</v>
      </c>
      <c r="M488" s="715">
        <f>LEN(L488)</f>
        <v>203</v>
      </c>
      <c r="N488" s="585" t="s">
        <v>656</v>
      </c>
      <c r="O488" s="716"/>
    </row>
    <row r="489" spans="1:15" ht="45" customHeight="1" thickTop="1" thickBot="1">
      <c r="B489" s="713" t="s">
        <v>1121</v>
      </c>
      <c r="C489" s="700"/>
      <c r="D489" s="700"/>
      <c r="E489" s="700"/>
      <c r="F489" s="700"/>
      <c r="G489" s="700"/>
      <c r="H489" s="700"/>
      <c r="I489" s="700"/>
      <c r="J489" s="700"/>
    </row>
    <row r="490" spans="1:15" ht="45" customHeight="1" thickTop="1" thickBot="1">
      <c r="B490" s="957" t="s">
        <v>1122</v>
      </c>
      <c r="C490" s="957"/>
      <c r="D490" s="957"/>
      <c r="E490" s="957"/>
      <c r="F490" s="957"/>
      <c r="G490" s="957"/>
      <c r="H490" s="957"/>
      <c r="I490" s="957"/>
      <c r="J490" s="957"/>
      <c r="L490" s="714" t="str">
        <f>B490</f>
        <v>L’Office de l’élevage (ex-ONILAIT et ex-OFIVAL)- www.office-elevage.fr gère l’application d’une mesure communautaire dite lait scolaire (http://www.office-elevage.fr/prg-sociaux/mesures-ls.htm), en application des règlements (CE) nº 1234/2007 du 22 octobre 2007,</v>
      </c>
      <c r="M490" s="715">
        <f>LEN(L490)</f>
        <v>262</v>
      </c>
      <c r="N490" s="585" t="s">
        <v>656</v>
      </c>
      <c r="O490" s="716"/>
    </row>
    <row r="491" spans="1:15" ht="45" customHeight="1" thickTop="1" thickBot="1">
      <c r="B491" s="957" t="s">
        <v>1123</v>
      </c>
      <c r="C491" s="957"/>
      <c r="D491" s="957"/>
      <c r="E491" s="957"/>
      <c r="F491" s="957"/>
      <c r="G491" s="957"/>
      <c r="H491" s="957"/>
      <c r="I491" s="957"/>
      <c r="J491" s="957"/>
      <c r="L491" s="714" t="str">
        <f>B491</f>
        <v>et n° 657/2008 du 140 juillet 2008, en ce qui concerne l'octroi d'une aide communautaire pour la cession de lait et de certains produits laitiers aux élèves dans les établissements scolaires et les crèches.</v>
      </c>
      <c r="M491" s="715">
        <f>LEN(L491)</f>
        <v>206</v>
      </c>
      <c r="N491" s="585" t="s">
        <v>656</v>
      </c>
      <c r="O491" s="716"/>
    </row>
    <row r="492" spans="1:15" ht="45" customHeight="1" thickTop="1">
      <c r="B492" s="726" t="s">
        <v>1124</v>
      </c>
      <c r="C492" s="700"/>
      <c r="D492" s="700"/>
      <c r="E492" s="700"/>
      <c r="F492" s="700"/>
      <c r="G492" s="700"/>
      <c r="H492" s="700"/>
      <c r="I492" s="700"/>
      <c r="J492" s="700"/>
    </row>
    <row r="493" spans="1:15" ht="45" customHeight="1" thickBot="1">
      <c r="B493" s="957" t="s">
        <v>1125</v>
      </c>
      <c r="C493" s="957"/>
      <c r="D493" s="957"/>
      <c r="E493" s="957"/>
      <c r="F493" s="957"/>
      <c r="G493" s="957"/>
      <c r="H493" s="957"/>
      <c r="I493" s="957"/>
      <c r="J493" s="957"/>
    </row>
    <row r="494" spans="1:15" ht="45" customHeight="1" thickTop="1" thickBot="1">
      <c r="B494" s="957" t="s">
        <v>1126</v>
      </c>
      <c r="C494" s="957"/>
      <c r="D494" s="957"/>
      <c r="E494" s="957"/>
      <c r="F494" s="957"/>
      <c r="G494" s="957"/>
      <c r="H494" s="957"/>
      <c r="I494" s="957"/>
      <c r="J494" s="957"/>
      <c r="L494" s="714" t="str">
        <f>B494</f>
        <v xml:space="preserve"> les enfants fréquentant les crèches ou d’autres lieux d’accueil de la petite enfance. Sont exclus les élèves de sections de techniciens supérieurs et des classes préparatoires aux grandes écoles, les étudiants des établissements d'enseignement universitaire </v>
      </c>
      <c r="M494" s="715">
        <f>LEN(L494)</f>
        <v>259</v>
      </c>
      <c r="N494" s="585" t="s">
        <v>656</v>
      </c>
      <c r="O494" s="716"/>
    </row>
    <row r="495" spans="1:15" ht="45" customHeight="1" thickTop="1">
      <c r="B495" s="957" t="s">
        <v>1127</v>
      </c>
      <c r="C495" s="957"/>
      <c r="D495" s="957"/>
      <c r="E495" s="957"/>
      <c r="F495" s="957"/>
      <c r="G495" s="957"/>
      <c r="H495" s="957"/>
      <c r="I495" s="957"/>
      <c r="J495" s="957"/>
    </row>
    <row r="496" spans="1:15" ht="45" customHeight="1">
      <c r="B496" s="726" t="s">
        <v>1128</v>
      </c>
      <c r="C496" s="700"/>
      <c r="D496" s="700"/>
      <c r="E496" s="700"/>
      <c r="F496" s="700"/>
      <c r="G496" s="700"/>
      <c r="H496" s="700"/>
      <c r="I496" s="700"/>
      <c r="J496" s="700"/>
    </row>
    <row r="497" spans="2:10" ht="45" customHeight="1">
      <c r="B497" s="957" t="s">
        <v>1129</v>
      </c>
      <c r="C497" s="957"/>
      <c r="D497" s="957"/>
      <c r="E497" s="957"/>
      <c r="F497" s="957"/>
      <c r="G497" s="957"/>
      <c r="H497" s="957"/>
      <c r="I497" s="957"/>
      <c r="J497" s="957"/>
    </row>
    <row r="498" spans="2:10" ht="45" customHeight="1">
      <c r="B498" s="700"/>
      <c r="C498" s="700"/>
      <c r="D498" s="700"/>
      <c r="E498" s="700"/>
      <c r="F498" s="700"/>
      <c r="G498" s="700"/>
      <c r="H498" s="700"/>
      <c r="I498" s="700"/>
      <c r="J498" s="700"/>
    </row>
    <row r="499" spans="2:10" ht="45" customHeight="1">
      <c r="B499" s="726" t="s">
        <v>1130</v>
      </c>
      <c r="C499" s="700"/>
      <c r="D499" s="700"/>
      <c r="E499" s="700"/>
      <c r="F499" s="700"/>
      <c r="G499" s="700"/>
      <c r="H499" s="700"/>
      <c r="I499" s="700"/>
      <c r="J499" s="700"/>
    </row>
    <row r="500" spans="2:10" ht="45" customHeight="1" thickBot="1">
      <c r="B500" s="721" t="s">
        <v>1131</v>
      </c>
      <c r="C500" s="700"/>
      <c r="D500" s="700"/>
      <c r="E500" s="700"/>
      <c r="F500" s="700"/>
      <c r="G500" s="700"/>
      <c r="H500" s="700"/>
      <c r="I500" s="700"/>
      <c r="J500" s="700"/>
    </row>
    <row r="501" spans="2:10" ht="21">
      <c r="B501" s="748" t="s">
        <v>1132</v>
      </c>
      <c r="C501" s="749" t="s">
        <v>1133</v>
      </c>
      <c r="D501" s="749" t="s">
        <v>1133</v>
      </c>
      <c r="E501" s="749" t="s">
        <v>1134</v>
      </c>
      <c r="F501" s="749" t="s">
        <v>1134</v>
      </c>
      <c r="G501" s="749" t="s">
        <v>1135</v>
      </c>
      <c r="H501" s="979" t="s">
        <v>1136</v>
      </c>
      <c r="I501" s="980"/>
    </row>
    <row r="502" spans="2:10">
      <c r="B502" s="751" t="s">
        <v>1137</v>
      </c>
      <c r="C502" s="752" t="s">
        <v>1138</v>
      </c>
      <c r="D502" s="752" t="s">
        <v>1139</v>
      </c>
      <c r="E502" s="752" t="s">
        <v>1140</v>
      </c>
      <c r="F502" s="752" t="s">
        <v>1141</v>
      </c>
      <c r="G502" s="752" t="s">
        <v>1142</v>
      </c>
      <c r="H502" s="981"/>
      <c r="I502" s="982"/>
    </row>
    <row r="503" spans="2:10" ht="21">
      <c r="B503" s="751" t="s">
        <v>1143</v>
      </c>
      <c r="C503" s="752" t="s">
        <v>1144</v>
      </c>
      <c r="D503" s="752" t="s">
        <v>1144</v>
      </c>
      <c r="E503" s="753" t="s">
        <v>1145</v>
      </c>
      <c r="F503" s="752" t="s">
        <v>1146</v>
      </c>
      <c r="G503" s="752" t="s">
        <v>1147</v>
      </c>
      <c r="H503" s="981"/>
      <c r="I503" s="982"/>
    </row>
    <row r="504" spans="2:10">
      <c r="B504" s="754"/>
      <c r="C504" s="755"/>
      <c r="D504" s="755"/>
      <c r="E504" s="755"/>
      <c r="F504" s="753" t="s">
        <v>1145</v>
      </c>
      <c r="G504" s="752" t="s">
        <v>1148</v>
      </c>
      <c r="H504" s="983" t="s">
        <v>1149</v>
      </c>
      <c r="I504" s="982"/>
    </row>
    <row r="505" spans="2:10" ht="13.5" thickBot="1">
      <c r="B505" s="754"/>
      <c r="C505" s="755"/>
      <c r="D505" s="755"/>
      <c r="E505" s="755"/>
      <c r="F505" s="755"/>
      <c r="G505" s="752" t="s">
        <v>1150</v>
      </c>
      <c r="H505" s="984"/>
      <c r="I505" s="985"/>
    </row>
    <row r="506" spans="2:10" ht="13.5" thickBot="1">
      <c r="B506" s="754"/>
      <c r="C506" s="756"/>
      <c r="D506" s="756"/>
      <c r="E506" s="756"/>
      <c r="F506" s="756"/>
      <c r="G506" s="757" t="s">
        <v>1151</v>
      </c>
      <c r="H506" s="758" t="s">
        <v>1152</v>
      </c>
      <c r="I506" s="759" t="s">
        <v>1153</v>
      </c>
    </row>
    <row r="507" spans="2:10">
      <c r="B507" s="760" t="s">
        <v>273</v>
      </c>
      <c r="C507" s="761"/>
      <c r="D507" s="761"/>
      <c r="E507" s="761"/>
      <c r="F507" s="761"/>
      <c r="G507" s="761"/>
      <c r="H507" s="761"/>
      <c r="I507" s="762"/>
    </row>
    <row r="508" spans="2:10">
      <c r="B508" s="763" t="s">
        <v>274</v>
      </c>
      <c r="C508" s="764">
        <v>10</v>
      </c>
      <c r="D508" s="764">
        <v>20</v>
      </c>
      <c r="E508" s="764">
        <v>30</v>
      </c>
      <c r="F508" s="764">
        <v>40</v>
      </c>
      <c r="G508" s="764" t="s">
        <v>275</v>
      </c>
      <c r="H508" s="764">
        <v>50</v>
      </c>
      <c r="I508" s="765">
        <v>50</v>
      </c>
    </row>
    <row r="509" spans="2:10">
      <c r="B509" s="766" t="s">
        <v>276</v>
      </c>
      <c r="C509" s="764"/>
      <c r="D509" s="764"/>
      <c r="E509" s="764"/>
      <c r="F509" s="764"/>
      <c r="G509" s="764"/>
      <c r="H509" s="764"/>
      <c r="I509" s="765"/>
    </row>
    <row r="510" spans="2:10">
      <c r="B510" s="767" t="s">
        <v>1154</v>
      </c>
      <c r="C510" s="764" t="s">
        <v>1155</v>
      </c>
      <c r="D510" s="764">
        <v>30</v>
      </c>
      <c r="E510" s="764">
        <v>50</v>
      </c>
      <c r="F510" s="764">
        <v>70</v>
      </c>
      <c r="G510" s="764" t="s">
        <v>283</v>
      </c>
      <c r="H510" s="764">
        <v>80</v>
      </c>
      <c r="I510" s="765">
        <v>80</v>
      </c>
    </row>
    <row r="511" spans="2:10">
      <c r="B511" s="767" t="s">
        <v>278</v>
      </c>
      <c r="C511" s="764" t="s">
        <v>1156</v>
      </c>
      <c r="D511" s="764">
        <v>40</v>
      </c>
      <c r="E511" s="764">
        <v>50</v>
      </c>
      <c r="F511" s="764">
        <v>70</v>
      </c>
      <c r="G511" s="764" t="s">
        <v>280</v>
      </c>
      <c r="H511" s="764">
        <v>70</v>
      </c>
      <c r="I511" s="765">
        <v>70</v>
      </c>
    </row>
    <row r="512" spans="2:10">
      <c r="B512" s="767" t="s">
        <v>1157</v>
      </c>
      <c r="C512" s="764" t="s">
        <v>1158</v>
      </c>
      <c r="D512" s="764">
        <v>30</v>
      </c>
      <c r="E512" s="764">
        <v>40</v>
      </c>
      <c r="F512" s="764">
        <v>60</v>
      </c>
      <c r="G512" s="764" t="s">
        <v>283</v>
      </c>
      <c r="H512" s="764">
        <v>80</v>
      </c>
      <c r="I512" s="765">
        <v>80</v>
      </c>
    </row>
    <row r="513" spans="2:9">
      <c r="B513" s="767" t="s">
        <v>284</v>
      </c>
      <c r="C513" s="764" t="s">
        <v>1156</v>
      </c>
      <c r="D513" s="764">
        <v>40</v>
      </c>
      <c r="E513" s="764">
        <v>60</v>
      </c>
      <c r="F513" s="764">
        <v>80</v>
      </c>
      <c r="G513" s="764" t="s">
        <v>285</v>
      </c>
      <c r="H513" s="764">
        <v>90</v>
      </c>
      <c r="I513" s="765">
        <v>90</v>
      </c>
    </row>
    <row r="514" spans="2:9">
      <c r="B514" s="767" t="s">
        <v>286</v>
      </c>
      <c r="C514" s="764" t="s">
        <v>1155</v>
      </c>
      <c r="D514" s="764">
        <v>20</v>
      </c>
      <c r="E514" s="764">
        <v>20</v>
      </c>
      <c r="F514" s="764">
        <v>30</v>
      </c>
      <c r="G514" s="764" t="s">
        <v>283</v>
      </c>
      <c r="H514" s="764">
        <v>80</v>
      </c>
      <c r="I514" s="765">
        <v>80</v>
      </c>
    </row>
    <row r="515" spans="2:9">
      <c r="B515" s="767" t="s">
        <v>288</v>
      </c>
      <c r="C515" s="764" t="s">
        <v>1159</v>
      </c>
      <c r="D515" s="764">
        <v>80</v>
      </c>
      <c r="E515" s="764">
        <v>120</v>
      </c>
      <c r="F515" s="764">
        <v>150</v>
      </c>
      <c r="G515" s="764" t="s">
        <v>290</v>
      </c>
      <c r="H515" s="764">
        <v>150</v>
      </c>
      <c r="I515" s="765">
        <v>150</v>
      </c>
    </row>
    <row r="516" spans="2:9">
      <c r="B516" s="767" t="s">
        <v>1160</v>
      </c>
      <c r="C516" s="764" t="s">
        <v>1161</v>
      </c>
      <c r="D516" s="768">
        <v>40634</v>
      </c>
      <c r="E516" s="768">
        <v>40575</v>
      </c>
      <c r="F516" s="768">
        <v>40575</v>
      </c>
      <c r="G516" s="768">
        <v>40575</v>
      </c>
      <c r="H516" s="768">
        <v>40575</v>
      </c>
      <c r="I516" s="769">
        <v>40575</v>
      </c>
    </row>
    <row r="517" spans="2:9">
      <c r="B517" s="767" t="s">
        <v>291</v>
      </c>
      <c r="C517" s="764" t="s">
        <v>1155</v>
      </c>
      <c r="D517" s="764">
        <v>20</v>
      </c>
      <c r="E517" s="764">
        <v>30</v>
      </c>
      <c r="F517" s="764">
        <v>50</v>
      </c>
      <c r="G517" s="764" t="s">
        <v>283</v>
      </c>
      <c r="H517" s="764">
        <v>60</v>
      </c>
      <c r="I517" s="765">
        <v>60</v>
      </c>
    </row>
    <row r="518" spans="2:9">
      <c r="B518" s="767" t="s">
        <v>292</v>
      </c>
      <c r="C518" s="764">
        <v>0</v>
      </c>
      <c r="D518" s="764">
        <v>0</v>
      </c>
      <c r="E518" s="764">
        <v>25</v>
      </c>
      <c r="F518" s="764">
        <v>30</v>
      </c>
      <c r="G518" s="764" t="s">
        <v>293</v>
      </c>
      <c r="H518" s="764">
        <v>30</v>
      </c>
      <c r="I518" s="765">
        <v>30</v>
      </c>
    </row>
    <row r="519" spans="2:9">
      <c r="B519" s="767" t="s">
        <v>294</v>
      </c>
      <c r="C519" s="764" t="s">
        <v>1156</v>
      </c>
      <c r="D519" s="764">
        <v>40</v>
      </c>
      <c r="E519" s="764">
        <v>60</v>
      </c>
      <c r="F519" s="764">
        <v>80</v>
      </c>
      <c r="G519" s="764" t="s">
        <v>295</v>
      </c>
      <c r="H519" s="764">
        <v>80</v>
      </c>
      <c r="I519" s="765">
        <v>80</v>
      </c>
    </row>
    <row r="520" spans="2:9">
      <c r="B520" s="767" t="s">
        <v>296</v>
      </c>
      <c r="C520" s="764" t="s">
        <v>1156</v>
      </c>
      <c r="D520" s="764">
        <v>40</v>
      </c>
      <c r="E520" s="764">
        <v>40</v>
      </c>
      <c r="F520" s="764">
        <v>60</v>
      </c>
      <c r="G520" s="764" t="s">
        <v>283</v>
      </c>
      <c r="H520" s="764">
        <v>80</v>
      </c>
      <c r="I520" s="765">
        <v>80</v>
      </c>
    </row>
    <row r="521" spans="2:9">
      <c r="B521" s="767" t="s">
        <v>297</v>
      </c>
      <c r="C521" s="764" t="s">
        <v>1158</v>
      </c>
      <c r="D521" s="764">
        <v>30</v>
      </c>
      <c r="E521" s="764">
        <v>40</v>
      </c>
      <c r="F521" s="764">
        <v>60</v>
      </c>
      <c r="G521" s="764" t="s">
        <v>283</v>
      </c>
      <c r="H521" s="764">
        <v>80</v>
      </c>
      <c r="I521" s="765">
        <v>80</v>
      </c>
    </row>
    <row r="522" spans="2:9">
      <c r="B522" s="767" t="s">
        <v>298</v>
      </c>
      <c r="C522" s="764" t="s">
        <v>1158</v>
      </c>
      <c r="D522" s="764">
        <v>30</v>
      </c>
      <c r="E522" s="764">
        <v>40</v>
      </c>
      <c r="F522" s="764">
        <v>60</v>
      </c>
      <c r="G522" s="764" t="s">
        <v>283</v>
      </c>
      <c r="H522" s="764">
        <v>80</v>
      </c>
      <c r="I522" s="765">
        <v>80</v>
      </c>
    </row>
    <row r="523" spans="2:9">
      <c r="B523" s="770" t="s">
        <v>299</v>
      </c>
      <c r="C523" s="764"/>
      <c r="D523" s="764"/>
      <c r="E523" s="764"/>
      <c r="F523" s="764"/>
      <c r="G523" s="764"/>
      <c r="H523" s="764"/>
      <c r="I523" s="765"/>
    </row>
    <row r="524" spans="2:9">
      <c r="B524" s="767" t="s">
        <v>300</v>
      </c>
      <c r="C524" s="764" t="s">
        <v>1162</v>
      </c>
      <c r="D524" s="768">
        <v>40756</v>
      </c>
      <c r="E524" s="768">
        <v>40756</v>
      </c>
      <c r="F524" s="768">
        <v>40695</v>
      </c>
      <c r="G524" s="768">
        <v>40634</v>
      </c>
      <c r="H524" s="768">
        <v>40695</v>
      </c>
      <c r="I524" s="769">
        <v>40695</v>
      </c>
    </row>
    <row r="525" spans="2:9">
      <c r="B525" s="767" t="s">
        <v>1163</v>
      </c>
      <c r="C525" s="764" t="s">
        <v>1164</v>
      </c>
      <c r="D525" s="768">
        <v>40575</v>
      </c>
      <c r="E525" s="768">
        <v>40575</v>
      </c>
      <c r="F525" s="768">
        <v>40575</v>
      </c>
      <c r="G525" s="764">
        <v>1</v>
      </c>
      <c r="H525" s="764">
        <v>1</v>
      </c>
      <c r="I525" s="765">
        <v>1</v>
      </c>
    </row>
    <row r="526" spans="2:9">
      <c r="B526" s="767" t="s">
        <v>1165</v>
      </c>
      <c r="C526" s="764" t="s">
        <v>1158</v>
      </c>
      <c r="D526" s="764">
        <v>30</v>
      </c>
      <c r="E526" s="764">
        <v>50</v>
      </c>
      <c r="F526" s="764">
        <v>70</v>
      </c>
      <c r="G526" s="764" t="s">
        <v>283</v>
      </c>
      <c r="H526" s="764">
        <v>80</v>
      </c>
      <c r="I526" s="765">
        <v>80</v>
      </c>
    </row>
    <row r="527" spans="2:9">
      <c r="B527" s="767" t="s">
        <v>303</v>
      </c>
      <c r="C527" s="764" t="s">
        <v>1158</v>
      </c>
      <c r="D527" s="764">
        <v>30</v>
      </c>
      <c r="E527" s="764">
        <v>50</v>
      </c>
      <c r="F527" s="764">
        <v>70</v>
      </c>
      <c r="G527" s="764" t="s">
        <v>283</v>
      </c>
      <c r="H527" s="764">
        <v>80</v>
      </c>
      <c r="I527" s="765">
        <v>80</v>
      </c>
    </row>
    <row r="528" spans="2:9" ht="13.5" thickBot="1">
      <c r="B528" s="771" t="s">
        <v>304</v>
      </c>
      <c r="C528" s="772" t="s">
        <v>1158</v>
      </c>
      <c r="D528" s="772">
        <v>30</v>
      </c>
      <c r="E528" s="772">
        <v>50</v>
      </c>
      <c r="F528" s="772">
        <v>70</v>
      </c>
      <c r="G528" s="772" t="s">
        <v>280</v>
      </c>
      <c r="H528" s="772">
        <v>80</v>
      </c>
      <c r="I528" s="773">
        <v>80</v>
      </c>
    </row>
    <row r="529" spans="2:9" ht="15.75" thickBot="1">
      <c r="B529" s="774"/>
    </row>
    <row r="530" spans="2:9" ht="21">
      <c r="B530" s="775" t="s">
        <v>1132</v>
      </c>
      <c r="C530" s="749" t="s">
        <v>1133</v>
      </c>
      <c r="D530" s="749" t="s">
        <v>1133</v>
      </c>
      <c r="E530" s="749" t="s">
        <v>1134</v>
      </c>
      <c r="F530" s="749" t="s">
        <v>1134</v>
      </c>
      <c r="G530" s="749" t="s">
        <v>1135</v>
      </c>
      <c r="H530" s="986" t="s">
        <v>1136</v>
      </c>
      <c r="I530" s="980"/>
    </row>
    <row r="531" spans="2:9">
      <c r="B531" s="776" t="s">
        <v>1137</v>
      </c>
      <c r="C531" s="752" t="s">
        <v>1138</v>
      </c>
      <c r="D531" s="752" t="s">
        <v>1139</v>
      </c>
      <c r="E531" s="752" t="s">
        <v>1140</v>
      </c>
      <c r="F531" s="752" t="s">
        <v>1141</v>
      </c>
      <c r="G531" s="752" t="s">
        <v>1142</v>
      </c>
      <c r="H531" s="983"/>
      <c r="I531" s="982"/>
    </row>
    <row r="532" spans="2:9" ht="21">
      <c r="B532" s="776" t="s">
        <v>1143</v>
      </c>
      <c r="C532" s="752" t="s">
        <v>1144</v>
      </c>
      <c r="D532" s="752" t="s">
        <v>1144</v>
      </c>
      <c r="E532" s="777" t="s">
        <v>1145</v>
      </c>
      <c r="F532" s="752" t="s">
        <v>1146</v>
      </c>
      <c r="G532" s="752" t="s">
        <v>1147</v>
      </c>
      <c r="H532" s="983"/>
      <c r="I532" s="982"/>
    </row>
    <row r="533" spans="2:9">
      <c r="B533" s="778"/>
      <c r="C533" s="755"/>
      <c r="D533" s="755"/>
      <c r="E533" s="755"/>
      <c r="F533" s="777" t="s">
        <v>1145</v>
      </c>
      <c r="G533" s="752" t="s">
        <v>1148</v>
      </c>
      <c r="H533" s="983" t="s">
        <v>1149</v>
      </c>
      <c r="I533" s="982"/>
    </row>
    <row r="534" spans="2:9" ht="13.5" thickBot="1">
      <c r="B534" s="778"/>
      <c r="C534" s="755"/>
      <c r="D534" s="755"/>
      <c r="E534" s="755"/>
      <c r="F534" s="755"/>
      <c r="G534" s="752" t="s">
        <v>1150</v>
      </c>
      <c r="H534" s="984"/>
      <c r="I534" s="985"/>
    </row>
    <row r="535" spans="2:9" ht="13.5" thickBot="1">
      <c r="B535" s="779"/>
      <c r="C535" s="780"/>
      <c r="D535" s="780"/>
      <c r="E535" s="780"/>
      <c r="F535" s="780"/>
      <c r="G535" s="781" t="s">
        <v>1151</v>
      </c>
      <c r="H535" s="758" t="s">
        <v>1152</v>
      </c>
      <c r="I535" s="759" t="s">
        <v>1153</v>
      </c>
    </row>
    <row r="536" spans="2:9">
      <c r="B536" s="767" t="s">
        <v>305</v>
      </c>
      <c r="C536" s="764" t="s">
        <v>1158</v>
      </c>
      <c r="D536" s="764">
        <v>30</v>
      </c>
      <c r="E536" s="764">
        <v>50</v>
      </c>
      <c r="F536" s="764">
        <v>70</v>
      </c>
      <c r="G536" s="764" t="s">
        <v>280</v>
      </c>
      <c r="H536" s="764">
        <v>80</v>
      </c>
      <c r="I536" s="765">
        <v>80</v>
      </c>
    </row>
    <row r="537" spans="2:9">
      <c r="B537" s="767" t="s">
        <v>306</v>
      </c>
      <c r="C537" s="764" t="s">
        <v>1158</v>
      </c>
      <c r="D537" s="764">
        <v>30</v>
      </c>
      <c r="E537" s="764">
        <v>50</v>
      </c>
      <c r="F537" s="764">
        <v>70</v>
      </c>
      <c r="G537" s="764" t="s">
        <v>295</v>
      </c>
      <c r="H537" s="764">
        <v>80</v>
      </c>
      <c r="I537" s="765">
        <v>80</v>
      </c>
    </row>
    <row r="538" spans="2:9">
      <c r="B538" s="767" t="s">
        <v>1166</v>
      </c>
      <c r="C538" s="764" t="s">
        <v>1158</v>
      </c>
      <c r="D538" s="764">
        <v>30</v>
      </c>
      <c r="E538" s="764">
        <v>50</v>
      </c>
      <c r="F538" s="764">
        <v>70</v>
      </c>
      <c r="G538" s="764" t="s">
        <v>280</v>
      </c>
      <c r="H538" s="764">
        <v>80</v>
      </c>
      <c r="I538" s="765">
        <v>80</v>
      </c>
    </row>
    <row r="539" spans="2:9">
      <c r="B539" s="767" t="s">
        <v>440</v>
      </c>
      <c r="C539" s="764" t="s">
        <v>1158</v>
      </c>
      <c r="D539" s="764">
        <v>30</v>
      </c>
      <c r="E539" s="764">
        <v>40</v>
      </c>
      <c r="F539" s="764">
        <v>60</v>
      </c>
      <c r="G539" s="764" t="s">
        <v>283</v>
      </c>
      <c r="H539" s="764">
        <v>70</v>
      </c>
      <c r="I539" s="765">
        <v>70</v>
      </c>
    </row>
    <row r="540" spans="2:9">
      <c r="B540" s="767" t="s">
        <v>298</v>
      </c>
      <c r="C540" s="764" t="s">
        <v>1158</v>
      </c>
      <c r="D540" s="764">
        <v>30</v>
      </c>
      <c r="E540" s="764">
        <v>40</v>
      </c>
      <c r="F540" s="764">
        <v>60</v>
      </c>
      <c r="G540" s="764" t="s">
        <v>283</v>
      </c>
      <c r="H540" s="764">
        <v>70</v>
      </c>
      <c r="I540" s="765">
        <v>70</v>
      </c>
    </row>
    <row r="541" spans="2:9">
      <c r="B541" s="767" t="s">
        <v>308</v>
      </c>
      <c r="C541" s="764" t="s">
        <v>1158</v>
      </c>
      <c r="D541" s="764">
        <v>30</v>
      </c>
      <c r="E541" s="764">
        <v>50</v>
      </c>
      <c r="F541" s="764">
        <v>70</v>
      </c>
      <c r="G541" s="764" t="s">
        <v>280</v>
      </c>
      <c r="H541" s="764">
        <v>80</v>
      </c>
      <c r="I541" s="765">
        <v>80</v>
      </c>
    </row>
    <row r="542" spans="2:9">
      <c r="B542" s="767" t="s">
        <v>309</v>
      </c>
      <c r="C542" s="764" t="s">
        <v>1158</v>
      </c>
      <c r="D542" s="764">
        <v>30</v>
      </c>
      <c r="E542" s="764">
        <v>50</v>
      </c>
      <c r="F542" s="764">
        <v>70</v>
      </c>
      <c r="G542" s="764" t="s">
        <v>280</v>
      </c>
      <c r="H542" s="764">
        <v>80</v>
      </c>
      <c r="I542" s="765">
        <v>80</v>
      </c>
    </row>
    <row r="543" spans="2:9">
      <c r="B543" s="767" t="s">
        <v>310</v>
      </c>
      <c r="C543" s="764" t="s">
        <v>1158</v>
      </c>
      <c r="D543" s="764">
        <v>30</v>
      </c>
      <c r="E543" s="764">
        <v>50</v>
      </c>
      <c r="F543" s="764">
        <v>70</v>
      </c>
      <c r="G543" s="764" t="s">
        <v>280</v>
      </c>
      <c r="H543" s="764">
        <v>80</v>
      </c>
      <c r="I543" s="765">
        <v>80</v>
      </c>
    </row>
    <row r="544" spans="2:9">
      <c r="B544" s="767" t="s">
        <v>311</v>
      </c>
      <c r="C544" s="764" t="s">
        <v>1158</v>
      </c>
      <c r="D544" s="764">
        <v>30</v>
      </c>
      <c r="E544" s="764">
        <v>50</v>
      </c>
      <c r="F544" s="764">
        <v>70</v>
      </c>
      <c r="G544" s="764" t="s">
        <v>280</v>
      </c>
      <c r="H544" s="764">
        <v>70</v>
      </c>
      <c r="I544" s="765">
        <v>70</v>
      </c>
    </row>
    <row r="545" spans="2:9">
      <c r="B545" s="767" t="s">
        <v>312</v>
      </c>
      <c r="C545" s="764">
        <v>0</v>
      </c>
      <c r="D545" s="764">
        <v>0</v>
      </c>
      <c r="E545" s="764">
        <v>30</v>
      </c>
      <c r="F545" s="764">
        <v>30</v>
      </c>
      <c r="G545" s="764" t="s">
        <v>313</v>
      </c>
      <c r="H545" s="764">
        <v>30</v>
      </c>
      <c r="I545" s="765">
        <v>30</v>
      </c>
    </row>
    <row r="546" spans="2:9" ht="21">
      <c r="B546" s="782" t="s">
        <v>1167</v>
      </c>
      <c r="C546" s="987" t="s">
        <v>1158</v>
      </c>
      <c r="D546" s="987">
        <v>30</v>
      </c>
      <c r="E546" s="987">
        <v>60</v>
      </c>
      <c r="F546" s="987">
        <v>80</v>
      </c>
      <c r="G546" s="987" t="s">
        <v>314</v>
      </c>
      <c r="H546" s="987">
        <v>100</v>
      </c>
      <c r="I546" s="988">
        <v>100</v>
      </c>
    </row>
    <row r="547" spans="2:9" ht="21">
      <c r="B547" s="767" t="s">
        <v>1168</v>
      </c>
      <c r="C547" s="987"/>
      <c r="D547" s="987"/>
      <c r="E547" s="987"/>
      <c r="F547" s="987"/>
      <c r="G547" s="987"/>
      <c r="H547" s="987"/>
      <c r="I547" s="988"/>
    </row>
    <row r="548" spans="2:9">
      <c r="B548" s="783" t="s">
        <v>405</v>
      </c>
      <c r="C548" s="764"/>
      <c r="D548" s="764"/>
      <c r="E548" s="764"/>
      <c r="F548" s="764"/>
      <c r="G548" s="764"/>
      <c r="H548" s="764"/>
      <c r="I548" s="765"/>
    </row>
    <row r="549" spans="2:9">
      <c r="B549" s="767" t="s">
        <v>1169</v>
      </c>
      <c r="C549" s="764">
        <v>0</v>
      </c>
      <c r="D549" s="768">
        <v>40634</v>
      </c>
      <c r="E549" s="768">
        <v>40575</v>
      </c>
      <c r="F549" s="764">
        <v>1</v>
      </c>
      <c r="G549" s="764" t="s">
        <v>406</v>
      </c>
      <c r="H549" s="764">
        <v>1</v>
      </c>
      <c r="I549" s="765">
        <v>1</v>
      </c>
    </row>
    <row r="550" spans="2:9">
      <c r="B550" s="767" t="s">
        <v>407</v>
      </c>
      <c r="C550" s="764">
        <v>0</v>
      </c>
      <c r="D550" s="764">
        <v>0</v>
      </c>
      <c r="E550" s="764">
        <v>30</v>
      </c>
      <c r="F550" s="764">
        <v>40</v>
      </c>
      <c r="G550" s="764" t="s">
        <v>408</v>
      </c>
      <c r="H550" s="764">
        <v>60</v>
      </c>
      <c r="I550" s="765">
        <v>60</v>
      </c>
    </row>
    <row r="551" spans="2:9">
      <c r="B551" s="767" t="s">
        <v>409</v>
      </c>
      <c r="C551" s="764">
        <v>0</v>
      </c>
      <c r="D551" s="764">
        <v>15</v>
      </c>
      <c r="E551" s="764">
        <v>30</v>
      </c>
      <c r="F551" s="764">
        <v>30</v>
      </c>
      <c r="G551" s="764" t="s">
        <v>410</v>
      </c>
      <c r="H551" s="764">
        <v>50</v>
      </c>
      <c r="I551" s="765">
        <v>50</v>
      </c>
    </row>
    <row r="552" spans="2:9">
      <c r="B552" s="767" t="s">
        <v>1170</v>
      </c>
      <c r="C552" s="764">
        <v>0</v>
      </c>
      <c r="D552" s="768">
        <v>40575</v>
      </c>
      <c r="E552" s="764">
        <v>1</v>
      </c>
      <c r="F552" s="764">
        <v>1</v>
      </c>
      <c r="G552" s="764">
        <v>2</v>
      </c>
      <c r="H552" s="764">
        <v>2</v>
      </c>
      <c r="I552" s="765">
        <v>2</v>
      </c>
    </row>
    <row r="553" spans="2:9">
      <c r="B553" s="767" t="s">
        <v>411</v>
      </c>
      <c r="C553" s="764">
        <v>0</v>
      </c>
      <c r="D553" s="764">
        <v>15</v>
      </c>
      <c r="E553" s="764">
        <v>30</v>
      </c>
      <c r="F553" s="764">
        <v>30</v>
      </c>
      <c r="G553" s="764" t="s">
        <v>410</v>
      </c>
      <c r="H553" s="764">
        <v>50</v>
      </c>
      <c r="I553" s="765">
        <v>50</v>
      </c>
    </row>
    <row r="554" spans="2:9">
      <c r="B554" s="767" t="s">
        <v>412</v>
      </c>
      <c r="C554" s="764">
        <v>0</v>
      </c>
      <c r="D554" s="764">
        <v>0</v>
      </c>
      <c r="E554" s="764">
        <v>20</v>
      </c>
      <c r="F554" s="764">
        <v>30</v>
      </c>
      <c r="G554" s="764" t="s">
        <v>410</v>
      </c>
      <c r="H554" s="764">
        <v>50</v>
      </c>
      <c r="I554" s="765">
        <v>50</v>
      </c>
    </row>
    <row r="555" spans="2:9">
      <c r="B555" s="767" t="s">
        <v>413</v>
      </c>
      <c r="C555" s="764">
        <v>0</v>
      </c>
      <c r="D555" s="764">
        <v>15</v>
      </c>
      <c r="E555" s="764">
        <v>30</v>
      </c>
      <c r="F555" s="764">
        <v>40</v>
      </c>
      <c r="G555" s="764">
        <v>50</v>
      </c>
      <c r="H555" s="764">
        <v>50</v>
      </c>
      <c r="I555" s="765">
        <v>50</v>
      </c>
    </row>
    <row r="556" spans="2:9">
      <c r="B556" s="767" t="s">
        <v>1171</v>
      </c>
      <c r="C556" s="764">
        <v>0</v>
      </c>
      <c r="D556" s="764">
        <v>0</v>
      </c>
      <c r="E556" s="764">
        <v>30</v>
      </c>
      <c r="F556" s="764">
        <v>30</v>
      </c>
      <c r="G556" s="764" t="s">
        <v>313</v>
      </c>
      <c r="H556" s="764">
        <v>50</v>
      </c>
      <c r="I556" s="765">
        <v>50</v>
      </c>
    </row>
    <row r="557" spans="2:9">
      <c r="B557" s="767" t="s">
        <v>415</v>
      </c>
      <c r="C557" s="764">
        <v>0</v>
      </c>
      <c r="D557" s="764">
        <v>0</v>
      </c>
      <c r="E557" s="764">
        <v>45</v>
      </c>
      <c r="F557" s="764">
        <v>45</v>
      </c>
      <c r="G557" s="764">
        <v>65</v>
      </c>
      <c r="H557" s="764">
        <v>65</v>
      </c>
      <c r="I557" s="765">
        <v>65</v>
      </c>
    </row>
    <row r="558" spans="2:9">
      <c r="B558" s="767" t="s">
        <v>416</v>
      </c>
      <c r="C558" s="764">
        <v>0</v>
      </c>
      <c r="D558" s="764">
        <v>0</v>
      </c>
      <c r="E558" s="764">
        <v>30</v>
      </c>
      <c r="F558" s="764">
        <v>30</v>
      </c>
      <c r="G558" s="764" t="s">
        <v>313</v>
      </c>
      <c r="H558" s="764">
        <v>50</v>
      </c>
      <c r="I558" s="765">
        <v>50</v>
      </c>
    </row>
    <row r="559" spans="2:9">
      <c r="B559" s="767" t="s">
        <v>417</v>
      </c>
      <c r="C559" s="764">
        <v>0</v>
      </c>
      <c r="D559" s="764">
        <v>0</v>
      </c>
      <c r="E559" s="764">
        <v>30</v>
      </c>
      <c r="F559" s="764">
        <v>30</v>
      </c>
      <c r="G559" s="764" t="s">
        <v>410</v>
      </c>
      <c r="H559" s="764">
        <v>50</v>
      </c>
      <c r="I559" s="765">
        <v>50</v>
      </c>
    </row>
    <row r="560" spans="2:9" ht="21">
      <c r="B560" s="784" t="s">
        <v>1172</v>
      </c>
      <c r="C560" s="987"/>
      <c r="D560" s="987"/>
      <c r="E560" s="987"/>
      <c r="F560" s="987"/>
      <c r="G560" s="987"/>
      <c r="H560" s="987"/>
      <c r="I560" s="988"/>
    </row>
    <row r="561" spans="2:9">
      <c r="B561" s="785" t="s">
        <v>1173</v>
      </c>
      <c r="C561" s="987"/>
      <c r="D561" s="987"/>
      <c r="E561" s="987"/>
      <c r="F561" s="987"/>
      <c r="G561" s="987"/>
      <c r="H561" s="987"/>
      <c r="I561" s="988"/>
    </row>
    <row r="562" spans="2:9" ht="13.5" thickBot="1">
      <c r="B562" s="771" t="s">
        <v>419</v>
      </c>
      <c r="C562" s="772">
        <v>0</v>
      </c>
      <c r="D562" s="772">
        <v>0</v>
      </c>
      <c r="E562" s="772">
        <v>50</v>
      </c>
      <c r="F562" s="772">
        <v>50</v>
      </c>
      <c r="G562" s="772">
        <v>100</v>
      </c>
      <c r="H562" s="772">
        <v>50</v>
      </c>
      <c r="I562" s="773">
        <v>50</v>
      </c>
    </row>
    <row r="563" spans="2:9" ht="15.75" thickBot="1">
      <c r="B563" s="774"/>
    </row>
    <row r="564" spans="2:9" ht="21">
      <c r="B564" s="748" t="s">
        <v>1132</v>
      </c>
      <c r="C564" s="749" t="s">
        <v>1133</v>
      </c>
      <c r="D564" s="749" t="s">
        <v>1133</v>
      </c>
      <c r="E564" s="749" t="s">
        <v>1134</v>
      </c>
      <c r="F564" s="749" t="s">
        <v>1134</v>
      </c>
      <c r="G564" s="749" t="s">
        <v>1135</v>
      </c>
      <c r="H564" s="986" t="s">
        <v>1136</v>
      </c>
      <c r="I564" s="980"/>
    </row>
    <row r="565" spans="2:9">
      <c r="B565" s="751" t="s">
        <v>1137</v>
      </c>
      <c r="C565" s="752" t="s">
        <v>1138</v>
      </c>
      <c r="D565" s="752" t="s">
        <v>1139</v>
      </c>
      <c r="E565" s="752" t="s">
        <v>1140</v>
      </c>
      <c r="F565" s="752" t="s">
        <v>1141</v>
      </c>
      <c r="G565" s="752" t="s">
        <v>1142</v>
      </c>
      <c r="H565" s="983"/>
      <c r="I565" s="982"/>
    </row>
    <row r="566" spans="2:9" ht="21">
      <c r="B566" s="751" t="s">
        <v>1143</v>
      </c>
      <c r="C566" s="752" t="s">
        <v>1144</v>
      </c>
      <c r="D566" s="752" t="s">
        <v>1144</v>
      </c>
      <c r="E566" s="777" t="s">
        <v>1145</v>
      </c>
      <c r="F566" s="752" t="s">
        <v>1146</v>
      </c>
      <c r="G566" s="752" t="s">
        <v>1147</v>
      </c>
      <c r="H566" s="983"/>
      <c r="I566" s="982"/>
    </row>
    <row r="567" spans="2:9">
      <c r="B567" s="754"/>
      <c r="C567" s="755"/>
      <c r="D567" s="755"/>
      <c r="E567" s="755"/>
      <c r="F567" s="777" t="s">
        <v>1145</v>
      </c>
      <c r="G567" s="752" t="s">
        <v>1148</v>
      </c>
      <c r="H567" s="983" t="s">
        <v>1149</v>
      </c>
      <c r="I567" s="982"/>
    </row>
    <row r="568" spans="2:9" ht="13.5" thickBot="1">
      <c r="B568" s="754"/>
      <c r="C568" s="755"/>
      <c r="D568" s="755"/>
      <c r="E568" s="755"/>
      <c r="F568" s="755"/>
      <c r="G568" s="752" t="s">
        <v>1150</v>
      </c>
      <c r="H568" s="989"/>
      <c r="I568" s="990"/>
    </row>
    <row r="569" spans="2:9">
      <c r="B569" s="786"/>
      <c r="C569" s="756"/>
      <c r="D569" s="756"/>
      <c r="E569" s="756"/>
      <c r="F569" s="756"/>
      <c r="G569" s="757" t="s">
        <v>1151</v>
      </c>
      <c r="H569" s="787" t="s">
        <v>1152</v>
      </c>
      <c r="I569" s="788" t="s">
        <v>1153</v>
      </c>
    </row>
    <row r="570" spans="2:9">
      <c r="B570" s="789" t="s">
        <v>420</v>
      </c>
      <c r="C570" s="790">
        <v>0</v>
      </c>
      <c r="D570" s="790">
        <v>0</v>
      </c>
      <c r="E570" s="790">
        <v>50</v>
      </c>
      <c r="F570" s="790">
        <v>50</v>
      </c>
      <c r="G570" s="790">
        <v>100</v>
      </c>
      <c r="H570" s="790">
        <v>50</v>
      </c>
      <c r="I570" s="791">
        <v>50</v>
      </c>
    </row>
    <row r="571" spans="2:9">
      <c r="B571" s="767" t="s">
        <v>421</v>
      </c>
      <c r="C571" s="764">
        <v>0</v>
      </c>
      <c r="D571" s="764">
        <v>0</v>
      </c>
      <c r="E571" s="764" t="s">
        <v>1174</v>
      </c>
      <c r="F571" s="764" t="s">
        <v>1174</v>
      </c>
      <c r="G571" s="764" t="s">
        <v>1175</v>
      </c>
      <c r="H571" s="764" t="s">
        <v>1175</v>
      </c>
      <c r="I571" s="765" t="s">
        <v>1174</v>
      </c>
    </row>
    <row r="572" spans="2:9">
      <c r="B572" s="767" t="s">
        <v>423</v>
      </c>
      <c r="C572" s="764">
        <v>0</v>
      </c>
      <c r="D572" s="764">
        <v>0</v>
      </c>
      <c r="E572" s="764">
        <v>70</v>
      </c>
      <c r="F572" s="764">
        <v>70</v>
      </c>
      <c r="G572" s="764">
        <v>90</v>
      </c>
      <c r="H572" s="764">
        <v>70</v>
      </c>
      <c r="I572" s="765">
        <v>70</v>
      </c>
    </row>
    <row r="573" spans="2:9">
      <c r="B573" s="767" t="s">
        <v>424</v>
      </c>
      <c r="C573" s="764">
        <v>0</v>
      </c>
      <c r="D573" s="764">
        <v>0</v>
      </c>
      <c r="E573" s="764">
        <v>70</v>
      </c>
      <c r="F573" s="764">
        <v>70</v>
      </c>
      <c r="G573" s="764">
        <v>90</v>
      </c>
      <c r="H573" s="764">
        <v>70</v>
      </c>
      <c r="I573" s="765">
        <v>70</v>
      </c>
    </row>
    <row r="574" spans="2:9" ht="21.75">
      <c r="B574" s="792" t="s">
        <v>1176</v>
      </c>
      <c r="C574" s="987" t="s">
        <v>566</v>
      </c>
      <c r="D574" s="987">
        <v>5</v>
      </c>
      <c r="E574" s="987">
        <v>5</v>
      </c>
      <c r="F574" s="987">
        <v>7</v>
      </c>
      <c r="G574" s="987">
        <v>8</v>
      </c>
      <c r="H574" s="987">
        <v>8</v>
      </c>
      <c r="I574" s="988">
        <v>8</v>
      </c>
    </row>
    <row r="575" spans="2:9">
      <c r="B575" s="793" t="s">
        <v>1177</v>
      </c>
      <c r="C575" s="987"/>
      <c r="D575" s="987"/>
      <c r="E575" s="987"/>
      <c r="F575" s="987"/>
      <c r="G575" s="987"/>
      <c r="H575" s="987"/>
      <c r="I575" s="988"/>
    </row>
    <row r="576" spans="2:9">
      <c r="B576" s="794" t="s">
        <v>505</v>
      </c>
      <c r="C576" s="795"/>
      <c r="D576" s="795"/>
      <c r="E576" s="795"/>
      <c r="F576" s="795"/>
      <c r="G576" s="795"/>
      <c r="H576" s="795"/>
      <c r="I576" s="796"/>
    </row>
    <row r="577" spans="2:9">
      <c r="B577" s="797" t="s">
        <v>1178</v>
      </c>
      <c r="C577" s="798"/>
      <c r="D577" s="798"/>
      <c r="E577" s="798"/>
      <c r="F577" s="798"/>
      <c r="G577" s="798"/>
      <c r="H577" s="798"/>
      <c r="I577" s="799"/>
    </row>
    <row r="578" spans="2:9">
      <c r="B578" s="767" t="s">
        <v>441</v>
      </c>
      <c r="C578" s="764">
        <v>20</v>
      </c>
      <c r="D578" s="764">
        <v>30</v>
      </c>
      <c r="E578" s="764">
        <v>50</v>
      </c>
      <c r="F578" s="764">
        <v>70</v>
      </c>
      <c r="G578" s="764" t="s">
        <v>295</v>
      </c>
      <c r="H578" s="764">
        <v>100</v>
      </c>
      <c r="I578" s="765">
        <v>70</v>
      </c>
    </row>
    <row r="579" spans="2:9">
      <c r="B579" s="767" t="s">
        <v>442</v>
      </c>
      <c r="C579" s="764">
        <v>20</v>
      </c>
      <c r="D579" s="764">
        <v>30</v>
      </c>
      <c r="E579" s="764">
        <v>40</v>
      </c>
      <c r="F579" s="764">
        <v>60</v>
      </c>
      <c r="G579" s="764" t="s">
        <v>283</v>
      </c>
      <c r="H579" s="764">
        <v>80</v>
      </c>
      <c r="I579" s="765">
        <v>60</v>
      </c>
    </row>
    <row r="580" spans="2:9" ht="21">
      <c r="B580" s="767" t="s">
        <v>1179</v>
      </c>
      <c r="C580" s="764">
        <v>20</v>
      </c>
      <c r="D580" s="764">
        <v>30</v>
      </c>
      <c r="E580" s="764">
        <v>50</v>
      </c>
      <c r="F580" s="764">
        <v>70</v>
      </c>
      <c r="G580" s="764">
        <v>100</v>
      </c>
      <c r="H580" s="764">
        <v>100</v>
      </c>
      <c r="I580" s="765">
        <v>70</v>
      </c>
    </row>
    <row r="581" spans="2:9" ht="21">
      <c r="B581" s="767" t="s">
        <v>1180</v>
      </c>
      <c r="C581" s="987">
        <v>0</v>
      </c>
      <c r="D581" s="987">
        <v>0</v>
      </c>
      <c r="E581" s="987">
        <v>50</v>
      </c>
      <c r="F581" s="987">
        <v>70</v>
      </c>
      <c r="G581" s="987">
        <v>100</v>
      </c>
      <c r="H581" s="987">
        <v>100</v>
      </c>
      <c r="I581" s="988">
        <v>70</v>
      </c>
    </row>
    <row r="582" spans="2:9">
      <c r="B582" s="767" t="s">
        <v>1181</v>
      </c>
      <c r="C582" s="987"/>
      <c r="D582" s="987"/>
      <c r="E582" s="987"/>
      <c r="F582" s="987"/>
      <c r="G582" s="987"/>
      <c r="H582" s="987"/>
      <c r="I582" s="988"/>
    </row>
    <row r="583" spans="2:9">
      <c r="B583" s="767" t="s">
        <v>1182</v>
      </c>
      <c r="C583" s="987">
        <v>0</v>
      </c>
      <c r="D583" s="987">
        <v>0</v>
      </c>
      <c r="E583" s="987">
        <v>2</v>
      </c>
      <c r="F583" s="987">
        <v>3</v>
      </c>
      <c r="G583" s="987" t="s">
        <v>509</v>
      </c>
      <c r="H583" s="987">
        <v>4</v>
      </c>
      <c r="I583" s="988">
        <v>3</v>
      </c>
    </row>
    <row r="584" spans="2:9">
      <c r="B584" s="767" t="s">
        <v>1183</v>
      </c>
      <c r="C584" s="987"/>
      <c r="D584" s="987"/>
      <c r="E584" s="987"/>
      <c r="F584" s="987"/>
      <c r="G584" s="987"/>
      <c r="H584" s="987"/>
      <c r="I584" s="988"/>
    </row>
    <row r="585" spans="2:9">
      <c r="B585" s="794" t="s">
        <v>1184</v>
      </c>
      <c r="C585" s="800"/>
      <c r="D585" s="800"/>
      <c r="E585" s="800"/>
      <c r="F585" s="800"/>
      <c r="G585" s="800"/>
      <c r="H585" s="800"/>
      <c r="I585" s="801"/>
    </row>
    <row r="586" spans="2:9">
      <c r="B586" s="767" t="s">
        <v>511</v>
      </c>
      <c r="C586" s="764">
        <v>20</v>
      </c>
      <c r="D586" s="764">
        <v>30</v>
      </c>
      <c r="E586" s="764">
        <v>50</v>
      </c>
      <c r="F586" s="764">
        <v>70</v>
      </c>
      <c r="G586" s="764" t="s">
        <v>295</v>
      </c>
      <c r="H586" s="764">
        <v>100</v>
      </c>
      <c r="I586" s="765">
        <v>70</v>
      </c>
    </row>
    <row r="587" spans="2:9">
      <c r="B587" s="767" t="s">
        <v>512</v>
      </c>
      <c r="C587" s="764">
        <v>20</v>
      </c>
      <c r="D587" s="764">
        <v>30</v>
      </c>
      <c r="E587" s="764">
        <v>40</v>
      </c>
      <c r="F587" s="764">
        <v>60</v>
      </c>
      <c r="G587" s="764" t="s">
        <v>283</v>
      </c>
      <c r="H587" s="764">
        <v>80</v>
      </c>
      <c r="I587" s="765">
        <v>60</v>
      </c>
    </row>
    <row r="588" spans="2:9">
      <c r="B588" s="767" t="s">
        <v>1185</v>
      </c>
      <c r="C588" s="764">
        <v>20</v>
      </c>
      <c r="D588" s="764">
        <v>30</v>
      </c>
      <c r="E588" s="764">
        <v>50</v>
      </c>
      <c r="F588" s="764">
        <v>70</v>
      </c>
      <c r="G588" s="764">
        <v>100</v>
      </c>
      <c r="H588" s="764">
        <v>100</v>
      </c>
      <c r="I588" s="765">
        <v>70</v>
      </c>
    </row>
    <row r="589" spans="2:9">
      <c r="B589" s="767" t="s">
        <v>1186</v>
      </c>
      <c r="C589" s="987">
        <v>0</v>
      </c>
      <c r="D589" s="987">
        <v>0</v>
      </c>
      <c r="E589" s="987">
        <v>50</v>
      </c>
      <c r="F589" s="987">
        <v>70</v>
      </c>
      <c r="G589" s="987">
        <v>100</v>
      </c>
      <c r="H589" s="987">
        <v>100</v>
      </c>
      <c r="I589" s="988">
        <v>70</v>
      </c>
    </row>
    <row r="590" spans="2:9">
      <c r="B590" s="767" t="s">
        <v>1187</v>
      </c>
      <c r="C590" s="987"/>
      <c r="D590" s="987"/>
      <c r="E590" s="987"/>
      <c r="F590" s="987"/>
      <c r="G590" s="987"/>
      <c r="H590" s="987"/>
      <c r="I590" s="988"/>
    </row>
    <row r="591" spans="2:9">
      <c r="B591" s="767" t="s">
        <v>515</v>
      </c>
      <c r="C591" s="764">
        <v>0</v>
      </c>
      <c r="D591" s="764">
        <v>0</v>
      </c>
      <c r="E591" s="764">
        <v>50</v>
      </c>
      <c r="F591" s="764">
        <v>70</v>
      </c>
      <c r="G591" s="764" t="s">
        <v>295</v>
      </c>
      <c r="H591" s="764">
        <v>100</v>
      </c>
      <c r="I591" s="765">
        <v>70</v>
      </c>
    </row>
    <row r="592" spans="2:9">
      <c r="B592" s="794" t="s">
        <v>1188</v>
      </c>
      <c r="C592" s="800"/>
      <c r="D592" s="800"/>
      <c r="E592" s="800"/>
      <c r="F592" s="800"/>
      <c r="G592" s="800"/>
      <c r="H592" s="800"/>
      <c r="I592" s="801"/>
    </row>
    <row r="593" spans="2:9">
      <c r="B593" s="767" t="s">
        <v>517</v>
      </c>
      <c r="C593" s="764">
        <v>20</v>
      </c>
      <c r="D593" s="764">
        <v>30</v>
      </c>
      <c r="E593" s="764">
        <v>40</v>
      </c>
      <c r="F593" s="764">
        <v>60</v>
      </c>
      <c r="G593" s="764" t="s">
        <v>283</v>
      </c>
      <c r="H593" s="764">
        <v>80</v>
      </c>
      <c r="I593" s="765">
        <v>60</v>
      </c>
    </row>
    <row r="594" spans="2:9">
      <c r="B594" s="767" t="s">
        <v>518</v>
      </c>
      <c r="C594" s="764">
        <v>20</v>
      </c>
      <c r="D594" s="764">
        <v>30</v>
      </c>
      <c r="E594" s="764">
        <v>50</v>
      </c>
      <c r="F594" s="764">
        <v>70</v>
      </c>
      <c r="G594" s="764" t="s">
        <v>295</v>
      </c>
      <c r="H594" s="764">
        <v>100</v>
      </c>
      <c r="I594" s="765">
        <v>70</v>
      </c>
    </row>
    <row r="595" spans="2:9">
      <c r="B595" s="767" t="s">
        <v>1189</v>
      </c>
      <c r="C595" s="764">
        <v>0</v>
      </c>
      <c r="D595" s="764">
        <v>0</v>
      </c>
      <c r="E595" s="764">
        <v>0</v>
      </c>
      <c r="F595" s="764">
        <v>80</v>
      </c>
      <c r="G595" s="764" t="s">
        <v>295</v>
      </c>
      <c r="H595" s="764">
        <v>100</v>
      </c>
      <c r="I595" s="765">
        <v>70</v>
      </c>
    </row>
    <row r="596" spans="2:9" ht="21.75">
      <c r="B596" s="767" t="s">
        <v>1190</v>
      </c>
      <c r="C596" s="987">
        <v>0</v>
      </c>
      <c r="D596" s="987">
        <v>0</v>
      </c>
      <c r="E596" s="987">
        <v>2</v>
      </c>
      <c r="F596" s="987">
        <v>3</v>
      </c>
      <c r="G596" s="987" t="s">
        <v>509</v>
      </c>
      <c r="H596" s="987">
        <v>4</v>
      </c>
      <c r="I596" s="988">
        <v>3</v>
      </c>
    </row>
    <row r="597" spans="2:9">
      <c r="B597" s="767" t="s">
        <v>1191</v>
      </c>
      <c r="C597" s="987"/>
      <c r="D597" s="987"/>
      <c r="E597" s="987"/>
      <c r="F597" s="987"/>
      <c r="G597" s="987"/>
      <c r="H597" s="987"/>
      <c r="I597" s="988"/>
    </row>
    <row r="598" spans="2:9" ht="13.5" thickBot="1">
      <c r="B598" s="771" t="s">
        <v>1192</v>
      </c>
      <c r="C598" s="772">
        <v>0</v>
      </c>
      <c r="D598" s="772">
        <v>0</v>
      </c>
      <c r="E598" s="772">
        <v>1</v>
      </c>
      <c r="F598" s="772">
        <v>2</v>
      </c>
      <c r="G598" s="772" t="s">
        <v>519</v>
      </c>
      <c r="H598" s="772">
        <v>2</v>
      </c>
      <c r="I598" s="773" t="s">
        <v>1193</v>
      </c>
    </row>
    <row r="599" spans="2:9" ht="15.75" thickBot="1">
      <c r="B599" s="774"/>
    </row>
    <row r="600" spans="2:9" ht="21">
      <c r="B600" s="748" t="s">
        <v>1132</v>
      </c>
      <c r="C600" s="749" t="s">
        <v>1133</v>
      </c>
      <c r="D600" s="749" t="s">
        <v>1133</v>
      </c>
      <c r="E600" s="749" t="s">
        <v>1134</v>
      </c>
      <c r="F600" s="749" t="s">
        <v>1134</v>
      </c>
      <c r="G600" s="749" t="s">
        <v>1135</v>
      </c>
      <c r="H600" s="986" t="s">
        <v>1136</v>
      </c>
      <c r="I600" s="980"/>
    </row>
    <row r="601" spans="2:9">
      <c r="B601" s="751" t="s">
        <v>1137</v>
      </c>
      <c r="C601" s="752" t="s">
        <v>1138</v>
      </c>
      <c r="D601" s="752" t="s">
        <v>1139</v>
      </c>
      <c r="E601" s="752" t="s">
        <v>1140</v>
      </c>
      <c r="F601" s="752" t="s">
        <v>1141</v>
      </c>
      <c r="G601" s="752" t="s">
        <v>1142</v>
      </c>
      <c r="H601" s="983" t="s">
        <v>1149</v>
      </c>
      <c r="I601" s="982"/>
    </row>
    <row r="602" spans="2:9" ht="21">
      <c r="B602" s="751" t="s">
        <v>1143</v>
      </c>
      <c r="C602" s="752" t="s">
        <v>1144</v>
      </c>
      <c r="D602" s="752" t="s">
        <v>1144</v>
      </c>
      <c r="E602" s="777" t="s">
        <v>1145</v>
      </c>
      <c r="F602" s="752" t="s">
        <v>1146</v>
      </c>
      <c r="G602" s="752" t="s">
        <v>1147</v>
      </c>
      <c r="H602" s="983"/>
      <c r="I602" s="982"/>
    </row>
    <row r="603" spans="2:9">
      <c r="B603" s="754"/>
      <c r="C603" s="755"/>
      <c r="D603" s="755"/>
      <c r="E603" s="755"/>
      <c r="F603" s="777" t="s">
        <v>1145</v>
      </c>
      <c r="G603" s="752" t="s">
        <v>1148</v>
      </c>
      <c r="H603" s="983"/>
      <c r="I603" s="982"/>
    </row>
    <row r="604" spans="2:9" ht="13.5" thickBot="1">
      <c r="B604" s="754"/>
      <c r="C604" s="755"/>
      <c r="D604" s="755"/>
      <c r="E604" s="755"/>
      <c r="F604" s="755"/>
      <c r="G604" s="752" t="s">
        <v>1150</v>
      </c>
      <c r="H604" s="989"/>
      <c r="I604" s="990"/>
    </row>
    <row r="605" spans="2:9">
      <c r="B605" s="786"/>
      <c r="C605" s="756"/>
      <c r="D605" s="756"/>
      <c r="E605" s="756"/>
      <c r="F605" s="756"/>
      <c r="G605" s="757" t="s">
        <v>1151</v>
      </c>
      <c r="H605" s="787" t="s">
        <v>1152</v>
      </c>
      <c r="I605" s="788" t="s">
        <v>1153</v>
      </c>
    </row>
    <row r="606" spans="2:9">
      <c r="B606" s="794" t="s">
        <v>1194</v>
      </c>
      <c r="C606" s="800"/>
      <c r="D606" s="800"/>
      <c r="E606" s="800"/>
      <c r="F606" s="800"/>
      <c r="G606" s="800"/>
      <c r="H606" s="800"/>
      <c r="I606" s="801"/>
    </row>
    <row r="607" spans="2:9">
      <c r="B607" s="802" t="s">
        <v>520</v>
      </c>
      <c r="C607" s="764">
        <v>20</v>
      </c>
      <c r="D607" s="764">
        <v>30</v>
      </c>
      <c r="E607" s="764">
        <v>40</v>
      </c>
      <c r="F607" s="764">
        <v>60</v>
      </c>
      <c r="G607" s="764" t="s">
        <v>283</v>
      </c>
      <c r="H607" s="764">
        <v>100</v>
      </c>
      <c r="I607" s="765">
        <v>70</v>
      </c>
    </row>
    <row r="608" spans="2:9">
      <c r="B608" s="802" t="s">
        <v>518</v>
      </c>
      <c r="C608" s="764">
        <v>20</v>
      </c>
      <c r="D608" s="764">
        <v>30</v>
      </c>
      <c r="E608" s="764">
        <v>50</v>
      </c>
      <c r="F608" s="764">
        <v>70</v>
      </c>
      <c r="G608" s="764" t="s">
        <v>295</v>
      </c>
      <c r="H608" s="764">
        <v>100</v>
      </c>
      <c r="I608" s="765">
        <v>70</v>
      </c>
    </row>
    <row r="609" spans="2:9">
      <c r="B609" s="802" t="s">
        <v>1195</v>
      </c>
      <c r="C609" s="764">
        <v>0</v>
      </c>
      <c r="D609" s="764">
        <v>0</v>
      </c>
      <c r="E609" s="764">
        <v>0</v>
      </c>
      <c r="F609" s="764">
        <v>80</v>
      </c>
      <c r="G609" s="764" t="s">
        <v>295</v>
      </c>
      <c r="H609" s="764">
        <v>100</v>
      </c>
      <c r="I609" s="765">
        <v>70</v>
      </c>
    </row>
    <row r="610" spans="2:9">
      <c r="B610" s="802" t="s">
        <v>522</v>
      </c>
      <c r="C610" s="764">
        <v>20</v>
      </c>
      <c r="D610" s="764">
        <v>30</v>
      </c>
      <c r="E610" s="764">
        <v>40</v>
      </c>
      <c r="F610" s="764">
        <v>60</v>
      </c>
      <c r="G610" s="764" t="s">
        <v>283</v>
      </c>
      <c r="H610" s="764">
        <v>80</v>
      </c>
      <c r="I610" s="765">
        <v>70</v>
      </c>
    </row>
    <row r="611" spans="2:9">
      <c r="B611" s="802" t="s">
        <v>523</v>
      </c>
      <c r="C611" s="764">
        <v>0</v>
      </c>
      <c r="D611" s="764">
        <v>0</v>
      </c>
      <c r="E611" s="764">
        <v>50</v>
      </c>
      <c r="F611" s="764">
        <v>70</v>
      </c>
      <c r="G611" s="764" t="s">
        <v>295</v>
      </c>
      <c r="H611" s="764">
        <v>100</v>
      </c>
      <c r="I611" s="765">
        <v>70</v>
      </c>
    </row>
    <row r="612" spans="2:9" ht="21.75">
      <c r="B612" s="802" t="s">
        <v>1196</v>
      </c>
      <c r="C612" s="764">
        <v>0</v>
      </c>
      <c r="D612" s="764">
        <v>0</v>
      </c>
      <c r="E612" s="764">
        <v>1</v>
      </c>
      <c r="F612" s="764">
        <v>2</v>
      </c>
      <c r="G612" s="764" t="s">
        <v>519</v>
      </c>
      <c r="H612" s="764">
        <v>2</v>
      </c>
      <c r="I612" s="765" t="s">
        <v>1193</v>
      </c>
    </row>
    <row r="613" spans="2:9">
      <c r="B613" s="794" t="s">
        <v>1197</v>
      </c>
      <c r="C613" s="795"/>
      <c r="D613" s="795"/>
      <c r="E613" s="795"/>
      <c r="F613" s="795"/>
      <c r="G613" s="795"/>
      <c r="H613" s="795"/>
      <c r="I613" s="796"/>
    </row>
    <row r="614" spans="2:9" ht="21">
      <c r="B614" s="803" t="s">
        <v>1198</v>
      </c>
      <c r="C614" s="991">
        <v>20</v>
      </c>
      <c r="D614" s="991">
        <v>30</v>
      </c>
      <c r="E614" s="991">
        <v>40</v>
      </c>
      <c r="F614" s="991">
        <v>60</v>
      </c>
      <c r="G614" s="991" t="s">
        <v>283</v>
      </c>
      <c r="H614" s="991">
        <v>80</v>
      </c>
      <c r="I614" s="993">
        <v>60</v>
      </c>
    </row>
    <row r="615" spans="2:9">
      <c r="B615" s="806" t="s">
        <v>1199</v>
      </c>
      <c r="C615" s="992"/>
      <c r="D615" s="992"/>
      <c r="E615" s="992"/>
      <c r="F615" s="992"/>
      <c r="G615" s="992"/>
      <c r="H615" s="992"/>
      <c r="I615" s="994"/>
    </row>
    <row r="616" spans="2:9">
      <c r="B616" s="809" t="s">
        <v>1200</v>
      </c>
      <c r="C616" s="807">
        <v>20</v>
      </c>
      <c r="D616" s="807">
        <v>30</v>
      </c>
      <c r="E616" s="807">
        <v>50</v>
      </c>
      <c r="F616" s="807">
        <v>70</v>
      </c>
      <c r="G616" s="807" t="s">
        <v>295</v>
      </c>
      <c r="H616" s="807">
        <v>100</v>
      </c>
      <c r="I616" s="808">
        <v>70</v>
      </c>
    </row>
    <row r="617" spans="2:9">
      <c r="B617" s="802" t="s">
        <v>527</v>
      </c>
      <c r="C617" s="764">
        <v>20</v>
      </c>
      <c r="D617" s="764">
        <v>30</v>
      </c>
      <c r="E617" s="764">
        <v>40</v>
      </c>
      <c r="F617" s="764">
        <v>60</v>
      </c>
      <c r="G617" s="764" t="s">
        <v>283</v>
      </c>
      <c r="H617" s="764">
        <v>80</v>
      </c>
      <c r="I617" s="765">
        <v>60</v>
      </c>
    </row>
    <row r="618" spans="2:9">
      <c r="B618" s="802" t="s">
        <v>1201</v>
      </c>
      <c r="C618" s="764">
        <v>0</v>
      </c>
      <c r="D618" s="764">
        <v>0</v>
      </c>
      <c r="E618" s="764">
        <v>50</v>
      </c>
      <c r="F618" s="764">
        <v>70</v>
      </c>
      <c r="G618" s="764" t="s">
        <v>295</v>
      </c>
      <c r="H618" s="764">
        <v>100</v>
      </c>
      <c r="I618" s="765">
        <v>70</v>
      </c>
    </row>
    <row r="619" spans="2:9" ht="21">
      <c r="B619" s="802" t="s">
        <v>1202</v>
      </c>
      <c r="C619" s="764" t="s">
        <v>1203</v>
      </c>
      <c r="D619" s="764" t="s">
        <v>1204</v>
      </c>
      <c r="E619" s="764">
        <v>100</v>
      </c>
      <c r="F619" s="764">
        <v>140</v>
      </c>
      <c r="G619" s="764" t="s">
        <v>530</v>
      </c>
      <c r="H619" s="764">
        <v>140</v>
      </c>
      <c r="I619" s="765">
        <v>100</v>
      </c>
    </row>
    <row r="620" spans="2:9">
      <c r="B620" s="802" t="s">
        <v>531</v>
      </c>
      <c r="C620" s="764">
        <v>0</v>
      </c>
      <c r="D620" s="764">
        <v>0</v>
      </c>
      <c r="E620" s="764">
        <v>50</v>
      </c>
      <c r="F620" s="764">
        <v>70</v>
      </c>
      <c r="G620" s="764" t="s">
        <v>295</v>
      </c>
      <c r="H620" s="764">
        <v>100</v>
      </c>
      <c r="I620" s="765">
        <v>70</v>
      </c>
    </row>
    <row r="621" spans="2:9">
      <c r="B621" s="802" t="s">
        <v>532</v>
      </c>
      <c r="C621" s="764">
        <v>0</v>
      </c>
      <c r="D621" s="764">
        <v>0</v>
      </c>
      <c r="E621" s="764">
        <v>50</v>
      </c>
      <c r="F621" s="764">
        <v>70</v>
      </c>
      <c r="G621" s="764" t="s">
        <v>295</v>
      </c>
      <c r="H621" s="764">
        <v>100</v>
      </c>
      <c r="I621" s="765">
        <v>70</v>
      </c>
    </row>
    <row r="622" spans="2:9">
      <c r="B622" s="802" t="s">
        <v>1205</v>
      </c>
      <c r="C622" s="764">
        <v>0</v>
      </c>
      <c r="D622" s="764">
        <v>0</v>
      </c>
      <c r="E622" s="764">
        <v>2</v>
      </c>
      <c r="F622" s="764">
        <v>3</v>
      </c>
      <c r="G622" s="764">
        <v>5</v>
      </c>
      <c r="H622" s="764">
        <v>5</v>
      </c>
      <c r="I622" s="765" t="s">
        <v>1206</v>
      </c>
    </row>
    <row r="623" spans="2:9">
      <c r="B623" s="802" t="s">
        <v>1207</v>
      </c>
      <c r="C623" s="764">
        <v>0</v>
      </c>
      <c r="D623" s="764">
        <v>0</v>
      </c>
      <c r="E623" s="764">
        <v>50</v>
      </c>
      <c r="F623" s="764">
        <v>70</v>
      </c>
      <c r="G623" s="764" t="s">
        <v>295</v>
      </c>
      <c r="H623" s="764">
        <v>100</v>
      </c>
      <c r="I623" s="765">
        <v>70</v>
      </c>
    </row>
    <row r="624" spans="2:9">
      <c r="B624" s="802" t="s">
        <v>1208</v>
      </c>
      <c r="C624" s="764">
        <v>0</v>
      </c>
      <c r="D624" s="764">
        <v>0</v>
      </c>
      <c r="E624" s="764">
        <v>100</v>
      </c>
      <c r="F624" s="764">
        <v>140</v>
      </c>
      <c r="G624" s="764" t="s">
        <v>530</v>
      </c>
      <c r="H624" s="764">
        <v>140</v>
      </c>
      <c r="I624" s="765">
        <v>100</v>
      </c>
    </row>
    <row r="625" spans="2:9">
      <c r="B625" s="802" t="s">
        <v>1209</v>
      </c>
      <c r="C625" s="764">
        <v>20</v>
      </c>
      <c r="D625" s="764">
        <v>30</v>
      </c>
      <c r="E625" s="764">
        <v>50</v>
      </c>
      <c r="F625" s="764">
        <v>70</v>
      </c>
      <c r="G625" s="764" t="s">
        <v>295</v>
      </c>
      <c r="H625" s="764">
        <v>100</v>
      </c>
      <c r="I625" s="765">
        <v>70</v>
      </c>
    </row>
    <row r="626" spans="2:9">
      <c r="B626" s="802" t="s">
        <v>537</v>
      </c>
      <c r="C626" s="764">
        <v>0</v>
      </c>
      <c r="D626" s="764">
        <v>0</v>
      </c>
      <c r="E626" s="764">
        <v>50</v>
      </c>
      <c r="F626" s="764">
        <v>70</v>
      </c>
      <c r="G626" s="764" t="s">
        <v>295</v>
      </c>
      <c r="H626" s="764">
        <v>100</v>
      </c>
      <c r="I626" s="765">
        <v>70</v>
      </c>
    </row>
    <row r="627" spans="2:9" ht="21.75">
      <c r="B627" s="802" t="s">
        <v>1210</v>
      </c>
      <c r="C627" s="764">
        <v>0</v>
      </c>
      <c r="D627" s="764">
        <v>0</v>
      </c>
      <c r="E627" s="764">
        <v>1</v>
      </c>
      <c r="F627" s="764">
        <v>2</v>
      </c>
      <c r="G627" s="764" t="s">
        <v>519</v>
      </c>
      <c r="H627" s="764">
        <v>2</v>
      </c>
      <c r="I627" s="765" t="s">
        <v>1193</v>
      </c>
    </row>
    <row r="628" spans="2:9">
      <c r="B628" s="794" t="s">
        <v>538</v>
      </c>
      <c r="C628" s="800"/>
      <c r="D628" s="800"/>
      <c r="E628" s="800"/>
      <c r="F628" s="800"/>
      <c r="G628" s="800"/>
      <c r="H628" s="800"/>
      <c r="I628" s="801"/>
    </row>
    <row r="629" spans="2:9">
      <c r="B629" s="802" t="s">
        <v>539</v>
      </c>
      <c r="C629" s="764">
        <v>0</v>
      </c>
      <c r="D629" s="764">
        <v>0</v>
      </c>
      <c r="E629" s="764">
        <v>50</v>
      </c>
      <c r="F629" s="764">
        <v>70</v>
      </c>
      <c r="G629" s="764" t="s">
        <v>295</v>
      </c>
      <c r="H629" s="764">
        <v>100</v>
      </c>
      <c r="I629" s="765">
        <v>70</v>
      </c>
    </row>
    <row r="630" spans="2:9">
      <c r="B630" s="802" t="s">
        <v>540</v>
      </c>
      <c r="C630" s="764">
        <v>0</v>
      </c>
      <c r="D630" s="764">
        <v>0</v>
      </c>
      <c r="E630" s="764">
        <v>50</v>
      </c>
      <c r="F630" s="764">
        <v>70</v>
      </c>
      <c r="G630" s="764" t="s">
        <v>541</v>
      </c>
      <c r="H630" s="764" t="s">
        <v>541</v>
      </c>
      <c r="I630" s="765">
        <v>140</v>
      </c>
    </row>
    <row r="631" spans="2:9" ht="13.5" thickBot="1">
      <c r="B631" s="794" t="s">
        <v>542</v>
      </c>
      <c r="C631" s="810"/>
      <c r="D631" s="810"/>
      <c r="E631" s="810"/>
      <c r="F631" s="810"/>
      <c r="G631" s="810"/>
      <c r="H631" s="810"/>
      <c r="I631" s="811"/>
    </row>
    <row r="632" spans="2:9" ht="15.75" thickBot="1">
      <c r="B632" s="774"/>
    </row>
    <row r="633" spans="2:9" ht="21">
      <c r="B633" s="748" t="s">
        <v>1132</v>
      </c>
      <c r="C633" s="749" t="s">
        <v>1133</v>
      </c>
      <c r="D633" s="749" t="s">
        <v>1133</v>
      </c>
      <c r="E633" s="749" t="s">
        <v>1134</v>
      </c>
      <c r="F633" s="749" t="s">
        <v>1134</v>
      </c>
      <c r="G633" s="749" t="s">
        <v>1135</v>
      </c>
      <c r="H633" s="986" t="s">
        <v>1136</v>
      </c>
      <c r="I633" s="980"/>
    </row>
    <row r="634" spans="2:9">
      <c r="B634" s="751" t="s">
        <v>1137</v>
      </c>
      <c r="C634" s="752" t="s">
        <v>1138</v>
      </c>
      <c r="D634" s="752" t="s">
        <v>1139</v>
      </c>
      <c r="E634" s="752" t="s">
        <v>1140</v>
      </c>
      <c r="F634" s="752" t="s">
        <v>1141</v>
      </c>
      <c r="G634" s="752" t="s">
        <v>1142</v>
      </c>
      <c r="H634" s="983" t="s">
        <v>1149</v>
      </c>
      <c r="I634" s="982"/>
    </row>
    <row r="635" spans="2:9" ht="21">
      <c r="B635" s="751" t="s">
        <v>1143</v>
      </c>
      <c r="C635" s="752" t="s">
        <v>1144</v>
      </c>
      <c r="D635" s="752" t="s">
        <v>1144</v>
      </c>
      <c r="E635" s="777" t="s">
        <v>1145</v>
      </c>
      <c r="F635" s="752" t="s">
        <v>1146</v>
      </c>
      <c r="G635" s="752" t="s">
        <v>1147</v>
      </c>
      <c r="H635" s="983"/>
      <c r="I635" s="982"/>
    </row>
    <row r="636" spans="2:9">
      <c r="B636" s="754"/>
      <c r="C636" s="755"/>
      <c r="D636" s="755"/>
      <c r="E636" s="755"/>
      <c r="F636" s="777" t="s">
        <v>1145</v>
      </c>
      <c r="G636" s="752" t="s">
        <v>1148</v>
      </c>
      <c r="H636" s="983"/>
      <c r="I636" s="982"/>
    </row>
    <row r="637" spans="2:9">
      <c r="B637" s="754"/>
      <c r="C637" s="755"/>
      <c r="D637" s="755"/>
      <c r="E637" s="755"/>
      <c r="F637" s="755"/>
      <c r="G637" s="752" t="s">
        <v>1150</v>
      </c>
      <c r="H637" s="995"/>
      <c r="I637" s="996"/>
    </row>
    <row r="638" spans="2:9">
      <c r="B638" s="786"/>
      <c r="C638" s="756"/>
      <c r="D638" s="756"/>
      <c r="E638" s="756"/>
      <c r="F638" s="756"/>
      <c r="G638" s="757" t="s">
        <v>1151</v>
      </c>
      <c r="H638" s="813" t="s">
        <v>1152</v>
      </c>
      <c r="I638" s="814" t="s">
        <v>1153</v>
      </c>
    </row>
    <row r="639" spans="2:9">
      <c r="B639" s="802" t="s">
        <v>1211</v>
      </c>
      <c r="C639" s="764" t="s">
        <v>1161</v>
      </c>
      <c r="D639" s="764">
        <v>40575</v>
      </c>
      <c r="E639" s="764">
        <v>1</v>
      </c>
      <c r="F639" s="764">
        <v>2</v>
      </c>
      <c r="G639" s="764" t="s">
        <v>519</v>
      </c>
      <c r="H639" s="764">
        <v>2</v>
      </c>
      <c r="I639" s="765" t="s">
        <v>1193</v>
      </c>
    </row>
    <row r="640" spans="2:9">
      <c r="B640" s="802" t="s">
        <v>543</v>
      </c>
      <c r="C640" s="764" t="s">
        <v>1212</v>
      </c>
      <c r="D640" s="764">
        <v>20</v>
      </c>
      <c r="E640" s="764">
        <v>60</v>
      </c>
      <c r="F640" s="764">
        <v>90</v>
      </c>
      <c r="G640" s="764" t="s">
        <v>545</v>
      </c>
      <c r="H640" s="764">
        <v>90</v>
      </c>
      <c r="I640" s="765">
        <v>60</v>
      </c>
    </row>
    <row r="641" spans="2:9">
      <c r="B641" s="794" t="s">
        <v>546</v>
      </c>
      <c r="C641" s="795"/>
      <c r="D641" s="795"/>
      <c r="E641" s="795"/>
      <c r="F641" s="795"/>
      <c r="G641" s="795"/>
      <c r="H641" s="795"/>
      <c r="I641" s="796"/>
    </row>
    <row r="642" spans="2:9" ht="21">
      <c r="B642" s="803" t="s">
        <v>1213</v>
      </c>
      <c r="C642" s="991">
        <v>20</v>
      </c>
      <c r="D642" s="991">
        <v>30</v>
      </c>
      <c r="E642" s="991">
        <v>50</v>
      </c>
      <c r="F642" s="991">
        <v>70</v>
      </c>
      <c r="G642" s="991" t="s">
        <v>295</v>
      </c>
      <c r="H642" s="991">
        <v>100</v>
      </c>
      <c r="I642" s="993">
        <v>70</v>
      </c>
    </row>
    <row r="643" spans="2:9">
      <c r="B643" s="806" t="s">
        <v>1214</v>
      </c>
      <c r="C643" s="992"/>
      <c r="D643" s="992"/>
      <c r="E643" s="992"/>
      <c r="F643" s="992"/>
      <c r="G643" s="992"/>
      <c r="H643" s="992"/>
      <c r="I643" s="994"/>
    </row>
    <row r="644" spans="2:9">
      <c r="B644" s="809" t="s">
        <v>547</v>
      </c>
      <c r="C644" s="807">
        <v>0</v>
      </c>
      <c r="D644" s="807">
        <v>0</v>
      </c>
      <c r="E644" s="807">
        <v>50</v>
      </c>
      <c r="F644" s="807">
        <v>70</v>
      </c>
      <c r="G644" s="807" t="s">
        <v>295</v>
      </c>
      <c r="H644" s="807">
        <v>100</v>
      </c>
      <c r="I644" s="808">
        <v>70</v>
      </c>
    </row>
    <row r="645" spans="2:9">
      <c r="B645" s="802" t="s">
        <v>548</v>
      </c>
      <c r="C645" s="764">
        <v>0</v>
      </c>
      <c r="D645" s="764">
        <v>0</v>
      </c>
      <c r="E645" s="764">
        <v>0</v>
      </c>
      <c r="F645" s="764">
        <v>0</v>
      </c>
      <c r="G645" s="764" t="s">
        <v>549</v>
      </c>
      <c r="H645" s="764">
        <v>120</v>
      </c>
      <c r="I645" s="765">
        <v>80</v>
      </c>
    </row>
    <row r="646" spans="2:9" ht="21">
      <c r="B646" s="803" t="s">
        <v>1215</v>
      </c>
      <c r="C646" s="991">
        <v>0</v>
      </c>
      <c r="D646" s="991">
        <v>0</v>
      </c>
      <c r="E646" s="991">
        <v>50</v>
      </c>
      <c r="F646" s="991">
        <v>70</v>
      </c>
      <c r="G646" s="991" t="s">
        <v>295</v>
      </c>
      <c r="H646" s="991">
        <v>100</v>
      </c>
      <c r="I646" s="993">
        <v>70</v>
      </c>
    </row>
    <row r="647" spans="2:9">
      <c r="B647" s="806" t="s">
        <v>1216</v>
      </c>
      <c r="C647" s="992"/>
      <c r="D647" s="992"/>
      <c r="E647" s="992"/>
      <c r="F647" s="992"/>
      <c r="G647" s="992"/>
      <c r="H647" s="992"/>
      <c r="I647" s="994"/>
    </row>
    <row r="648" spans="2:9">
      <c r="B648" s="802" t="s">
        <v>550</v>
      </c>
      <c r="C648" s="764">
        <v>0</v>
      </c>
      <c r="D648" s="764">
        <v>0</v>
      </c>
      <c r="E648" s="764">
        <v>0</v>
      </c>
      <c r="F648" s="764">
        <v>0</v>
      </c>
      <c r="G648" s="764" t="s">
        <v>551</v>
      </c>
      <c r="H648" s="764">
        <v>150</v>
      </c>
      <c r="I648" s="765">
        <v>110</v>
      </c>
    </row>
    <row r="649" spans="2:9">
      <c r="B649" s="794" t="s">
        <v>1217</v>
      </c>
      <c r="C649" s="795"/>
      <c r="D649" s="795"/>
      <c r="E649" s="795"/>
      <c r="F649" s="795"/>
      <c r="G649" s="795"/>
      <c r="H649" s="795"/>
      <c r="I649" s="796"/>
    </row>
    <row r="650" spans="2:9" ht="21">
      <c r="B650" s="815" t="s">
        <v>1218</v>
      </c>
      <c r="C650" s="997" t="s">
        <v>1219</v>
      </c>
      <c r="D650" s="997" t="s">
        <v>1220</v>
      </c>
      <c r="E650" s="997">
        <v>50</v>
      </c>
      <c r="F650" s="997">
        <v>70</v>
      </c>
      <c r="G650" s="997" t="s">
        <v>295</v>
      </c>
      <c r="H650" s="997">
        <v>100</v>
      </c>
      <c r="I650" s="1000">
        <v>70</v>
      </c>
    </row>
    <row r="651" spans="2:9">
      <c r="B651" s="818" t="s">
        <v>1221</v>
      </c>
      <c r="C651" s="998"/>
      <c r="D651" s="998"/>
      <c r="E651" s="998"/>
      <c r="F651" s="998"/>
      <c r="G651" s="998"/>
      <c r="H651" s="998"/>
      <c r="I651" s="1001"/>
    </row>
    <row r="652" spans="2:9" ht="21">
      <c r="B652" s="818" t="s">
        <v>1222</v>
      </c>
      <c r="C652" s="998"/>
      <c r="D652" s="998"/>
      <c r="E652" s="998"/>
      <c r="F652" s="998"/>
      <c r="G652" s="998"/>
      <c r="H652" s="998"/>
      <c r="I652" s="1001"/>
    </row>
    <row r="653" spans="2:9">
      <c r="B653" s="819" t="s">
        <v>1223</v>
      </c>
      <c r="C653" s="999"/>
      <c r="D653" s="999"/>
      <c r="E653" s="999"/>
      <c r="F653" s="999"/>
      <c r="G653" s="999"/>
      <c r="H653" s="999"/>
      <c r="I653" s="1002"/>
    </row>
    <row r="654" spans="2:9" ht="21">
      <c r="B654" s="815" t="s">
        <v>1224</v>
      </c>
      <c r="C654" s="820" t="s">
        <v>1225</v>
      </c>
      <c r="D654" s="1003" t="s">
        <v>1226</v>
      </c>
      <c r="E654" s="1003">
        <v>180</v>
      </c>
      <c r="F654" s="997">
        <v>250</v>
      </c>
      <c r="G654" s="997" t="s">
        <v>554</v>
      </c>
      <c r="H654" s="997">
        <v>250</v>
      </c>
      <c r="I654" s="1000">
        <v>175</v>
      </c>
    </row>
    <row r="655" spans="2:9" ht="21">
      <c r="B655" s="818" t="s">
        <v>1227</v>
      </c>
      <c r="C655" s="821">
        <v>-5</v>
      </c>
      <c r="D655" s="1004"/>
      <c r="E655" s="1004"/>
      <c r="F655" s="998"/>
      <c r="G655" s="998"/>
      <c r="H655" s="998"/>
      <c r="I655" s="1001"/>
    </row>
    <row r="656" spans="2:9">
      <c r="B656" s="818" t="s">
        <v>1228</v>
      </c>
      <c r="C656" s="755"/>
      <c r="D656" s="1004"/>
      <c r="E656" s="1004"/>
      <c r="F656" s="998"/>
      <c r="G656" s="998"/>
      <c r="H656" s="998"/>
      <c r="I656" s="1001"/>
    </row>
    <row r="657" spans="2:9" ht="21">
      <c r="B657" s="818" t="s">
        <v>1229</v>
      </c>
      <c r="C657" s="755"/>
      <c r="D657" s="1004"/>
      <c r="E657" s="1004"/>
      <c r="F657" s="998"/>
      <c r="G657" s="998"/>
      <c r="H657" s="998"/>
      <c r="I657" s="1001"/>
    </row>
    <row r="658" spans="2:9">
      <c r="B658" s="819" t="s">
        <v>1230</v>
      </c>
      <c r="C658" s="756"/>
      <c r="D658" s="1005"/>
      <c r="E658" s="1005"/>
      <c r="F658" s="999"/>
      <c r="G658" s="999"/>
      <c r="H658" s="999"/>
      <c r="I658" s="1002"/>
    </row>
    <row r="659" spans="2:9" ht="21">
      <c r="B659" s="815" t="s">
        <v>1231</v>
      </c>
      <c r="C659" s="1003">
        <v>0</v>
      </c>
      <c r="D659" s="820" t="s">
        <v>1232</v>
      </c>
      <c r="E659" s="1003" t="s">
        <v>1233</v>
      </c>
      <c r="F659" s="997" t="s">
        <v>1234</v>
      </c>
      <c r="G659" s="997" t="s">
        <v>1235</v>
      </c>
      <c r="H659" s="997" t="s">
        <v>1234</v>
      </c>
      <c r="I659" s="1000" t="s">
        <v>1234</v>
      </c>
    </row>
    <row r="660" spans="2:9" ht="21">
      <c r="B660" s="818" t="s">
        <v>1236</v>
      </c>
      <c r="C660" s="1004"/>
      <c r="D660" s="821" t="s">
        <v>1237</v>
      </c>
      <c r="E660" s="1004"/>
      <c r="F660" s="998"/>
      <c r="G660" s="998"/>
      <c r="H660" s="998"/>
      <c r="I660" s="1001"/>
    </row>
    <row r="661" spans="2:9">
      <c r="B661" s="818" t="s">
        <v>1238</v>
      </c>
      <c r="C661" s="1004"/>
      <c r="D661" s="821" t="s">
        <v>1239</v>
      </c>
      <c r="E661" s="1004"/>
      <c r="F661" s="998"/>
      <c r="G661" s="998"/>
      <c r="H661" s="998"/>
      <c r="I661" s="1001"/>
    </row>
    <row r="662" spans="2:9">
      <c r="B662" s="823"/>
      <c r="C662" s="1005"/>
      <c r="D662" s="822" t="s">
        <v>1240</v>
      </c>
      <c r="E662" s="1005"/>
      <c r="F662" s="999"/>
      <c r="G662" s="999"/>
      <c r="H662" s="999"/>
      <c r="I662" s="1002"/>
    </row>
    <row r="663" spans="2:9">
      <c r="B663" s="1006" t="s">
        <v>555</v>
      </c>
      <c r="C663" s="1003" t="s">
        <v>1241</v>
      </c>
      <c r="D663" s="820" t="s">
        <v>1242</v>
      </c>
      <c r="E663" s="1003" t="s">
        <v>1243</v>
      </c>
      <c r="F663" s="1003" t="s">
        <v>1244</v>
      </c>
      <c r="G663" s="1003" t="s">
        <v>556</v>
      </c>
      <c r="H663" s="1003" t="s">
        <v>1245</v>
      </c>
      <c r="I663" s="1009" t="s">
        <v>1244</v>
      </c>
    </row>
    <row r="664" spans="2:9">
      <c r="B664" s="1007"/>
      <c r="C664" s="1004"/>
      <c r="D664" s="821" t="s">
        <v>1237</v>
      </c>
      <c r="E664" s="1004"/>
      <c r="F664" s="1004"/>
      <c r="G664" s="1004"/>
      <c r="H664" s="1004"/>
      <c r="I664" s="1010"/>
    </row>
    <row r="665" spans="2:9">
      <c r="B665" s="1007"/>
      <c r="C665" s="1004"/>
      <c r="D665" s="821" t="s">
        <v>1240</v>
      </c>
      <c r="E665" s="1004"/>
      <c r="F665" s="1004"/>
      <c r="G665" s="1004"/>
      <c r="H665" s="1004"/>
      <c r="I665" s="1010"/>
    </row>
    <row r="666" spans="2:9">
      <c r="B666" s="1008"/>
      <c r="C666" s="1005"/>
      <c r="D666" s="822" t="s">
        <v>1246</v>
      </c>
      <c r="E666" s="1005"/>
      <c r="F666" s="1005"/>
      <c r="G666" s="1005"/>
      <c r="H666" s="1005"/>
      <c r="I666" s="1011"/>
    </row>
    <row r="667" spans="2:9">
      <c r="B667" s="824" t="s">
        <v>557</v>
      </c>
      <c r="C667" s="790" t="s">
        <v>1247</v>
      </c>
      <c r="D667" s="790" t="s">
        <v>1245</v>
      </c>
      <c r="E667" s="790" t="s">
        <v>1233</v>
      </c>
      <c r="F667" s="790" t="s">
        <v>1233</v>
      </c>
      <c r="G667" s="790" t="s">
        <v>1234</v>
      </c>
      <c r="H667" s="790" t="s">
        <v>1234</v>
      </c>
      <c r="I667" s="791" t="s">
        <v>1234</v>
      </c>
    </row>
    <row r="668" spans="2:9">
      <c r="B668" s="825" t="s">
        <v>559</v>
      </c>
      <c r="C668" s="798"/>
      <c r="D668" s="798"/>
      <c r="E668" s="798"/>
      <c r="F668" s="798"/>
      <c r="G668" s="798"/>
      <c r="H668" s="798"/>
      <c r="I668" s="799"/>
    </row>
    <row r="669" spans="2:9" ht="13.5" thickBot="1">
      <c r="B669" s="826" t="s">
        <v>560</v>
      </c>
      <c r="C669" s="772" t="s">
        <v>1247</v>
      </c>
      <c r="D669" s="772" t="s">
        <v>1245</v>
      </c>
      <c r="E669" s="772" t="s">
        <v>1245</v>
      </c>
      <c r="F669" s="772" t="s">
        <v>1248</v>
      </c>
      <c r="G669" s="772" t="s">
        <v>561</v>
      </c>
      <c r="H669" s="772" t="s">
        <v>1235</v>
      </c>
      <c r="I669" s="773" t="s">
        <v>1235</v>
      </c>
    </row>
    <row r="670" spans="2:9" ht="15.75" thickBot="1">
      <c r="B670" s="774"/>
    </row>
    <row r="671" spans="2:9" ht="21">
      <c r="B671" s="748" t="s">
        <v>1132</v>
      </c>
      <c r="C671" s="749" t="s">
        <v>1133</v>
      </c>
      <c r="D671" s="749" t="s">
        <v>1133</v>
      </c>
      <c r="E671" s="749" t="s">
        <v>1134</v>
      </c>
      <c r="F671" s="749" t="s">
        <v>1134</v>
      </c>
      <c r="G671" s="749" t="s">
        <v>1135</v>
      </c>
      <c r="H671" s="986" t="s">
        <v>1136</v>
      </c>
      <c r="I671" s="980"/>
    </row>
    <row r="672" spans="2:9">
      <c r="B672" s="751" t="s">
        <v>1137</v>
      </c>
      <c r="C672" s="752" t="s">
        <v>1138</v>
      </c>
      <c r="D672" s="752" t="s">
        <v>1139</v>
      </c>
      <c r="E672" s="752" t="s">
        <v>1140</v>
      </c>
      <c r="F672" s="752" t="s">
        <v>1141</v>
      </c>
      <c r="G672" s="752" t="s">
        <v>1142</v>
      </c>
      <c r="H672" s="983" t="s">
        <v>1149</v>
      </c>
      <c r="I672" s="982"/>
    </row>
    <row r="673" spans="2:9" ht="21">
      <c r="B673" s="751" t="s">
        <v>1143</v>
      </c>
      <c r="C673" s="752" t="s">
        <v>1144</v>
      </c>
      <c r="D673" s="752" t="s">
        <v>1144</v>
      </c>
      <c r="E673" s="777" t="s">
        <v>1145</v>
      </c>
      <c r="F673" s="752" t="s">
        <v>1146</v>
      </c>
      <c r="G673" s="752" t="s">
        <v>1147</v>
      </c>
      <c r="H673" s="983"/>
      <c r="I673" s="982"/>
    </row>
    <row r="674" spans="2:9">
      <c r="B674" s="754"/>
      <c r="C674" s="755"/>
      <c r="D674" s="755"/>
      <c r="E674" s="755"/>
      <c r="F674" s="777" t="s">
        <v>1145</v>
      </c>
      <c r="G674" s="752" t="s">
        <v>1148</v>
      </c>
      <c r="H674" s="983"/>
      <c r="I674" s="982"/>
    </row>
    <row r="675" spans="2:9">
      <c r="B675" s="754"/>
      <c r="C675" s="755"/>
      <c r="D675" s="755"/>
      <c r="E675" s="755"/>
      <c r="F675" s="755"/>
      <c r="G675" s="752" t="s">
        <v>1150</v>
      </c>
      <c r="H675" s="995"/>
      <c r="I675" s="996"/>
    </row>
    <row r="676" spans="2:9">
      <c r="B676" s="786"/>
      <c r="C676" s="756"/>
      <c r="D676" s="756"/>
      <c r="E676" s="756"/>
      <c r="F676" s="756"/>
      <c r="G676" s="757" t="s">
        <v>1151</v>
      </c>
      <c r="H676" s="813" t="s">
        <v>1152</v>
      </c>
      <c r="I676" s="814" t="s">
        <v>1153</v>
      </c>
    </row>
    <row r="677" spans="2:9" ht="21">
      <c r="B677" s="802" t="s">
        <v>562</v>
      </c>
      <c r="C677" s="764" t="s">
        <v>1245</v>
      </c>
      <c r="D677" s="764" t="s">
        <v>1234</v>
      </c>
      <c r="E677" s="764" t="s">
        <v>1234</v>
      </c>
      <c r="F677" s="764" t="s">
        <v>1235</v>
      </c>
      <c r="G677" s="764" t="s">
        <v>1249</v>
      </c>
      <c r="H677" s="764" t="s">
        <v>1250</v>
      </c>
      <c r="I677" s="765" t="s">
        <v>1250</v>
      </c>
    </row>
    <row r="678" spans="2:9">
      <c r="B678" s="802" t="s">
        <v>563</v>
      </c>
      <c r="C678" s="764" t="s">
        <v>1241</v>
      </c>
      <c r="D678" s="764" t="s">
        <v>1233</v>
      </c>
      <c r="E678" s="764" t="s">
        <v>1245</v>
      </c>
      <c r="F678" s="764" t="s">
        <v>1248</v>
      </c>
      <c r="G678" s="764" t="s">
        <v>561</v>
      </c>
      <c r="H678" s="764" t="s">
        <v>1235</v>
      </c>
      <c r="I678" s="765" t="s">
        <v>1235</v>
      </c>
    </row>
    <row r="679" spans="2:9">
      <c r="B679" s="802" t="s">
        <v>1251</v>
      </c>
      <c r="C679" s="764" t="s">
        <v>1241</v>
      </c>
      <c r="D679" s="764" t="s">
        <v>1241</v>
      </c>
      <c r="E679" s="764" t="s">
        <v>1252</v>
      </c>
      <c r="F679" s="764" t="s">
        <v>1252</v>
      </c>
      <c r="G679" s="764" t="s">
        <v>1243</v>
      </c>
      <c r="H679" s="764" t="s">
        <v>1252</v>
      </c>
      <c r="I679" s="765" t="s">
        <v>1252</v>
      </c>
    </row>
    <row r="680" spans="2:9">
      <c r="B680" s="827" t="s">
        <v>564</v>
      </c>
      <c r="C680" s="804" t="s">
        <v>1241</v>
      </c>
      <c r="D680" s="804" t="s">
        <v>1245</v>
      </c>
      <c r="E680" s="804" t="s">
        <v>1245</v>
      </c>
      <c r="F680" s="804" t="s">
        <v>1248</v>
      </c>
      <c r="G680" s="804" t="s">
        <v>561</v>
      </c>
      <c r="H680" s="804" t="s">
        <v>1235</v>
      </c>
      <c r="I680" s="805" t="s">
        <v>1235</v>
      </c>
    </row>
    <row r="681" spans="2:9" ht="21">
      <c r="B681" s="828" t="s">
        <v>1253</v>
      </c>
      <c r="C681" s="997" t="s">
        <v>1235</v>
      </c>
      <c r="D681" s="997" t="s">
        <v>565</v>
      </c>
      <c r="E681" s="997" t="s">
        <v>565</v>
      </c>
      <c r="F681" s="997" t="s">
        <v>565</v>
      </c>
      <c r="G681" s="997" t="s">
        <v>565</v>
      </c>
      <c r="H681" s="997" t="s">
        <v>565</v>
      </c>
      <c r="I681" s="1000" t="s">
        <v>565</v>
      </c>
    </row>
    <row r="682" spans="2:9">
      <c r="B682" s="829" t="s">
        <v>1254</v>
      </c>
      <c r="C682" s="999"/>
      <c r="D682" s="999"/>
      <c r="E682" s="999"/>
      <c r="F682" s="999"/>
      <c r="G682" s="999"/>
      <c r="H682" s="999"/>
      <c r="I682" s="1002"/>
    </row>
    <row r="683" spans="2:9">
      <c r="B683" s="830" t="s">
        <v>1255</v>
      </c>
      <c r="C683" s="1003" t="s">
        <v>566</v>
      </c>
      <c r="D683" s="1003" t="s">
        <v>1256</v>
      </c>
      <c r="E683" s="1003" t="s">
        <v>1256</v>
      </c>
      <c r="F683" s="1003" t="s">
        <v>1257</v>
      </c>
      <c r="G683" s="1003" t="s">
        <v>1258</v>
      </c>
      <c r="H683" s="1003" t="s">
        <v>1258</v>
      </c>
      <c r="I683" s="1009" t="s">
        <v>1258</v>
      </c>
    </row>
    <row r="684" spans="2:9" ht="21">
      <c r="B684" s="818" t="s">
        <v>1259</v>
      </c>
      <c r="C684" s="1004"/>
      <c r="D684" s="1004"/>
      <c r="E684" s="1004"/>
      <c r="F684" s="1004"/>
      <c r="G684" s="1004"/>
      <c r="H684" s="1004"/>
      <c r="I684" s="1010"/>
    </row>
    <row r="685" spans="2:9">
      <c r="B685" s="818" t="s">
        <v>1260</v>
      </c>
      <c r="C685" s="1004"/>
      <c r="D685" s="1004"/>
      <c r="E685" s="1004"/>
      <c r="F685" s="1004"/>
      <c r="G685" s="1004"/>
      <c r="H685" s="1004"/>
      <c r="I685" s="1010"/>
    </row>
    <row r="686" spans="2:9">
      <c r="B686" s="819" t="s">
        <v>1261</v>
      </c>
      <c r="C686" s="1005"/>
      <c r="D686" s="1005"/>
      <c r="E686" s="1005"/>
      <c r="F686" s="1005"/>
      <c r="G686" s="1005"/>
      <c r="H686" s="1005"/>
      <c r="I686" s="1011"/>
    </row>
    <row r="687" spans="2:9">
      <c r="B687" s="831" t="s">
        <v>1262</v>
      </c>
      <c r="C687" s="832" t="s">
        <v>1263</v>
      </c>
      <c r="D687" s="832" t="s">
        <v>1264</v>
      </c>
      <c r="E687" s="832" t="s">
        <v>1264</v>
      </c>
      <c r="F687" s="832" t="s">
        <v>1265</v>
      </c>
      <c r="G687" s="832" t="s">
        <v>1266</v>
      </c>
      <c r="H687" s="832" t="s">
        <v>1266</v>
      </c>
      <c r="I687" s="833" t="s">
        <v>1266</v>
      </c>
    </row>
    <row r="688" spans="2:9">
      <c r="B688" s="834" t="s">
        <v>1267</v>
      </c>
      <c r="C688" s="835"/>
      <c r="D688" s="835"/>
      <c r="E688" s="835"/>
      <c r="F688" s="835"/>
      <c r="G688" s="835"/>
      <c r="H688" s="835"/>
      <c r="I688" s="836"/>
    </row>
    <row r="689" spans="2:9" ht="21">
      <c r="B689" s="815" t="s">
        <v>1268</v>
      </c>
      <c r="C689" s="1003" t="s">
        <v>1269</v>
      </c>
      <c r="D689" s="1003" t="s">
        <v>285</v>
      </c>
      <c r="E689" s="1003" t="s">
        <v>280</v>
      </c>
      <c r="F689" s="1003" t="s">
        <v>280</v>
      </c>
      <c r="G689" s="1003" t="s">
        <v>280</v>
      </c>
      <c r="H689" s="1003" t="s">
        <v>280</v>
      </c>
      <c r="I689" s="1009" t="s">
        <v>280</v>
      </c>
    </row>
    <row r="690" spans="2:9">
      <c r="B690" s="819" t="s">
        <v>1270</v>
      </c>
      <c r="C690" s="1005"/>
      <c r="D690" s="1005"/>
      <c r="E690" s="1005"/>
      <c r="F690" s="1005"/>
      <c r="G690" s="1005"/>
      <c r="H690" s="1005"/>
      <c r="I690" s="1011"/>
    </row>
    <row r="691" spans="2:9">
      <c r="B691" s="815" t="s">
        <v>1271</v>
      </c>
      <c r="C691" s="1003" t="s">
        <v>1272</v>
      </c>
      <c r="D691" s="1003" t="s">
        <v>572</v>
      </c>
      <c r="E691" s="1003" t="s">
        <v>572</v>
      </c>
      <c r="F691" s="1003" t="s">
        <v>572</v>
      </c>
      <c r="G691" s="1003" t="s">
        <v>572</v>
      </c>
      <c r="H691" s="1003" t="s">
        <v>572</v>
      </c>
      <c r="I691" s="1009" t="s">
        <v>572</v>
      </c>
    </row>
    <row r="692" spans="2:9">
      <c r="B692" s="819"/>
      <c r="C692" s="1005" t="s">
        <v>225</v>
      </c>
      <c r="D692" s="1005"/>
      <c r="E692" s="1005"/>
      <c r="F692" s="1005"/>
      <c r="G692" s="1005"/>
      <c r="H692" s="1005"/>
      <c r="I692" s="1011"/>
    </row>
    <row r="693" spans="2:9">
      <c r="B693" s="815" t="s">
        <v>1273</v>
      </c>
      <c r="C693" s="1003" t="s">
        <v>1274</v>
      </c>
      <c r="D693" s="1003" t="s">
        <v>1275</v>
      </c>
      <c r="E693" s="1003" t="s">
        <v>1275</v>
      </c>
      <c r="F693" s="1003" t="s">
        <v>1275</v>
      </c>
      <c r="G693" s="1003" t="s">
        <v>295</v>
      </c>
      <c r="H693" s="1003" t="s">
        <v>295</v>
      </c>
      <c r="I693" s="1009" t="s">
        <v>295</v>
      </c>
    </row>
    <row r="694" spans="2:9">
      <c r="B694" s="819" t="s">
        <v>1276</v>
      </c>
      <c r="C694" s="1005"/>
      <c r="D694" s="1005"/>
      <c r="E694" s="1005"/>
      <c r="F694" s="1005"/>
      <c r="G694" s="1005"/>
      <c r="H694" s="1005"/>
      <c r="I694" s="1011"/>
    </row>
    <row r="695" spans="2:9">
      <c r="B695" s="815" t="s">
        <v>1277</v>
      </c>
      <c r="C695" s="1003" t="s">
        <v>1241</v>
      </c>
      <c r="D695" s="1003" t="s">
        <v>1241</v>
      </c>
      <c r="E695" s="1003" t="s">
        <v>1278</v>
      </c>
      <c r="F695" s="1003" t="s">
        <v>1278</v>
      </c>
      <c r="G695" s="1003" t="s">
        <v>1279</v>
      </c>
      <c r="H695" s="1003" t="s">
        <v>565</v>
      </c>
      <c r="I695" s="1009" t="s">
        <v>565</v>
      </c>
    </row>
    <row r="696" spans="2:9">
      <c r="B696" s="819" t="s">
        <v>1280</v>
      </c>
      <c r="C696" s="1005"/>
      <c r="D696" s="1005"/>
      <c r="E696" s="1005"/>
      <c r="F696" s="1005"/>
      <c r="G696" s="1005"/>
      <c r="H696" s="1005"/>
      <c r="I696" s="1011"/>
    </row>
    <row r="697" spans="2:9">
      <c r="B697" s="802" t="s">
        <v>575</v>
      </c>
      <c r="C697" s="764" t="s">
        <v>596</v>
      </c>
      <c r="D697" s="764" t="s">
        <v>1241</v>
      </c>
      <c r="E697" s="764" t="s">
        <v>565</v>
      </c>
      <c r="F697" s="764" t="s">
        <v>565</v>
      </c>
      <c r="G697" s="764" t="s">
        <v>565</v>
      </c>
      <c r="H697" s="764" t="s">
        <v>565</v>
      </c>
      <c r="I697" s="765" t="s">
        <v>565</v>
      </c>
    </row>
    <row r="698" spans="2:9">
      <c r="B698" s="837" t="s">
        <v>576</v>
      </c>
      <c r="C698" s="800"/>
      <c r="D698" s="800"/>
      <c r="E698" s="800"/>
      <c r="F698" s="800"/>
      <c r="G698" s="800"/>
      <c r="H698" s="800"/>
      <c r="I698" s="801"/>
    </row>
    <row r="699" spans="2:9">
      <c r="B699" s="802" t="s">
        <v>577</v>
      </c>
      <c r="C699" s="764" t="s">
        <v>1241</v>
      </c>
      <c r="D699" s="764" t="s">
        <v>1281</v>
      </c>
      <c r="E699" s="764" t="s">
        <v>1281</v>
      </c>
      <c r="F699" s="764" t="s">
        <v>1281</v>
      </c>
      <c r="G699" s="764" t="s">
        <v>1281</v>
      </c>
      <c r="H699" s="764" t="s">
        <v>1281</v>
      </c>
      <c r="I699" s="765" t="s">
        <v>1281</v>
      </c>
    </row>
    <row r="700" spans="2:9">
      <c r="B700" s="802" t="s">
        <v>578</v>
      </c>
      <c r="C700" s="764" t="s">
        <v>1241</v>
      </c>
      <c r="D700" s="764" t="s">
        <v>1282</v>
      </c>
      <c r="E700" s="764" t="s">
        <v>1282</v>
      </c>
      <c r="F700" s="764" t="s">
        <v>1282</v>
      </c>
      <c r="G700" s="764" t="s">
        <v>1282</v>
      </c>
      <c r="H700" s="764" t="s">
        <v>1282</v>
      </c>
      <c r="I700" s="765" t="s">
        <v>1282</v>
      </c>
    </row>
    <row r="701" spans="2:9">
      <c r="B701" s="802" t="s">
        <v>579</v>
      </c>
      <c r="C701" s="764" t="s">
        <v>1159</v>
      </c>
      <c r="D701" s="764" t="s">
        <v>283</v>
      </c>
      <c r="E701" s="764" t="s">
        <v>1233</v>
      </c>
      <c r="F701" s="764" t="s">
        <v>1233</v>
      </c>
      <c r="G701" s="764" t="s">
        <v>314</v>
      </c>
      <c r="H701" s="764" t="s">
        <v>314</v>
      </c>
      <c r="I701" s="765" t="s">
        <v>314</v>
      </c>
    </row>
    <row r="702" spans="2:9">
      <c r="B702" s="802" t="s">
        <v>580</v>
      </c>
      <c r="C702" s="764" t="s">
        <v>283</v>
      </c>
      <c r="D702" s="764" t="s">
        <v>283</v>
      </c>
      <c r="E702" s="764" t="s">
        <v>1233</v>
      </c>
      <c r="F702" s="764" t="s">
        <v>1233</v>
      </c>
      <c r="G702" s="764" t="s">
        <v>314</v>
      </c>
      <c r="H702" s="764" t="s">
        <v>314</v>
      </c>
      <c r="I702" s="765" t="s">
        <v>314</v>
      </c>
    </row>
    <row r="703" spans="2:9">
      <c r="B703" s="802" t="s">
        <v>1283</v>
      </c>
      <c r="C703" s="764" t="s">
        <v>1284</v>
      </c>
      <c r="D703" s="764" t="s">
        <v>1285</v>
      </c>
      <c r="E703" s="764" t="s">
        <v>148</v>
      </c>
      <c r="F703" s="764" t="s">
        <v>148</v>
      </c>
      <c r="G703" s="764" t="s">
        <v>1252</v>
      </c>
      <c r="H703" s="764" t="s">
        <v>1252</v>
      </c>
      <c r="I703" s="765" t="s">
        <v>1252</v>
      </c>
    </row>
    <row r="704" spans="2:9" ht="21">
      <c r="B704" s="815" t="s">
        <v>1286</v>
      </c>
      <c r="C704" s="1003" t="s">
        <v>1155</v>
      </c>
      <c r="D704" s="1003" t="s">
        <v>1287</v>
      </c>
      <c r="E704" s="1003" t="s">
        <v>1288</v>
      </c>
      <c r="F704" s="1003" t="s">
        <v>1288</v>
      </c>
      <c r="G704" s="1003" t="s">
        <v>1289</v>
      </c>
      <c r="H704" s="1003" t="s">
        <v>1289</v>
      </c>
      <c r="I704" s="1009" t="s">
        <v>1289</v>
      </c>
    </row>
    <row r="705" spans="2:9">
      <c r="B705" s="819" t="s">
        <v>1290</v>
      </c>
      <c r="C705" s="1005"/>
      <c r="D705" s="1005"/>
      <c r="E705" s="1005"/>
      <c r="F705" s="1005"/>
      <c r="G705" s="1005"/>
      <c r="H705" s="1005"/>
      <c r="I705" s="1011"/>
    </row>
    <row r="706" spans="2:9">
      <c r="B706" s="815" t="s">
        <v>1291</v>
      </c>
      <c r="C706" s="1003" t="s">
        <v>1292</v>
      </c>
      <c r="D706" s="1003" t="s">
        <v>1293</v>
      </c>
      <c r="E706" s="1003" t="s">
        <v>1289</v>
      </c>
      <c r="F706" s="1003" t="s">
        <v>1289</v>
      </c>
      <c r="G706" s="1003" t="s">
        <v>1294</v>
      </c>
      <c r="H706" s="1003" t="s">
        <v>1294</v>
      </c>
      <c r="I706" s="1009" t="s">
        <v>1294</v>
      </c>
    </row>
    <row r="707" spans="2:9">
      <c r="B707" s="819" t="s">
        <v>1295</v>
      </c>
      <c r="C707" s="1005"/>
      <c r="D707" s="1005"/>
      <c r="E707" s="1005"/>
      <c r="F707" s="1005"/>
      <c r="G707" s="1005"/>
      <c r="H707" s="1005"/>
      <c r="I707" s="1011"/>
    </row>
    <row r="708" spans="2:9" ht="15.75" thickBot="1">
      <c r="B708" s="774"/>
    </row>
    <row r="709" spans="2:9" ht="21">
      <c r="B709" s="748" t="s">
        <v>1132</v>
      </c>
      <c r="C709" s="749" t="s">
        <v>1133</v>
      </c>
      <c r="D709" s="749" t="s">
        <v>1133</v>
      </c>
      <c r="E709" s="749" t="s">
        <v>1134</v>
      </c>
      <c r="F709" s="749" t="s">
        <v>1134</v>
      </c>
      <c r="G709" s="749" t="s">
        <v>1135</v>
      </c>
      <c r="H709" s="986" t="s">
        <v>1136</v>
      </c>
      <c r="I709" s="980"/>
    </row>
    <row r="710" spans="2:9">
      <c r="B710" s="751" t="s">
        <v>1137</v>
      </c>
      <c r="C710" s="752" t="s">
        <v>1138</v>
      </c>
      <c r="D710" s="752" t="s">
        <v>1139</v>
      </c>
      <c r="E710" s="752" t="s">
        <v>1140</v>
      </c>
      <c r="F710" s="752" t="s">
        <v>1141</v>
      </c>
      <c r="G710" s="752" t="s">
        <v>1142</v>
      </c>
      <c r="H710" s="983" t="s">
        <v>1149</v>
      </c>
      <c r="I710" s="982"/>
    </row>
    <row r="711" spans="2:9" ht="21">
      <c r="B711" s="751" t="s">
        <v>1143</v>
      </c>
      <c r="C711" s="752" t="s">
        <v>1144</v>
      </c>
      <c r="D711" s="752" t="s">
        <v>1144</v>
      </c>
      <c r="E711" s="777" t="s">
        <v>1145</v>
      </c>
      <c r="F711" s="752" t="s">
        <v>1146</v>
      </c>
      <c r="G711" s="752" t="s">
        <v>1147</v>
      </c>
      <c r="H711" s="983"/>
      <c r="I711" s="982"/>
    </row>
    <row r="712" spans="2:9">
      <c r="B712" s="754"/>
      <c r="C712" s="755"/>
      <c r="D712" s="755"/>
      <c r="E712" s="755"/>
      <c r="F712" s="777" t="s">
        <v>1145</v>
      </c>
      <c r="G712" s="752" t="s">
        <v>1148</v>
      </c>
      <c r="H712" s="983"/>
      <c r="I712" s="982"/>
    </row>
    <row r="713" spans="2:9">
      <c r="B713" s="754"/>
      <c r="C713" s="755"/>
      <c r="D713" s="755"/>
      <c r="E713" s="755"/>
      <c r="F713" s="755"/>
      <c r="G713" s="752" t="s">
        <v>1150</v>
      </c>
      <c r="H713" s="995"/>
      <c r="I713" s="996"/>
    </row>
    <row r="714" spans="2:9">
      <c r="B714" s="786"/>
      <c r="C714" s="756"/>
      <c r="D714" s="756"/>
      <c r="E714" s="756"/>
      <c r="F714" s="756"/>
      <c r="G714" s="757" t="s">
        <v>1151</v>
      </c>
      <c r="H714" s="813" t="s">
        <v>1152</v>
      </c>
      <c r="I714" s="814" t="s">
        <v>1153</v>
      </c>
    </row>
    <row r="715" spans="2:9">
      <c r="B715" s="827" t="s">
        <v>1296</v>
      </c>
      <c r="C715" s="804"/>
      <c r="D715" s="804"/>
      <c r="E715" s="804"/>
      <c r="F715" s="804"/>
      <c r="G715" s="804"/>
      <c r="H715" s="804"/>
      <c r="I715" s="805"/>
    </row>
    <row r="716" spans="2:9" ht="21">
      <c r="B716" s="815" t="s">
        <v>1297</v>
      </c>
      <c r="C716" s="1003" t="s">
        <v>1298</v>
      </c>
      <c r="D716" s="1003" t="s">
        <v>1298</v>
      </c>
      <c r="E716" s="1003" t="s">
        <v>1287</v>
      </c>
      <c r="F716" s="1003" t="s">
        <v>1287</v>
      </c>
      <c r="G716" s="1003" t="s">
        <v>1299</v>
      </c>
      <c r="H716" s="1003" t="s">
        <v>1299</v>
      </c>
      <c r="I716" s="1009" t="s">
        <v>1299</v>
      </c>
    </row>
    <row r="717" spans="2:9">
      <c r="B717" s="818" t="s">
        <v>1300</v>
      </c>
      <c r="C717" s="1004"/>
      <c r="D717" s="1004"/>
      <c r="E717" s="1004"/>
      <c r="F717" s="1004"/>
      <c r="G717" s="1004"/>
      <c r="H717" s="1004"/>
      <c r="I717" s="1010"/>
    </row>
    <row r="718" spans="2:9">
      <c r="B718" s="819" t="s">
        <v>1301</v>
      </c>
      <c r="C718" s="1005"/>
      <c r="D718" s="1005"/>
      <c r="E718" s="1005"/>
      <c r="F718" s="1005"/>
      <c r="G718" s="1005"/>
      <c r="H718" s="1005"/>
      <c r="I718" s="1011"/>
    </row>
    <row r="719" spans="2:9">
      <c r="B719" s="838" t="s">
        <v>1302</v>
      </c>
      <c r="C719" s="839" t="s">
        <v>1241</v>
      </c>
      <c r="D719" s="839" t="s">
        <v>1241</v>
      </c>
      <c r="E719" s="839" t="s">
        <v>1285</v>
      </c>
      <c r="F719" s="839" t="s">
        <v>1285</v>
      </c>
      <c r="G719" s="839" t="s">
        <v>148</v>
      </c>
      <c r="H719" s="839" t="s">
        <v>148</v>
      </c>
      <c r="I719" s="840" t="s">
        <v>148</v>
      </c>
    </row>
    <row r="720" spans="2:9" ht="21">
      <c r="B720" s="1006" t="s">
        <v>1303</v>
      </c>
      <c r="C720" s="1012" t="s">
        <v>1304</v>
      </c>
      <c r="D720" s="1012" t="s">
        <v>410</v>
      </c>
      <c r="E720" s="1012" t="s">
        <v>1305</v>
      </c>
      <c r="F720" s="1012" t="s">
        <v>1306</v>
      </c>
      <c r="G720" s="841" t="s">
        <v>1307</v>
      </c>
      <c r="H720" s="1012" t="s">
        <v>1308</v>
      </c>
      <c r="I720" s="1015" t="s">
        <v>1308</v>
      </c>
    </row>
    <row r="721" spans="2:9">
      <c r="B721" s="1007"/>
      <c r="C721" s="1013"/>
      <c r="D721" s="1013"/>
      <c r="E721" s="1013"/>
      <c r="F721" s="1013"/>
      <c r="G721" s="842" t="s">
        <v>1309</v>
      </c>
      <c r="H721" s="1013"/>
      <c r="I721" s="1016"/>
    </row>
    <row r="722" spans="2:9" ht="21">
      <c r="B722" s="1007"/>
      <c r="C722" s="1013"/>
      <c r="D722" s="1013"/>
      <c r="E722" s="1013"/>
      <c r="F722" s="1013"/>
      <c r="G722" s="842" t="s">
        <v>1310</v>
      </c>
      <c r="H722" s="1013"/>
      <c r="I722" s="1016"/>
    </row>
    <row r="723" spans="2:9">
      <c r="B723" s="1007"/>
      <c r="C723" s="1013"/>
      <c r="D723" s="1013"/>
      <c r="E723" s="1013"/>
      <c r="F723" s="1013"/>
      <c r="G723" s="842" t="s">
        <v>1311</v>
      </c>
      <c r="H723" s="1013"/>
      <c r="I723" s="1016"/>
    </row>
    <row r="724" spans="2:9" ht="21">
      <c r="B724" s="1007"/>
      <c r="C724" s="1013"/>
      <c r="D724" s="1013"/>
      <c r="E724" s="1013"/>
      <c r="F724" s="1013"/>
      <c r="G724" s="842" t="s">
        <v>1312</v>
      </c>
      <c r="H724" s="1013"/>
      <c r="I724" s="1016"/>
    </row>
    <row r="725" spans="2:9">
      <c r="B725" s="1007"/>
      <c r="C725" s="1013"/>
      <c r="D725" s="1013"/>
      <c r="E725" s="1013"/>
      <c r="F725" s="1013"/>
      <c r="G725" s="842" t="s">
        <v>1313</v>
      </c>
      <c r="H725" s="1013"/>
      <c r="I725" s="1016"/>
    </row>
    <row r="726" spans="2:9">
      <c r="B726" s="1008"/>
      <c r="C726" s="1014"/>
      <c r="D726" s="1014"/>
      <c r="E726" s="1014"/>
      <c r="F726" s="1014"/>
      <c r="G726" s="843" t="s">
        <v>1151</v>
      </c>
      <c r="H726" s="1014"/>
      <c r="I726" s="1017"/>
    </row>
    <row r="727" spans="2:9">
      <c r="B727" s="844" t="s">
        <v>1314</v>
      </c>
      <c r="C727" s="845" t="s">
        <v>1241</v>
      </c>
      <c r="D727" s="845" t="s">
        <v>1315</v>
      </c>
      <c r="E727" s="845" t="s">
        <v>283</v>
      </c>
      <c r="F727" s="845" t="s">
        <v>283</v>
      </c>
      <c r="G727" s="845" t="s">
        <v>283</v>
      </c>
      <c r="H727" s="845" t="s">
        <v>283</v>
      </c>
      <c r="I727" s="846" t="s">
        <v>283</v>
      </c>
    </row>
    <row r="728" spans="2:9">
      <c r="B728" s="847" t="s">
        <v>1316</v>
      </c>
      <c r="C728" s="816" t="s">
        <v>565</v>
      </c>
      <c r="D728" s="816" t="s">
        <v>565</v>
      </c>
      <c r="E728" s="816" t="s">
        <v>565</v>
      </c>
      <c r="F728" s="816" t="s">
        <v>565</v>
      </c>
      <c r="G728" s="816" t="s">
        <v>565</v>
      </c>
      <c r="H728" s="816" t="s">
        <v>1235</v>
      </c>
      <c r="I728" s="817" t="s">
        <v>565</v>
      </c>
    </row>
    <row r="729" spans="2:9">
      <c r="B729" s="848" t="s">
        <v>1317</v>
      </c>
      <c r="C729" s="849" t="s">
        <v>1133</v>
      </c>
      <c r="D729" s="849" t="s">
        <v>1133</v>
      </c>
      <c r="E729" s="849" t="s">
        <v>1134</v>
      </c>
      <c r="F729" s="849" t="s">
        <v>1134</v>
      </c>
      <c r="G729" s="849" t="s">
        <v>1135</v>
      </c>
      <c r="H729" s="849" t="s">
        <v>1318</v>
      </c>
      <c r="I729" s="1018"/>
    </row>
    <row r="730" spans="2:9" ht="21">
      <c r="B730" s="850" t="s">
        <v>1319</v>
      </c>
      <c r="C730" s="752" t="s">
        <v>1320</v>
      </c>
      <c r="D730" s="752" t="s">
        <v>1139</v>
      </c>
      <c r="E730" s="752" t="s">
        <v>1140</v>
      </c>
      <c r="F730" s="752" t="s">
        <v>1141</v>
      </c>
      <c r="G730" s="752" t="s">
        <v>1321</v>
      </c>
      <c r="H730" s="752" t="s">
        <v>1322</v>
      </c>
      <c r="I730" s="1019"/>
    </row>
    <row r="731" spans="2:9" ht="21">
      <c r="B731" s="850" t="s">
        <v>1323</v>
      </c>
      <c r="C731" s="752" t="s">
        <v>1324</v>
      </c>
      <c r="D731" s="752" t="s">
        <v>1144</v>
      </c>
      <c r="E731" s="777"/>
      <c r="F731" s="752" t="s">
        <v>1146</v>
      </c>
      <c r="G731" s="752" t="s">
        <v>1318</v>
      </c>
      <c r="H731" s="752" t="s">
        <v>1325</v>
      </c>
      <c r="I731" s="1019"/>
    </row>
    <row r="732" spans="2:9">
      <c r="B732" s="851"/>
      <c r="C732" s="755"/>
      <c r="D732" s="755"/>
      <c r="E732" s="755"/>
      <c r="F732" s="777"/>
      <c r="G732" s="752" t="s">
        <v>1148</v>
      </c>
      <c r="H732" s="752"/>
      <c r="I732" s="1019"/>
    </row>
    <row r="733" spans="2:9">
      <c r="B733" s="851"/>
      <c r="C733" s="755"/>
      <c r="D733" s="755"/>
      <c r="E733" s="755"/>
      <c r="F733" s="755"/>
      <c r="G733" s="752" t="s">
        <v>1150</v>
      </c>
      <c r="H733" s="752"/>
      <c r="I733" s="1019"/>
    </row>
    <row r="734" spans="2:9">
      <c r="B734" s="852"/>
      <c r="C734" s="756"/>
      <c r="D734" s="756"/>
      <c r="E734" s="756"/>
      <c r="F734" s="756"/>
      <c r="G734" s="757" t="s">
        <v>1151</v>
      </c>
      <c r="H734" s="757"/>
      <c r="I734" s="1020"/>
    </row>
    <row r="735" spans="2:9">
      <c r="B735" s="809" t="s">
        <v>586</v>
      </c>
      <c r="C735" s="807" t="s">
        <v>506</v>
      </c>
      <c r="D735" s="807" t="s">
        <v>568</v>
      </c>
      <c r="E735" s="807" t="s">
        <v>1326</v>
      </c>
      <c r="F735" s="807" t="s">
        <v>1327</v>
      </c>
      <c r="G735" s="807" t="s">
        <v>1244</v>
      </c>
      <c r="H735" s="807" t="s">
        <v>1326</v>
      </c>
      <c r="I735" s="808"/>
    </row>
    <row r="736" spans="2:9">
      <c r="B736" s="802" t="s">
        <v>587</v>
      </c>
      <c r="C736" s="764" t="s">
        <v>1284</v>
      </c>
      <c r="D736" s="764" t="s">
        <v>589</v>
      </c>
      <c r="E736" s="764" t="s">
        <v>565</v>
      </c>
      <c r="F736" s="764" t="s">
        <v>565</v>
      </c>
      <c r="G736" s="764" t="s">
        <v>565</v>
      </c>
      <c r="H736" s="764" t="s">
        <v>565</v>
      </c>
      <c r="I736" s="765"/>
    </row>
    <row r="737" spans="2:9">
      <c r="B737" s="802" t="s">
        <v>1328</v>
      </c>
      <c r="C737" s="764" t="s">
        <v>506</v>
      </c>
      <c r="D737" s="764" t="s">
        <v>1252</v>
      </c>
      <c r="E737" s="764" t="s">
        <v>1329</v>
      </c>
      <c r="F737" s="764" t="s">
        <v>1330</v>
      </c>
      <c r="G737" s="764" t="s">
        <v>1275</v>
      </c>
      <c r="H737" s="764" t="s">
        <v>1275</v>
      </c>
      <c r="I737" s="765"/>
    </row>
    <row r="738" spans="2:9">
      <c r="B738" s="815" t="s">
        <v>1331</v>
      </c>
      <c r="C738" s="1003" t="s">
        <v>1284</v>
      </c>
      <c r="D738" s="1003" t="s">
        <v>589</v>
      </c>
      <c r="E738" s="1003" t="s">
        <v>1252</v>
      </c>
      <c r="F738" s="1003" t="s">
        <v>1252</v>
      </c>
      <c r="G738" s="1003" t="s">
        <v>1327</v>
      </c>
      <c r="H738" s="1003" t="s">
        <v>1327</v>
      </c>
      <c r="I738" s="1009"/>
    </row>
    <row r="739" spans="2:9" ht="21">
      <c r="B739" s="819" t="s">
        <v>1332</v>
      </c>
      <c r="C739" s="1005"/>
      <c r="D739" s="1005"/>
      <c r="E739" s="1005"/>
      <c r="F739" s="1005"/>
      <c r="G739" s="1005"/>
      <c r="H739" s="1005"/>
      <c r="I739" s="1011"/>
    </row>
    <row r="740" spans="2:9">
      <c r="B740" s="802" t="s">
        <v>1333</v>
      </c>
      <c r="C740" s="764" t="s">
        <v>1287</v>
      </c>
      <c r="D740" s="764" t="s">
        <v>1334</v>
      </c>
      <c r="E740" s="764" t="s">
        <v>1289</v>
      </c>
      <c r="F740" s="764" t="s">
        <v>1289</v>
      </c>
      <c r="G740" s="764" t="s">
        <v>1294</v>
      </c>
      <c r="H740" s="764" t="s">
        <v>1294</v>
      </c>
      <c r="I740" s="853"/>
    </row>
    <row r="741" spans="2:9">
      <c r="B741" s="815" t="s">
        <v>1335</v>
      </c>
      <c r="C741" s="1003" t="s">
        <v>1336</v>
      </c>
      <c r="D741" s="1003" t="s">
        <v>1285</v>
      </c>
      <c r="E741" s="1003" t="s">
        <v>148</v>
      </c>
      <c r="F741" s="1003" t="s">
        <v>148</v>
      </c>
      <c r="G741" s="1003" t="s">
        <v>1252</v>
      </c>
      <c r="H741" s="1003" t="s">
        <v>1252</v>
      </c>
      <c r="I741" s="1009"/>
    </row>
    <row r="742" spans="2:9">
      <c r="B742" s="819" t="s">
        <v>1337</v>
      </c>
      <c r="C742" s="1005"/>
      <c r="D742" s="1005"/>
      <c r="E742" s="1005"/>
      <c r="F742" s="1005"/>
      <c r="G742" s="1005"/>
      <c r="H742" s="1005"/>
      <c r="I742" s="1011"/>
    </row>
    <row r="743" spans="2:9">
      <c r="B743" s="802" t="s">
        <v>594</v>
      </c>
      <c r="C743" s="764" t="s">
        <v>283</v>
      </c>
      <c r="D743" s="764" t="s">
        <v>283</v>
      </c>
      <c r="E743" s="764" t="s">
        <v>1233</v>
      </c>
      <c r="F743" s="764" t="s">
        <v>1233</v>
      </c>
      <c r="G743" s="764" t="s">
        <v>314</v>
      </c>
      <c r="H743" s="764" t="s">
        <v>314</v>
      </c>
      <c r="I743" s="765"/>
    </row>
    <row r="744" spans="2:9">
      <c r="B744" s="802" t="s">
        <v>595</v>
      </c>
      <c r="C744" s="764" t="s">
        <v>283</v>
      </c>
      <c r="D744" s="764" t="s">
        <v>283</v>
      </c>
      <c r="E744" s="764" t="s">
        <v>1233</v>
      </c>
      <c r="F744" s="764" t="s">
        <v>1233</v>
      </c>
      <c r="G744" s="764" t="s">
        <v>314</v>
      </c>
      <c r="H744" s="764" t="s">
        <v>314</v>
      </c>
      <c r="I744" s="765"/>
    </row>
    <row r="745" spans="2:9">
      <c r="B745" s="802" t="s">
        <v>1283</v>
      </c>
      <c r="C745" s="764" t="s">
        <v>1284</v>
      </c>
      <c r="D745" s="764" t="s">
        <v>1285</v>
      </c>
      <c r="E745" s="764" t="s">
        <v>148</v>
      </c>
      <c r="F745" s="764" t="s">
        <v>148</v>
      </c>
      <c r="G745" s="764" t="s">
        <v>1252</v>
      </c>
      <c r="H745" s="764" t="s">
        <v>1252</v>
      </c>
      <c r="I745" s="765"/>
    </row>
    <row r="746" spans="2:9">
      <c r="B746" s="802" t="s">
        <v>1338</v>
      </c>
      <c r="C746" s="764" t="s">
        <v>565</v>
      </c>
      <c r="D746" s="764" t="s">
        <v>565</v>
      </c>
      <c r="E746" s="764" t="s">
        <v>1235</v>
      </c>
      <c r="F746" s="764" t="s">
        <v>1235</v>
      </c>
      <c r="G746" s="764" t="s">
        <v>1249</v>
      </c>
      <c r="H746" s="764" t="s">
        <v>1235</v>
      </c>
      <c r="I746" s="765"/>
    </row>
    <row r="747" spans="2:9">
      <c r="B747" s="815" t="s">
        <v>1339</v>
      </c>
      <c r="C747" s="1003" t="s">
        <v>1241</v>
      </c>
      <c r="D747" s="1003" t="s">
        <v>1340</v>
      </c>
      <c r="E747" s="1003" t="s">
        <v>1278</v>
      </c>
      <c r="F747" s="1003" t="s">
        <v>1278</v>
      </c>
      <c r="G747" s="1003" t="s">
        <v>1249</v>
      </c>
      <c r="H747" s="1003" t="s">
        <v>1234</v>
      </c>
      <c r="I747" s="1022"/>
    </row>
    <row r="748" spans="2:9" ht="13.5" thickBot="1">
      <c r="B748" s="854"/>
      <c r="C748" s="1021"/>
      <c r="D748" s="1021" t="s">
        <v>1341</v>
      </c>
      <c r="E748" s="1021"/>
      <c r="F748" s="1021"/>
      <c r="G748" s="1021"/>
      <c r="H748" s="1021"/>
      <c r="I748" s="1023"/>
    </row>
    <row r="749" spans="2:9" ht="15.75" thickBot="1">
      <c r="B749" s="774"/>
    </row>
    <row r="750" spans="2:9" ht="21">
      <c r="B750" s="748" t="s">
        <v>1132</v>
      </c>
      <c r="C750" s="749" t="s">
        <v>1133</v>
      </c>
      <c r="D750" s="749" t="s">
        <v>1133</v>
      </c>
      <c r="E750" s="749" t="s">
        <v>1134</v>
      </c>
      <c r="F750" s="749" t="s">
        <v>1134</v>
      </c>
      <c r="G750" s="749" t="s">
        <v>1135</v>
      </c>
      <c r="H750" s="986" t="s">
        <v>1136</v>
      </c>
      <c r="I750" s="980"/>
    </row>
    <row r="751" spans="2:9">
      <c r="B751" s="751" t="s">
        <v>1137</v>
      </c>
      <c r="C751" s="752" t="s">
        <v>1138</v>
      </c>
      <c r="D751" s="752" t="s">
        <v>1139</v>
      </c>
      <c r="E751" s="752" t="s">
        <v>1140</v>
      </c>
      <c r="F751" s="752" t="s">
        <v>1141</v>
      </c>
      <c r="G751" s="752" t="s">
        <v>1142</v>
      </c>
      <c r="H751" s="983" t="s">
        <v>1149</v>
      </c>
      <c r="I751" s="982"/>
    </row>
    <row r="752" spans="2:9" ht="21">
      <c r="B752" s="751" t="s">
        <v>1143</v>
      </c>
      <c r="C752" s="752" t="s">
        <v>1144</v>
      </c>
      <c r="D752" s="752" t="s">
        <v>1144</v>
      </c>
      <c r="E752" s="777" t="s">
        <v>1145</v>
      </c>
      <c r="F752" s="752" t="s">
        <v>1146</v>
      </c>
      <c r="G752" s="752" t="s">
        <v>1147</v>
      </c>
      <c r="H752" s="983"/>
      <c r="I752" s="982"/>
    </row>
    <row r="753" spans="2:9">
      <c r="B753" s="754"/>
      <c r="C753" s="755"/>
      <c r="D753" s="755"/>
      <c r="E753" s="755"/>
      <c r="F753" s="777" t="s">
        <v>1145</v>
      </c>
      <c r="G753" s="752" t="s">
        <v>1148</v>
      </c>
      <c r="H753" s="983"/>
      <c r="I753" s="982"/>
    </row>
    <row r="754" spans="2:9">
      <c r="B754" s="754"/>
      <c r="C754" s="755"/>
      <c r="D754" s="755"/>
      <c r="E754" s="755"/>
      <c r="F754" s="755"/>
      <c r="G754" s="752" t="s">
        <v>1150</v>
      </c>
      <c r="H754" s="995"/>
      <c r="I754" s="996"/>
    </row>
    <row r="755" spans="2:9">
      <c r="B755" s="786"/>
      <c r="C755" s="756"/>
      <c r="D755" s="756"/>
      <c r="E755" s="756"/>
      <c r="F755" s="756"/>
      <c r="G755" s="757" t="s">
        <v>1151</v>
      </c>
      <c r="H755" s="813" t="s">
        <v>1152</v>
      </c>
      <c r="I755" s="814" t="s">
        <v>1153</v>
      </c>
    </row>
    <row r="756" spans="2:9" ht="21">
      <c r="B756" s="802" t="s">
        <v>1342</v>
      </c>
      <c r="C756" s="764" t="s">
        <v>1241</v>
      </c>
      <c r="D756" s="764" t="s">
        <v>1244</v>
      </c>
      <c r="E756" s="764" t="s">
        <v>1278</v>
      </c>
      <c r="F756" s="764" t="s">
        <v>1278</v>
      </c>
      <c r="G756" s="764" t="s">
        <v>1235</v>
      </c>
      <c r="H756" s="764" t="s">
        <v>1235</v>
      </c>
      <c r="I756" s="765"/>
    </row>
    <row r="757" spans="2:9">
      <c r="B757" s="802" t="s">
        <v>1271</v>
      </c>
      <c r="C757" s="764" t="s">
        <v>1343</v>
      </c>
      <c r="D757" s="764" t="s">
        <v>596</v>
      </c>
      <c r="E757" s="764" t="s">
        <v>596</v>
      </c>
      <c r="F757" s="764" t="s">
        <v>596</v>
      </c>
      <c r="G757" s="764" t="s">
        <v>596</v>
      </c>
      <c r="H757" s="764" t="s">
        <v>596</v>
      </c>
      <c r="I757" s="765"/>
    </row>
    <row r="758" spans="2:9">
      <c r="B758" s="802" t="s">
        <v>597</v>
      </c>
      <c r="C758" s="764" t="s">
        <v>1344</v>
      </c>
      <c r="D758" s="764" t="s">
        <v>285</v>
      </c>
      <c r="E758" s="764" t="s">
        <v>280</v>
      </c>
      <c r="F758" s="764" t="s">
        <v>280</v>
      </c>
      <c r="G758" s="764" t="s">
        <v>280</v>
      </c>
      <c r="H758" s="764" t="s">
        <v>280</v>
      </c>
      <c r="I758" s="765"/>
    </row>
    <row r="759" spans="2:9">
      <c r="B759" s="802" t="s">
        <v>598</v>
      </c>
      <c r="C759" s="764" t="s">
        <v>1263</v>
      </c>
      <c r="D759" s="764" t="s">
        <v>1264</v>
      </c>
      <c r="E759" s="764" t="s">
        <v>1264</v>
      </c>
      <c r="F759" s="764" t="s">
        <v>1265</v>
      </c>
      <c r="G759" s="764" t="s">
        <v>1266</v>
      </c>
      <c r="H759" s="764" t="s">
        <v>1266</v>
      </c>
      <c r="I759" s="765"/>
    </row>
    <row r="760" spans="2:9">
      <c r="B760" s="815" t="s">
        <v>1273</v>
      </c>
      <c r="C760" s="1003" t="s">
        <v>1345</v>
      </c>
      <c r="D760" s="1003" t="s">
        <v>1275</v>
      </c>
      <c r="E760" s="1003" t="s">
        <v>1275</v>
      </c>
      <c r="F760" s="1003" t="s">
        <v>1275</v>
      </c>
      <c r="G760" s="1003" t="s">
        <v>295</v>
      </c>
      <c r="H760" s="1003" t="s">
        <v>295</v>
      </c>
      <c r="I760" s="1022"/>
    </row>
    <row r="761" spans="2:9">
      <c r="B761" s="819" t="s">
        <v>1276</v>
      </c>
      <c r="C761" s="1005"/>
      <c r="D761" s="1005"/>
      <c r="E761" s="1005"/>
      <c r="F761" s="1005"/>
      <c r="G761" s="1005"/>
      <c r="H761" s="1005"/>
      <c r="I761" s="1024"/>
    </row>
    <row r="762" spans="2:9">
      <c r="B762" s="802" t="s">
        <v>575</v>
      </c>
      <c r="C762" s="764" t="s">
        <v>561</v>
      </c>
      <c r="D762" s="764" t="s">
        <v>561</v>
      </c>
      <c r="E762" s="764" t="s">
        <v>565</v>
      </c>
      <c r="F762" s="764" t="s">
        <v>565</v>
      </c>
      <c r="G762" s="764" t="s">
        <v>565</v>
      </c>
      <c r="H762" s="764" t="s">
        <v>565</v>
      </c>
      <c r="I762" s="765"/>
    </row>
    <row r="763" spans="2:9" ht="13.5" thickBot="1">
      <c r="B763" s="771" t="s">
        <v>1346</v>
      </c>
      <c r="C763" s="772" t="s">
        <v>1347</v>
      </c>
      <c r="D763" s="772" t="s">
        <v>1256</v>
      </c>
      <c r="E763" s="772" t="s">
        <v>1258</v>
      </c>
      <c r="F763" s="772" t="s">
        <v>1258</v>
      </c>
      <c r="G763" s="772" t="s">
        <v>1348</v>
      </c>
      <c r="H763" s="772" t="s">
        <v>1348</v>
      </c>
      <c r="I763" s="855"/>
    </row>
    <row r="764" spans="2:9" ht="15">
      <c r="B764" s="856" t="s">
        <v>1349</v>
      </c>
    </row>
    <row r="765" spans="2:9" ht="15">
      <c r="B765" s="856" t="s">
        <v>1350</v>
      </c>
    </row>
    <row r="766" spans="2:9" ht="15">
      <c r="B766" s="856" t="s">
        <v>1351</v>
      </c>
    </row>
    <row r="767" spans="2:9" ht="15">
      <c r="B767" s="856" t="s">
        <v>1352</v>
      </c>
    </row>
    <row r="768" spans="2:9" ht="15">
      <c r="B768" s="774" t="s">
        <v>1353</v>
      </c>
    </row>
    <row r="769" spans="2:14" ht="13.5">
      <c r="B769" s="857" t="s">
        <v>1354</v>
      </c>
    </row>
    <row r="770" spans="2:14" ht="13.5">
      <c r="B770" s="857" t="s">
        <v>1355</v>
      </c>
    </row>
    <row r="771" spans="2:14">
      <c r="B771" s="582" t="s">
        <v>1356</v>
      </c>
    </row>
    <row r="772" spans="2:14" ht="13.5">
      <c r="B772" s="857" t="s">
        <v>1357</v>
      </c>
    </row>
    <row r="773" spans="2:14">
      <c r="B773" s="582" t="s">
        <v>1358</v>
      </c>
    </row>
    <row r="774" spans="2:14" ht="13.5">
      <c r="B774" s="857" t="s">
        <v>1359</v>
      </c>
    </row>
    <row r="775" spans="2:14">
      <c r="B775" s="582" t="s">
        <v>1360</v>
      </c>
    </row>
    <row r="776" spans="2:14" ht="13.5">
      <c r="B776" s="857" t="s">
        <v>1361</v>
      </c>
    </row>
    <row r="777" spans="2:14">
      <c r="B777" s="582" t="s">
        <v>1362</v>
      </c>
    </row>
    <row r="778" spans="2:14">
      <c r="B778" s="582" t="s">
        <v>1363</v>
      </c>
    </row>
    <row r="779" spans="2:14" ht="15">
      <c r="B779" s="856" t="s">
        <v>1364</v>
      </c>
    </row>
    <row r="781" spans="2:14" ht="14.25">
      <c r="B781" s="858" t="s">
        <v>1365</v>
      </c>
    </row>
    <row r="782" spans="2:14" ht="24.95" customHeight="1">
      <c r="B782" s="1036" t="s">
        <v>1366</v>
      </c>
      <c r="C782" s="1037"/>
      <c r="D782" s="1037"/>
      <c r="E782" s="1037"/>
      <c r="F782" s="1037"/>
      <c r="G782" s="1037"/>
      <c r="H782" s="1037"/>
      <c r="I782" s="859"/>
      <c r="J782" s="860"/>
    </row>
    <row r="783" spans="2:14" ht="24.95" customHeight="1">
      <c r="B783" s="1029" t="s">
        <v>1367</v>
      </c>
      <c r="C783" s="1038"/>
      <c r="D783" s="1038"/>
      <c r="E783" s="1038"/>
      <c r="F783" s="1038"/>
      <c r="G783" s="1038"/>
      <c r="H783" s="1039"/>
      <c r="I783" s="861"/>
      <c r="J783" s="1025" t="s">
        <v>1368</v>
      </c>
      <c r="L783" s="1026" t="s">
        <v>1369</v>
      </c>
      <c r="M783" s="1026"/>
      <c r="N783" s="1026"/>
    </row>
    <row r="784" spans="2:14" ht="24.95" customHeight="1">
      <c r="B784" s="1027" t="s">
        <v>1370</v>
      </c>
      <c r="C784" s="1028"/>
      <c r="D784" s="1028"/>
      <c r="E784" s="1028"/>
      <c r="F784" s="1028"/>
      <c r="G784" s="1028"/>
      <c r="H784" s="1028"/>
      <c r="I784" s="862"/>
      <c r="J784" s="1025"/>
    </row>
    <row r="785" spans="2:10" ht="25.5">
      <c r="B785" s="1029" t="s">
        <v>599</v>
      </c>
      <c r="C785" s="1030" t="s">
        <v>616</v>
      </c>
      <c r="D785" s="863" t="s">
        <v>1371</v>
      </c>
      <c r="E785" s="863" t="s">
        <v>57</v>
      </c>
      <c r="F785" s="863" t="s">
        <v>58</v>
      </c>
      <c r="G785" s="1030" t="s">
        <v>617</v>
      </c>
      <c r="H785" s="864" t="s">
        <v>59</v>
      </c>
      <c r="I785" s="864"/>
      <c r="J785" s="1025" t="s">
        <v>1372</v>
      </c>
    </row>
    <row r="786" spans="2:10" ht="25.5">
      <c r="B786" s="1029"/>
      <c r="C786" s="1030"/>
      <c r="D786" s="863" t="s">
        <v>60</v>
      </c>
      <c r="E786" s="863" t="s">
        <v>61</v>
      </c>
      <c r="F786" s="863" t="s">
        <v>1373</v>
      </c>
      <c r="G786" s="1030"/>
      <c r="H786" s="864" t="s">
        <v>63</v>
      </c>
      <c r="I786" s="864"/>
      <c r="J786" s="1031"/>
    </row>
    <row r="787" spans="2:10">
      <c r="B787" s="586" t="s">
        <v>64</v>
      </c>
      <c r="C787" s="1040"/>
      <c r="D787" s="1032"/>
      <c r="E787" s="1032"/>
      <c r="F787" s="1032"/>
      <c r="G787" s="1032"/>
      <c r="H787" s="1034" t="s">
        <v>618</v>
      </c>
      <c r="I787" s="1034"/>
      <c r="J787" s="587" t="s">
        <v>1374</v>
      </c>
    </row>
    <row r="788" spans="2:10" ht="51">
      <c r="B788" s="588" t="s">
        <v>64</v>
      </c>
      <c r="C788" s="1041"/>
      <c r="D788" s="1033"/>
      <c r="E788" s="1033"/>
      <c r="F788" s="1033"/>
      <c r="G788" s="1033"/>
      <c r="H788" s="1035"/>
      <c r="I788" s="1035"/>
      <c r="J788" s="589" t="s">
        <v>1375</v>
      </c>
    </row>
    <row r="789" spans="2:10" ht="25.5">
      <c r="B789" s="590" t="s">
        <v>1376</v>
      </c>
      <c r="C789" s="1040"/>
      <c r="D789" s="1042"/>
      <c r="E789" s="1040"/>
      <c r="F789" s="1042"/>
      <c r="G789" s="1042"/>
      <c r="H789" s="1034" t="s">
        <v>619</v>
      </c>
      <c r="I789" s="1034"/>
      <c r="J789" s="587" t="s">
        <v>1377</v>
      </c>
    </row>
    <row r="790" spans="2:10" ht="38.25">
      <c r="B790" s="591" t="s">
        <v>1378</v>
      </c>
      <c r="C790" s="1041"/>
      <c r="D790" s="1043"/>
      <c r="E790" s="1041"/>
      <c r="F790" s="1043"/>
      <c r="G790" s="1043"/>
      <c r="H790" s="1035"/>
      <c r="I790" s="1035"/>
      <c r="J790" s="592" t="s">
        <v>1379</v>
      </c>
    </row>
    <row r="791" spans="2:10" ht="25.5">
      <c r="B791" s="593" t="s">
        <v>1380</v>
      </c>
      <c r="C791" s="867"/>
      <c r="D791" s="865"/>
      <c r="E791" s="865"/>
      <c r="F791" s="867"/>
      <c r="G791" s="867"/>
      <c r="H791" s="866" t="s">
        <v>618</v>
      </c>
      <c r="I791" s="866"/>
      <c r="J791" s="594" t="s">
        <v>1381</v>
      </c>
    </row>
    <row r="792" spans="2:10" ht="22.5">
      <c r="B792" s="595" t="s">
        <v>1382</v>
      </c>
      <c r="C792" s="1046"/>
      <c r="D792" s="1047"/>
      <c r="E792" s="1047"/>
      <c r="F792" s="1046"/>
      <c r="G792" s="1046"/>
      <c r="H792" s="1048" t="s">
        <v>620</v>
      </c>
      <c r="I792" s="1048"/>
      <c r="J792" s="596" t="s">
        <v>1383</v>
      </c>
    </row>
    <row r="793" spans="2:10" ht="51">
      <c r="B793" s="597" t="s">
        <v>1384</v>
      </c>
      <c r="C793" s="1046"/>
      <c r="D793" s="1047"/>
      <c r="E793" s="1047"/>
      <c r="F793" s="1046"/>
      <c r="G793" s="1046"/>
      <c r="H793" s="1048"/>
      <c r="I793" s="1048"/>
      <c r="J793" s="594" t="s">
        <v>1385</v>
      </c>
    </row>
    <row r="794" spans="2:10" ht="25.5">
      <c r="B794" s="598" t="s">
        <v>70</v>
      </c>
      <c r="C794" s="1049"/>
      <c r="D794" s="1051"/>
      <c r="E794" s="1049"/>
      <c r="F794" s="1049"/>
      <c r="G794" s="1049"/>
      <c r="H794" s="1044" t="s">
        <v>621</v>
      </c>
      <c r="I794" s="1044"/>
      <c r="J794" s="596" t="s">
        <v>1386</v>
      </c>
    </row>
    <row r="795" spans="2:10" ht="25.5">
      <c r="B795" s="599" t="s">
        <v>1387</v>
      </c>
      <c r="C795" s="1050"/>
      <c r="D795" s="1052"/>
      <c r="E795" s="1050"/>
      <c r="F795" s="1050"/>
      <c r="G795" s="1050"/>
      <c r="H795" s="1045"/>
      <c r="I795" s="1045"/>
      <c r="J795" s="600" t="s">
        <v>1388</v>
      </c>
    </row>
    <row r="796" spans="2:10" ht="38.25">
      <c r="B796" s="601" t="s">
        <v>1389</v>
      </c>
      <c r="C796" s="1049"/>
      <c r="D796" s="1051"/>
      <c r="E796" s="1049"/>
      <c r="F796" s="1049"/>
      <c r="G796" s="1049"/>
      <c r="H796" s="1044" t="s">
        <v>621</v>
      </c>
      <c r="I796" s="1044"/>
      <c r="J796" s="596" t="s">
        <v>1390</v>
      </c>
    </row>
    <row r="797" spans="2:10" ht="38.25">
      <c r="B797" s="602" t="s">
        <v>1391</v>
      </c>
      <c r="C797" s="1050"/>
      <c r="D797" s="1052"/>
      <c r="E797" s="1050"/>
      <c r="F797" s="1050"/>
      <c r="G797" s="1050"/>
      <c r="H797" s="1045"/>
      <c r="I797" s="1045"/>
      <c r="J797" s="603" t="s">
        <v>1392</v>
      </c>
    </row>
    <row r="798" spans="2:10" ht="22.5">
      <c r="B798" s="604" t="s">
        <v>1393</v>
      </c>
      <c r="C798" s="1049"/>
      <c r="D798" s="1051"/>
      <c r="E798" s="1049"/>
      <c r="F798" s="1049"/>
      <c r="G798" s="1049"/>
      <c r="H798" s="1044" t="s">
        <v>618</v>
      </c>
      <c r="I798" s="1044"/>
      <c r="J798" s="1054" t="s">
        <v>1394</v>
      </c>
    </row>
    <row r="799" spans="2:10" ht="22.5">
      <c r="B799" s="605" t="s">
        <v>1395</v>
      </c>
      <c r="C799" s="1053"/>
      <c r="D799" s="1047"/>
      <c r="E799" s="1053"/>
      <c r="F799" s="1053"/>
      <c r="G799" s="1053"/>
      <c r="H799" s="1048"/>
      <c r="I799" s="1048"/>
      <c r="J799" s="1055"/>
    </row>
    <row r="800" spans="2:10" ht="25.5">
      <c r="B800" s="606" t="s">
        <v>1396</v>
      </c>
      <c r="C800" s="1050"/>
      <c r="D800" s="1052"/>
      <c r="E800" s="1050"/>
      <c r="F800" s="1050"/>
      <c r="G800" s="1050"/>
      <c r="H800" s="1045"/>
      <c r="I800" s="1045"/>
      <c r="J800" s="607" t="s">
        <v>1397</v>
      </c>
    </row>
    <row r="801" spans="2:10" ht="25.5">
      <c r="B801" s="608" t="s">
        <v>1398</v>
      </c>
      <c r="C801" s="1049"/>
      <c r="D801" s="1049"/>
      <c r="E801" s="1051"/>
      <c r="F801" s="1049"/>
      <c r="G801" s="1049"/>
      <c r="H801" s="1044" t="s">
        <v>622</v>
      </c>
      <c r="I801" s="1044"/>
      <c r="J801" s="596" t="s">
        <v>1377</v>
      </c>
    </row>
    <row r="802" spans="2:10" ht="38.25">
      <c r="B802" s="609" t="s">
        <v>1399</v>
      </c>
      <c r="C802" s="1050"/>
      <c r="D802" s="1050"/>
      <c r="E802" s="1052"/>
      <c r="F802" s="1050"/>
      <c r="G802" s="1050"/>
      <c r="H802" s="1045"/>
      <c r="I802" s="1045"/>
      <c r="J802" s="610" t="s">
        <v>1379</v>
      </c>
    </row>
    <row r="803" spans="2:10" ht="25.5">
      <c r="B803" s="611" t="s">
        <v>1400</v>
      </c>
      <c r="C803" s="1049"/>
      <c r="D803" s="1049"/>
      <c r="E803" s="1051"/>
      <c r="F803" s="1049"/>
      <c r="G803" s="1049"/>
      <c r="H803" s="1044" t="s">
        <v>622</v>
      </c>
      <c r="I803" s="1044"/>
      <c r="J803" s="596" t="s">
        <v>1401</v>
      </c>
    </row>
    <row r="804" spans="2:10" ht="25.5">
      <c r="B804" s="612" t="s">
        <v>1402</v>
      </c>
      <c r="C804" s="1050"/>
      <c r="D804" s="1050"/>
      <c r="E804" s="1052"/>
      <c r="F804" s="1050"/>
      <c r="G804" s="1050"/>
      <c r="H804" s="1045"/>
      <c r="I804" s="1045"/>
      <c r="J804" s="613" t="s">
        <v>1403</v>
      </c>
    </row>
    <row r="805" spans="2:10" ht="25.5">
      <c r="B805" s="614" t="s">
        <v>1404</v>
      </c>
      <c r="C805" s="1051"/>
      <c r="D805" s="1058"/>
      <c r="E805" s="1058"/>
      <c r="F805" s="1051"/>
      <c r="G805" s="1058"/>
      <c r="H805" s="1056" t="s">
        <v>625</v>
      </c>
      <c r="I805" s="869"/>
      <c r="J805" s="596" t="s">
        <v>1405</v>
      </c>
    </row>
    <row r="806" spans="2:10" ht="25.5">
      <c r="B806" s="615" t="s">
        <v>1406</v>
      </c>
      <c r="C806" s="1052"/>
      <c r="D806" s="1059"/>
      <c r="E806" s="1059"/>
      <c r="F806" s="1052"/>
      <c r="G806" s="1059"/>
      <c r="H806" s="1057"/>
      <c r="I806" s="870"/>
      <c r="J806" s="616" t="s">
        <v>1407</v>
      </c>
    </row>
    <row r="807" spans="2:10" ht="25.5">
      <c r="B807" s="617" t="s">
        <v>1408</v>
      </c>
      <c r="C807" s="1051"/>
      <c r="D807" s="1049"/>
      <c r="E807" s="1049"/>
      <c r="F807" s="1051"/>
      <c r="G807" s="1049"/>
      <c r="H807" s="1044" t="s">
        <v>621</v>
      </c>
      <c r="I807" s="1044"/>
      <c r="J807" s="596" t="s">
        <v>1409</v>
      </c>
    </row>
    <row r="808" spans="2:10" ht="25.5">
      <c r="B808" s="618" t="s">
        <v>1410</v>
      </c>
      <c r="C808" s="1052"/>
      <c r="D808" s="1050"/>
      <c r="E808" s="1050"/>
      <c r="F808" s="1052"/>
      <c r="G808" s="1050"/>
      <c r="H808" s="1045"/>
      <c r="I808" s="1045"/>
      <c r="J808" s="619" t="s">
        <v>1411</v>
      </c>
    </row>
    <row r="809" spans="2:10" ht="25.5">
      <c r="B809" s="620" t="s">
        <v>119</v>
      </c>
      <c r="C809" s="1053"/>
      <c r="D809" s="1053"/>
      <c r="E809" s="1053"/>
      <c r="F809" s="1047"/>
      <c r="G809" s="1047"/>
      <c r="H809" s="1048" t="s">
        <v>626</v>
      </c>
      <c r="I809" s="1048"/>
      <c r="J809" s="594" t="s">
        <v>1412</v>
      </c>
    </row>
    <row r="810" spans="2:10" ht="25.5">
      <c r="B810" s="621" t="s">
        <v>1413</v>
      </c>
      <c r="C810" s="1050"/>
      <c r="D810" s="1050"/>
      <c r="E810" s="1050"/>
      <c r="F810" s="1052"/>
      <c r="G810" s="1052"/>
      <c r="H810" s="1045"/>
      <c r="I810" s="1045"/>
      <c r="J810" s="622" t="s">
        <v>1414</v>
      </c>
    </row>
    <row r="811" spans="2:10" ht="22.5">
      <c r="B811" s="623" t="s">
        <v>609</v>
      </c>
      <c r="C811" s="1060"/>
      <c r="D811" s="1060"/>
      <c r="E811" s="1060"/>
      <c r="F811" s="1060"/>
      <c r="G811" s="1051"/>
      <c r="H811" s="1062" t="s">
        <v>604</v>
      </c>
      <c r="I811" s="1062"/>
      <c r="J811" s="596" t="s">
        <v>1374</v>
      </c>
    </row>
    <row r="812" spans="2:10" ht="51">
      <c r="B812" s="624" t="s">
        <v>609</v>
      </c>
      <c r="C812" s="1061"/>
      <c r="D812" s="1061"/>
      <c r="E812" s="1061"/>
      <c r="F812" s="1061"/>
      <c r="G812" s="1052"/>
      <c r="H812" s="1063"/>
      <c r="I812" s="1063"/>
      <c r="J812" s="625" t="s">
        <v>1375</v>
      </c>
    </row>
    <row r="813" spans="2:10" ht="22.5">
      <c r="B813" s="626" t="s">
        <v>1415</v>
      </c>
      <c r="C813" s="1065"/>
      <c r="D813" s="1065"/>
      <c r="E813" s="1065"/>
      <c r="F813" s="1051"/>
      <c r="G813" s="1051"/>
      <c r="H813" s="1067" t="s">
        <v>618</v>
      </c>
      <c r="I813" s="1067"/>
      <c r="J813" s="596" t="s">
        <v>1383</v>
      </c>
    </row>
    <row r="814" spans="2:10" ht="22.5">
      <c r="B814" s="627" t="s">
        <v>1416</v>
      </c>
      <c r="C814" s="1066"/>
      <c r="D814" s="1066"/>
      <c r="E814" s="1066"/>
      <c r="F814" s="1052"/>
      <c r="G814" s="1052"/>
      <c r="H814" s="1068"/>
      <c r="I814" s="1068"/>
      <c r="J814" s="625" t="s">
        <v>1417</v>
      </c>
    </row>
    <row r="815" spans="2:10" ht="25.5">
      <c r="B815" s="628" t="s">
        <v>1418</v>
      </c>
      <c r="C815" s="1060"/>
      <c r="D815" s="1060"/>
      <c r="E815" s="1060"/>
      <c r="F815" s="1060"/>
      <c r="G815" s="1051"/>
      <c r="H815" s="1062" t="s">
        <v>625</v>
      </c>
      <c r="I815" s="1062"/>
      <c r="J815" s="587" t="s">
        <v>1419</v>
      </c>
    </row>
    <row r="816" spans="2:10" ht="25.5">
      <c r="B816" s="629" t="s">
        <v>1418</v>
      </c>
      <c r="C816" s="1074"/>
      <c r="D816" s="1074"/>
      <c r="E816" s="1074"/>
      <c r="F816" s="1074"/>
      <c r="G816" s="1047"/>
      <c r="H816" s="1064"/>
      <c r="I816" s="1064"/>
      <c r="J816" s="630" t="s">
        <v>1420</v>
      </c>
    </row>
    <row r="817" spans="2:14" ht="14.25">
      <c r="B817" s="1069" t="s">
        <v>1421</v>
      </c>
      <c r="C817" s="1070"/>
      <c r="D817" s="1070"/>
      <c r="E817" s="1070"/>
      <c r="F817" s="1070"/>
      <c r="G817" s="1070"/>
      <c r="H817" s="1070"/>
      <c r="I817" s="1070"/>
      <c r="J817" s="859"/>
    </row>
    <row r="818" spans="2:14" ht="15">
      <c r="B818" s="1071" t="s">
        <v>1422</v>
      </c>
      <c r="C818" s="940"/>
      <c r="D818" s="940"/>
      <c r="E818" s="940"/>
      <c r="F818" s="940"/>
      <c r="G818" s="940"/>
      <c r="H818" s="940"/>
      <c r="I818" s="875"/>
      <c r="J818" s="861"/>
    </row>
    <row r="819" spans="2:14" ht="14.25">
      <c r="B819" s="1072" t="s">
        <v>1423</v>
      </c>
      <c r="C819" s="1073"/>
      <c r="D819" s="1073"/>
      <c r="E819" s="1073"/>
      <c r="F819" s="1073"/>
      <c r="G819" s="1073"/>
      <c r="H819" s="1073"/>
      <c r="I819" s="875"/>
      <c r="J819" s="861"/>
    </row>
    <row r="820" spans="2:14" ht="14.25">
      <c r="B820" s="1072" t="s">
        <v>1424</v>
      </c>
      <c r="C820" s="1073"/>
      <c r="D820" s="1073"/>
      <c r="E820" s="1073"/>
      <c r="F820" s="1073"/>
      <c r="G820" s="1073"/>
      <c r="H820" s="1073"/>
      <c r="I820" s="875"/>
      <c r="J820" s="861"/>
    </row>
    <row r="821" spans="2:14" ht="14.25">
      <c r="B821" s="1072" t="s">
        <v>1425</v>
      </c>
      <c r="C821" s="1073"/>
      <c r="D821" s="1073"/>
      <c r="E821" s="1073"/>
      <c r="F821" s="1073"/>
      <c r="G821" s="1073"/>
      <c r="H821" s="1073"/>
      <c r="I821" s="875"/>
      <c r="J821" s="861"/>
    </row>
    <row r="822" spans="2:14" ht="14.25">
      <c r="B822" s="1072" t="s">
        <v>348</v>
      </c>
      <c r="C822" s="1073"/>
      <c r="D822" s="1073"/>
      <c r="E822" s="1073"/>
      <c r="F822" s="1073"/>
      <c r="G822" s="1073"/>
      <c r="H822" s="1073"/>
      <c r="I822" s="875"/>
      <c r="J822" s="861"/>
    </row>
    <row r="823" spans="2:14" ht="14.25">
      <c r="B823" s="1075" t="s">
        <v>349</v>
      </c>
      <c r="C823" s="1076"/>
      <c r="D823" s="1076"/>
      <c r="E823" s="1076"/>
      <c r="F823" s="1076"/>
      <c r="G823" s="1076"/>
      <c r="H823" s="1076"/>
      <c r="I823" s="878"/>
      <c r="J823" s="862"/>
    </row>
    <row r="825" spans="2:14" ht="14.25">
      <c r="B825" s="858" t="s">
        <v>1426</v>
      </c>
    </row>
    <row r="826" spans="2:14" ht="14.25">
      <c r="B826" s="1077" t="s">
        <v>1427</v>
      </c>
      <c r="C826" s="1078"/>
      <c r="D826" s="1078"/>
      <c r="E826" s="1078"/>
      <c r="F826" s="1078"/>
      <c r="G826" s="1078"/>
      <c r="H826" s="1078"/>
      <c r="I826" s="1078"/>
      <c r="J826" s="860"/>
    </row>
    <row r="827" spans="2:14" ht="14.25">
      <c r="B827" s="1079" t="s">
        <v>1428</v>
      </c>
      <c r="C827" s="1080"/>
      <c r="D827" s="1080"/>
      <c r="E827" s="1080"/>
      <c r="F827" s="1080"/>
      <c r="G827" s="1080"/>
      <c r="H827" s="1080"/>
      <c r="I827" s="1080"/>
      <c r="J827" s="1025" t="s">
        <v>1368</v>
      </c>
    </row>
    <row r="828" spans="2:14" ht="14.25">
      <c r="B828" s="1081" t="s">
        <v>1429</v>
      </c>
      <c r="C828" s="1082"/>
      <c r="D828" s="1082"/>
      <c r="E828" s="1082"/>
      <c r="F828" s="1082"/>
      <c r="G828" s="1082"/>
      <c r="H828" s="1082"/>
      <c r="I828" s="1082"/>
      <c r="J828" s="1025"/>
    </row>
    <row r="829" spans="2:14" ht="28.5">
      <c r="B829" s="1083" t="s">
        <v>599</v>
      </c>
      <c r="C829" s="1084" t="s">
        <v>616</v>
      </c>
      <c r="D829" s="879" t="s">
        <v>1371</v>
      </c>
      <c r="E829" s="879" t="s">
        <v>57</v>
      </c>
      <c r="F829" s="879" t="s">
        <v>58</v>
      </c>
      <c r="G829" s="1084" t="s">
        <v>617</v>
      </c>
      <c r="H829" s="880" t="s">
        <v>135</v>
      </c>
      <c r="I829" s="881" t="s">
        <v>1430</v>
      </c>
      <c r="J829" s="1025" t="s">
        <v>1372</v>
      </c>
      <c r="L829" s="1026" t="s">
        <v>1369</v>
      </c>
      <c r="M829" s="1026"/>
      <c r="N829" s="1026"/>
    </row>
    <row r="830" spans="2:14" ht="42.75">
      <c r="B830" s="1083"/>
      <c r="C830" s="1084"/>
      <c r="D830" s="879" t="s">
        <v>60</v>
      </c>
      <c r="E830" s="879" t="s">
        <v>61</v>
      </c>
      <c r="F830" s="879" t="s">
        <v>1373</v>
      </c>
      <c r="G830" s="1084"/>
      <c r="H830" s="880" t="s">
        <v>63</v>
      </c>
      <c r="I830" s="881" t="s">
        <v>63</v>
      </c>
      <c r="J830" s="1025"/>
    </row>
    <row r="831" spans="2:14">
      <c r="B831" s="631" t="s">
        <v>64</v>
      </c>
      <c r="C831" s="1051"/>
      <c r="D831" s="1058"/>
      <c r="E831" s="1058"/>
      <c r="F831" s="1058"/>
      <c r="G831" s="1058"/>
      <c r="H831" s="1085" t="s">
        <v>176</v>
      </c>
      <c r="I831" s="1062" t="s">
        <v>180</v>
      </c>
      <c r="J831" s="596" t="s">
        <v>1374</v>
      </c>
    </row>
    <row r="832" spans="2:14" ht="51">
      <c r="B832" s="632" t="s">
        <v>64</v>
      </c>
      <c r="C832" s="1052"/>
      <c r="D832" s="1059"/>
      <c r="E832" s="1059"/>
      <c r="F832" s="1059"/>
      <c r="G832" s="1059"/>
      <c r="H832" s="1086"/>
      <c r="I832" s="1063"/>
      <c r="J832" s="625" t="s">
        <v>1375</v>
      </c>
    </row>
    <row r="833" spans="2:10" ht="25.5">
      <c r="B833" s="608" t="s">
        <v>1431</v>
      </c>
      <c r="C833" s="1087"/>
      <c r="D833" s="1065"/>
      <c r="E833" s="1087"/>
      <c r="F833" s="1065"/>
      <c r="G833" s="1065"/>
      <c r="H833" s="1085" t="s">
        <v>625</v>
      </c>
      <c r="I833" s="1062" t="s">
        <v>625</v>
      </c>
      <c r="J833" s="596" t="s">
        <v>1377</v>
      </c>
    </row>
    <row r="834" spans="2:10" ht="38.25">
      <c r="B834" s="609" t="s">
        <v>1432</v>
      </c>
      <c r="C834" s="1088"/>
      <c r="D834" s="1066"/>
      <c r="E834" s="1088"/>
      <c r="F834" s="1066"/>
      <c r="G834" s="1066"/>
      <c r="H834" s="1086"/>
      <c r="I834" s="1063"/>
      <c r="J834" s="610" t="s">
        <v>1379</v>
      </c>
    </row>
    <row r="835" spans="2:10" ht="28.5">
      <c r="B835" s="633" t="s">
        <v>1380</v>
      </c>
      <c r="C835" s="871"/>
      <c r="D835" s="868"/>
      <c r="E835" s="868"/>
      <c r="F835" s="871"/>
      <c r="G835" s="871"/>
      <c r="H835" s="882" t="s">
        <v>176</v>
      </c>
      <c r="I835" s="872" t="s">
        <v>620</v>
      </c>
      <c r="J835" s="596" t="s">
        <v>1381</v>
      </c>
    </row>
    <row r="836" spans="2:10" ht="22.5">
      <c r="B836" s="634" t="s">
        <v>1382</v>
      </c>
      <c r="C836" s="1060"/>
      <c r="D836" s="1051"/>
      <c r="E836" s="1051"/>
      <c r="F836" s="1060"/>
      <c r="G836" s="1060"/>
      <c r="H836" s="1085" t="s">
        <v>176</v>
      </c>
      <c r="I836" s="1085" t="s">
        <v>176</v>
      </c>
      <c r="J836" s="635" t="s">
        <v>1383</v>
      </c>
    </row>
    <row r="837" spans="2:10" ht="51">
      <c r="B837" s="636" t="s">
        <v>1433</v>
      </c>
      <c r="C837" s="1093"/>
      <c r="D837" s="1041"/>
      <c r="E837" s="1041"/>
      <c r="F837" s="1093"/>
      <c r="G837" s="1093"/>
      <c r="H837" s="1090"/>
      <c r="I837" s="1090"/>
      <c r="J837" s="637" t="s">
        <v>1385</v>
      </c>
    </row>
    <row r="838" spans="2:10" ht="25.5">
      <c r="B838" s="638" t="s">
        <v>608</v>
      </c>
      <c r="C838" s="1094"/>
      <c r="D838" s="1040"/>
      <c r="E838" s="1094"/>
      <c r="F838" s="1094"/>
      <c r="G838" s="1094"/>
      <c r="H838" s="1089" t="s">
        <v>621</v>
      </c>
      <c r="I838" s="1091" t="s">
        <v>621</v>
      </c>
      <c r="J838" s="587" t="s">
        <v>1434</v>
      </c>
    </row>
    <row r="839" spans="2:10" ht="25.5">
      <c r="B839" s="639" t="s">
        <v>608</v>
      </c>
      <c r="C839" s="1093"/>
      <c r="D839" s="1041"/>
      <c r="E839" s="1093"/>
      <c r="F839" s="1093"/>
      <c r="G839" s="1093"/>
      <c r="H839" s="1090"/>
      <c r="I839" s="1092"/>
      <c r="J839" s="640" t="s">
        <v>1435</v>
      </c>
    </row>
    <row r="840" spans="2:10" ht="38.25">
      <c r="B840" s="641" t="s">
        <v>1436</v>
      </c>
      <c r="C840" s="1094"/>
      <c r="D840" s="1040"/>
      <c r="E840" s="1094"/>
      <c r="F840" s="1094"/>
      <c r="G840" s="1094"/>
      <c r="H840" s="1089" t="s">
        <v>621</v>
      </c>
      <c r="I840" s="1091" t="s">
        <v>621</v>
      </c>
      <c r="J840" s="587" t="s">
        <v>1390</v>
      </c>
    </row>
    <row r="841" spans="2:10" ht="38.25">
      <c r="B841" s="602" t="s">
        <v>1436</v>
      </c>
      <c r="C841" s="1061"/>
      <c r="D841" s="1052"/>
      <c r="E841" s="1061"/>
      <c r="F841" s="1061"/>
      <c r="G841" s="1061"/>
      <c r="H841" s="1086"/>
      <c r="I841" s="1063"/>
      <c r="J841" s="603" t="s">
        <v>1392</v>
      </c>
    </row>
    <row r="842" spans="2:10" ht="28.5">
      <c r="B842" s="642" t="s">
        <v>1437</v>
      </c>
      <c r="C842" s="883"/>
      <c r="D842" s="884"/>
      <c r="E842" s="883"/>
      <c r="F842" s="883"/>
      <c r="G842" s="883"/>
      <c r="H842" s="885" t="s">
        <v>176</v>
      </c>
      <c r="I842" s="886" t="s">
        <v>620</v>
      </c>
      <c r="J842" s="643" t="s">
        <v>1438</v>
      </c>
    </row>
    <row r="843" spans="2:10" ht="22.5">
      <c r="B843" s="604" t="s">
        <v>1439</v>
      </c>
      <c r="C843" s="1065"/>
      <c r="D843" s="1087"/>
      <c r="E843" s="1065"/>
      <c r="F843" s="1065"/>
      <c r="G843" s="1065"/>
      <c r="H843" s="1085" t="s">
        <v>176</v>
      </c>
      <c r="I843" s="1062" t="s">
        <v>176</v>
      </c>
      <c r="J843" s="1054" t="s">
        <v>1394</v>
      </c>
    </row>
    <row r="844" spans="2:10" ht="22.5">
      <c r="B844" s="605" t="s">
        <v>1440</v>
      </c>
      <c r="C844" s="1095"/>
      <c r="D844" s="1096"/>
      <c r="E844" s="1095"/>
      <c r="F844" s="1095"/>
      <c r="G844" s="1095"/>
      <c r="H844" s="1097"/>
      <c r="I844" s="1064"/>
      <c r="J844" s="1055"/>
    </row>
    <row r="845" spans="2:10" ht="33.75">
      <c r="B845" s="606" t="s">
        <v>1441</v>
      </c>
      <c r="C845" s="1066"/>
      <c r="D845" s="1088"/>
      <c r="E845" s="1066"/>
      <c r="F845" s="1066"/>
      <c r="G845" s="1066"/>
      <c r="H845" s="1086"/>
      <c r="I845" s="1063"/>
      <c r="J845" s="607" t="s">
        <v>1397</v>
      </c>
    </row>
    <row r="846" spans="2:10" ht="25.5">
      <c r="B846" s="644" t="s">
        <v>1442</v>
      </c>
      <c r="C846" s="1065"/>
      <c r="D846" s="1065"/>
      <c r="E846" s="1087"/>
      <c r="F846" s="1065"/>
      <c r="G846" s="1065"/>
      <c r="H846" s="1085" t="s">
        <v>177</v>
      </c>
      <c r="I846" s="1062" t="s">
        <v>178</v>
      </c>
      <c r="J846" s="596" t="s">
        <v>1443</v>
      </c>
    </row>
    <row r="847" spans="2:10" ht="25.5">
      <c r="B847" s="645" t="s">
        <v>1399</v>
      </c>
      <c r="C847" s="1066"/>
      <c r="D847" s="1066"/>
      <c r="E847" s="1088"/>
      <c r="F847" s="1066"/>
      <c r="G847" s="1066"/>
      <c r="H847" s="1086"/>
      <c r="I847" s="1063"/>
      <c r="J847" s="646" t="s">
        <v>1444</v>
      </c>
    </row>
    <row r="848" spans="2:10" ht="25.5">
      <c r="B848" s="611" t="s">
        <v>1445</v>
      </c>
      <c r="C848" s="1065"/>
      <c r="D848" s="1065"/>
      <c r="E848" s="1087"/>
      <c r="F848" s="1065"/>
      <c r="G848" s="1065"/>
      <c r="H848" s="1085" t="s">
        <v>177</v>
      </c>
      <c r="I848" s="1062" t="s">
        <v>179</v>
      </c>
      <c r="J848" s="596" t="s">
        <v>1401</v>
      </c>
    </row>
    <row r="849" spans="2:10" ht="25.5">
      <c r="B849" s="612" t="s">
        <v>1446</v>
      </c>
      <c r="C849" s="1066"/>
      <c r="D849" s="1066"/>
      <c r="E849" s="1088"/>
      <c r="F849" s="1066"/>
      <c r="G849" s="1066"/>
      <c r="H849" s="1086"/>
      <c r="I849" s="1063"/>
      <c r="J849" s="613" t="s">
        <v>1403</v>
      </c>
    </row>
    <row r="850" spans="2:10" ht="25.5">
      <c r="B850" s="614" t="s">
        <v>1447</v>
      </c>
      <c r="C850" s="1087"/>
      <c r="D850" s="1065"/>
      <c r="E850" s="1065"/>
      <c r="F850" s="1087"/>
      <c r="G850" s="1065"/>
      <c r="H850" s="1085" t="s">
        <v>619</v>
      </c>
      <c r="I850" s="1062" t="s">
        <v>619</v>
      </c>
      <c r="J850" s="596" t="s">
        <v>1405</v>
      </c>
    </row>
    <row r="851" spans="2:10" ht="25.5">
      <c r="B851" s="615" t="s">
        <v>1448</v>
      </c>
      <c r="C851" s="1088"/>
      <c r="D851" s="1066"/>
      <c r="E851" s="1066"/>
      <c r="F851" s="1088"/>
      <c r="G851" s="1066"/>
      <c r="H851" s="1086"/>
      <c r="I851" s="1063"/>
      <c r="J851" s="616" t="s">
        <v>1407</v>
      </c>
    </row>
    <row r="852" spans="2:10" ht="25.5">
      <c r="B852" s="617" t="s">
        <v>1449</v>
      </c>
      <c r="C852" s="1051"/>
      <c r="D852" s="1060"/>
      <c r="E852" s="1060"/>
      <c r="F852" s="1051"/>
      <c r="G852" s="1060"/>
      <c r="H852" s="1085" t="s">
        <v>625</v>
      </c>
      <c r="I852" s="1062" t="s">
        <v>625</v>
      </c>
      <c r="J852" s="596" t="s">
        <v>1409</v>
      </c>
    </row>
    <row r="853" spans="2:10" ht="25.5">
      <c r="B853" s="618" t="s">
        <v>1450</v>
      </c>
      <c r="C853" s="1052"/>
      <c r="D853" s="1061"/>
      <c r="E853" s="1061"/>
      <c r="F853" s="1052"/>
      <c r="G853" s="1061"/>
      <c r="H853" s="1086"/>
      <c r="I853" s="1063"/>
      <c r="J853" s="619" t="s">
        <v>1411</v>
      </c>
    </row>
    <row r="854" spans="2:10" ht="25.5">
      <c r="B854" s="647" t="s">
        <v>119</v>
      </c>
      <c r="C854" s="1065"/>
      <c r="D854" s="1065"/>
      <c r="E854" s="1065"/>
      <c r="F854" s="1087"/>
      <c r="G854" s="1087"/>
      <c r="H854" s="1085" t="s">
        <v>629</v>
      </c>
      <c r="I854" s="1062" t="s">
        <v>629</v>
      </c>
      <c r="J854" s="596" t="s">
        <v>1412</v>
      </c>
    </row>
    <row r="855" spans="2:10" ht="25.5">
      <c r="B855" s="621" t="s">
        <v>1451</v>
      </c>
      <c r="C855" s="1066"/>
      <c r="D855" s="1066"/>
      <c r="E855" s="1066"/>
      <c r="F855" s="1088"/>
      <c r="G855" s="1088"/>
      <c r="H855" s="1086"/>
      <c r="I855" s="1063"/>
      <c r="J855" s="622" t="s">
        <v>1414</v>
      </c>
    </row>
    <row r="856" spans="2:10" ht="22.5">
      <c r="B856" s="623" t="s">
        <v>609</v>
      </c>
      <c r="C856" s="1060"/>
      <c r="D856" s="1060"/>
      <c r="E856" s="1060"/>
      <c r="F856" s="1060"/>
      <c r="G856" s="1051"/>
      <c r="H856" s="1085" t="s">
        <v>180</v>
      </c>
      <c r="I856" s="1062" t="s">
        <v>180</v>
      </c>
      <c r="J856" s="596" t="s">
        <v>1374</v>
      </c>
    </row>
    <row r="857" spans="2:10" ht="51">
      <c r="B857" s="648" t="s">
        <v>609</v>
      </c>
      <c r="C857" s="1074"/>
      <c r="D857" s="1074"/>
      <c r="E857" s="1074"/>
      <c r="F857" s="1074"/>
      <c r="G857" s="1047"/>
      <c r="H857" s="1097"/>
      <c r="I857" s="1064"/>
      <c r="J857" s="625" t="s">
        <v>1375</v>
      </c>
    </row>
    <row r="858" spans="2:10" ht="25.5">
      <c r="B858" s="608" t="s">
        <v>1452</v>
      </c>
      <c r="C858" s="1065"/>
      <c r="D858" s="1065"/>
      <c r="E858" s="1065"/>
      <c r="F858" s="1065"/>
      <c r="G858" s="1087"/>
      <c r="H858" s="1085" t="s">
        <v>181</v>
      </c>
      <c r="I858" s="1062" t="s">
        <v>181</v>
      </c>
      <c r="J858" s="596" t="s">
        <v>1377</v>
      </c>
    </row>
    <row r="859" spans="2:10" ht="38.25">
      <c r="B859" s="649" t="s">
        <v>1452</v>
      </c>
      <c r="C859" s="1095"/>
      <c r="D859" s="1095"/>
      <c r="E859" s="1095"/>
      <c r="F859" s="1095"/>
      <c r="G859" s="1096"/>
      <c r="H859" s="1097"/>
      <c r="I859" s="1064"/>
      <c r="J859" s="650" t="s">
        <v>1379</v>
      </c>
    </row>
    <row r="860" spans="2:10" ht="25.5">
      <c r="B860" s="651" t="s">
        <v>1453</v>
      </c>
      <c r="C860" s="1095"/>
      <c r="D860" s="1095"/>
      <c r="E860" s="1095"/>
      <c r="F860" s="1095"/>
      <c r="G860" s="1096"/>
      <c r="H860" s="1097"/>
      <c r="I860" s="1064"/>
      <c r="J860" s="652" t="s">
        <v>1419</v>
      </c>
    </row>
    <row r="861" spans="2:10" ht="25.5">
      <c r="B861" s="653" t="s">
        <v>1453</v>
      </c>
      <c r="C861" s="1066"/>
      <c r="D861" s="1066"/>
      <c r="E861" s="1066"/>
      <c r="F861" s="1066"/>
      <c r="G861" s="1088"/>
      <c r="H861" s="1086"/>
      <c r="I861" s="1063"/>
      <c r="J861" s="654" t="s">
        <v>1420</v>
      </c>
    </row>
    <row r="862" spans="2:10" ht="22.5">
      <c r="B862" s="626" t="s">
        <v>1415</v>
      </c>
      <c r="C862" s="1060"/>
      <c r="D862" s="1060"/>
      <c r="E862" s="1060"/>
      <c r="F862" s="1051"/>
      <c r="G862" s="1051"/>
      <c r="H862" s="1085" t="s">
        <v>180</v>
      </c>
      <c r="I862" s="1062" t="s">
        <v>180</v>
      </c>
      <c r="J862" s="596" t="s">
        <v>1383</v>
      </c>
    </row>
    <row r="863" spans="2:10" ht="22.5">
      <c r="B863" s="627" t="s">
        <v>1416</v>
      </c>
      <c r="C863" s="1061"/>
      <c r="D863" s="1061"/>
      <c r="E863" s="1061"/>
      <c r="F863" s="1052"/>
      <c r="G863" s="1052"/>
      <c r="H863" s="1086"/>
      <c r="I863" s="1063"/>
      <c r="J863" s="625" t="s">
        <v>1417</v>
      </c>
    </row>
    <row r="864" spans="2:10" ht="14.25">
      <c r="B864" s="1098" t="s">
        <v>1454</v>
      </c>
      <c r="C864" s="1099"/>
      <c r="D864" s="1099"/>
      <c r="E864" s="1099"/>
      <c r="F864" s="1099"/>
      <c r="G864" s="1099"/>
      <c r="H864" s="1099"/>
      <c r="I864" s="1099"/>
      <c r="J864" s="859"/>
    </row>
    <row r="865" spans="2:14" ht="14.25">
      <c r="B865" s="1072" t="s">
        <v>351</v>
      </c>
      <c r="C865" s="1073"/>
      <c r="D865" s="1073"/>
      <c r="E865" s="1073"/>
      <c r="F865" s="1073"/>
      <c r="G865" s="1073"/>
      <c r="H865" s="1073"/>
      <c r="I865" s="1073"/>
      <c r="J865" s="861"/>
    </row>
    <row r="866" spans="2:14" ht="14.25">
      <c r="B866" s="1075" t="s">
        <v>1455</v>
      </c>
      <c r="C866" s="1076"/>
      <c r="D866" s="1076"/>
      <c r="E866" s="1076"/>
      <c r="F866" s="1076"/>
      <c r="G866" s="1076"/>
      <c r="H866" s="1076"/>
      <c r="I866" s="1076"/>
      <c r="J866" s="862"/>
    </row>
    <row r="868" spans="2:14" ht="15" thickBot="1">
      <c r="B868" s="858" t="s">
        <v>1456</v>
      </c>
    </row>
    <row r="869" spans="2:14" ht="14.25">
      <c r="B869" s="1100" t="s">
        <v>1457</v>
      </c>
      <c r="C869" s="1101"/>
      <c r="D869" s="1101"/>
      <c r="E869" s="1101"/>
      <c r="F869" s="1101"/>
      <c r="G869" s="1101"/>
      <c r="H869" s="1101"/>
      <c r="I869" s="1102"/>
      <c r="J869" s="860"/>
    </row>
    <row r="870" spans="2:14" ht="14.25">
      <c r="B870" s="1103" t="s">
        <v>1458</v>
      </c>
      <c r="C870" s="1080"/>
      <c r="D870" s="1080"/>
      <c r="E870" s="1080"/>
      <c r="F870" s="1080"/>
      <c r="G870" s="1080"/>
      <c r="H870" s="1080"/>
      <c r="I870" s="1104"/>
      <c r="J870" s="1025" t="s">
        <v>1368</v>
      </c>
    </row>
    <row r="871" spans="2:14" ht="14.25">
      <c r="B871" s="1107" t="s">
        <v>1459</v>
      </c>
      <c r="C871" s="1108"/>
      <c r="D871" s="1108"/>
      <c r="E871" s="1108"/>
      <c r="F871" s="1108"/>
      <c r="G871" s="1108"/>
      <c r="H871" s="1108"/>
      <c r="I871" s="1109"/>
      <c r="J871" s="1025"/>
    </row>
    <row r="872" spans="2:14" ht="51">
      <c r="B872" s="1110" t="s">
        <v>1460</v>
      </c>
      <c r="C872" s="1112" t="s">
        <v>616</v>
      </c>
      <c r="D872" s="888" t="s">
        <v>1371</v>
      </c>
      <c r="E872" s="888" t="s">
        <v>57</v>
      </c>
      <c r="F872" s="888" t="s">
        <v>58</v>
      </c>
      <c r="G872" s="1112" t="s">
        <v>617</v>
      </c>
      <c r="H872" s="889" t="s">
        <v>1461</v>
      </c>
      <c r="I872" s="889" t="s">
        <v>1462</v>
      </c>
      <c r="J872" s="1025" t="s">
        <v>1372</v>
      </c>
    </row>
    <row r="873" spans="2:14" ht="42.75">
      <c r="B873" s="1111"/>
      <c r="C873" s="1113"/>
      <c r="D873" s="890" t="s">
        <v>60</v>
      </c>
      <c r="E873" s="890" t="s">
        <v>61</v>
      </c>
      <c r="F873" s="890" t="s">
        <v>1463</v>
      </c>
      <c r="G873" s="1113"/>
      <c r="H873" s="891" t="s">
        <v>63</v>
      </c>
      <c r="I873" s="891" t="s">
        <v>63</v>
      </c>
      <c r="J873" s="1025"/>
      <c r="L873" s="1114" t="s">
        <v>1369</v>
      </c>
      <c r="M873" s="1114"/>
      <c r="N873" s="1114"/>
    </row>
    <row r="874" spans="2:14" ht="14.25">
      <c r="B874" s="655" t="s">
        <v>64</v>
      </c>
      <c r="C874" s="1115"/>
      <c r="D874" s="1065"/>
      <c r="E874" s="873"/>
      <c r="F874" s="1065"/>
      <c r="G874" s="1065"/>
      <c r="H874" s="1085" t="s">
        <v>627</v>
      </c>
      <c r="I874" s="1105" t="s">
        <v>620</v>
      </c>
      <c r="J874" s="656" t="s">
        <v>1374</v>
      </c>
    </row>
    <row r="875" spans="2:14" ht="51">
      <c r="B875" s="657" t="s">
        <v>64</v>
      </c>
      <c r="C875" s="1116"/>
      <c r="D875" s="1066"/>
      <c r="E875" s="874"/>
      <c r="F875" s="1066"/>
      <c r="G875" s="1066"/>
      <c r="H875" s="1086"/>
      <c r="I875" s="1106"/>
      <c r="J875" s="658" t="s">
        <v>1375</v>
      </c>
    </row>
    <row r="876" spans="2:14" ht="25.5">
      <c r="B876" s="659" t="s">
        <v>1464</v>
      </c>
      <c r="C876" s="1120"/>
      <c r="D876" s="1060"/>
      <c r="E876" s="1051"/>
      <c r="F876" s="1060"/>
      <c r="G876" s="1060"/>
      <c r="H876" s="1085" t="s">
        <v>619</v>
      </c>
      <c r="I876" s="1105" t="s">
        <v>628</v>
      </c>
      <c r="J876" s="656" t="s">
        <v>1377</v>
      </c>
    </row>
    <row r="877" spans="2:14" ht="38.25">
      <c r="B877" s="660" t="s">
        <v>1465</v>
      </c>
      <c r="C877" s="1121"/>
      <c r="D877" s="1074"/>
      <c r="E877" s="1047"/>
      <c r="F877" s="1074"/>
      <c r="G877" s="1074"/>
      <c r="H877" s="1097"/>
      <c r="I877" s="1117"/>
      <c r="J877" s="661" t="s">
        <v>1379</v>
      </c>
    </row>
    <row r="878" spans="2:14" ht="33.75">
      <c r="B878" s="662" t="s">
        <v>1466</v>
      </c>
      <c r="C878" s="1121"/>
      <c r="D878" s="1074"/>
      <c r="E878" s="1047"/>
      <c r="F878" s="1074"/>
      <c r="G878" s="1074"/>
      <c r="H878" s="1097"/>
      <c r="I878" s="1117"/>
      <c r="J878" s="663" t="s">
        <v>1419</v>
      </c>
    </row>
    <row r="879" spans="2:14" ht="33.75">
      <c r="B879" s="664" t="s">
        <v>1466</v>
      </c>
      <c r="C879" s="1122"/>
      <c r="D879" s="1061"/>
      <c r="E879" s="1052"/>
      <c r="F879" s="1061"/>
      <c r="G879" s="1061"/>
      <c r="H879" s="1086"/>
      <c r="I879" s="1106"/>
      <c r="J879" s="665" t="s">
        <v>1420</v>
      </c>
    </row>
    <row r="880" spans="2:14" ht="28.5">
      <c r="B880" s="666" t="s">
        <v>1380</v>
      </c>
      <c r="C880" s="892"/>
      <c r="D880" s="884"/>
      <c r="E880" s="884"/>
      <c r="F880" s="883"/>
      <c r="G880" s="883"/>
      <c r="H880" s="885" t="s">
        <v>618</v>
      </c>
      <c r="I880" s="893" t="s">
        <v>620</v>
      </c>
      <c r="J880" s="656" t="s">
        <v>1381</v>
      </c>
    </row>
    <row r="881" spans="2:10" ht="25.5">
      <c r="B881" s="667" t="s">
        <v>1467</v>
      </c>
      <c r="C881" s="1118"/>
      <c r="D881" s="1051"/>
      <c r="E881" s="1060"/>
      <c r="F881" s="1060"/>
      <c r="G881" s="1060"/>
      <c r="H881" s="1085" t="s">
        <v>620</v>
      </c>
      <c r="I881" s="1105" t="s">
        <v>618</v>
      </c>
      <c r="J881" s="656" t="s">
        <v>1383</v>
      </c>
    </row>
    <row r="882" spans="2:10" ht="51">
      <c r="B882" s="668" t="s">
        <v>1433</v>
      </c>
      <c r="C882" s="1119"/>
      <c r="D882" s="1047"/>
      <c r="E882" s="1074"/>
      <c r="F882" s="1074"/>
      <c r="G882" s="1074"/>
      <c r="H882" s="1097"/>
      <c r="I882" s="1117"/>
      <c r="J882" s="669" t="s">
        <v>1385</v>
      </c>
    </row>
    <row r="883" spans="2:10" ht="25.5">
      <c r="B883" s="670" t="s">
        <v>1468</v>
      </c>
      <c r="C883" s="1123"/>
      <c r="D883" s="1087"/>
      <c r="E883" s="1065"/>
      <c r="F883" s="1065"/>
      <c r="G883" s="1065"/>
      <c r="H883" s="1085" t="s">
        <v>621</v>
      </c>
      <c r="I883" s="1105" t="s">
        <v>629</v>
      </c>
      <c r="J883" s="656" t="s">
        <v>1386</v>
      </c>
    </row>
    <row r="884" spans="2:10" ht="25.5">
      <c r="B884" s="671" t="s">
        <v>1469</v>
      </c>
      <c r="C884" s="1124"/>
      <c r="D884" s="1088"/>
      <c r="E884" s="1066"/>
      <c r="F884" s="1066"/>
      <c r="G884" s="1066"/>
      <c r="H884" s="1086"/>
      <c r="I884" s="1106"/>
      <c r="J884" s="672" t="s">
        <v>1388</v>
      </c>
    </row>
    <row r="885" spans="2:10" ht="38.25">
      <c r="B885" s="673" t="s">
        <v>1470</v>
      </c>
      <c r="C885" s="1123"/>
      <c r="D885" s="1087"/>
      <c r="E885" s="1065"/>
      <c r="F885" s="1065"/>
      <c r="G885" s="1065"/>
      <c r="H885" s="1085" t="s">
        <v>621</v>
      </c>
      <c r="I885" s="1105" t="s">
        <v>629</v>
      </c>
      <c r="J885" s="674" t="s">
        <v>1390</v>
      </c>
    </row>
    <row r="886" spans="2:10" ht="38.25">
      <c r="B886" s="675" t="s">
        <v>1471</v>
      </c>
      <c r="C886" s="1124"/>
      <c r="D886" s="1088"/>
      <c r="E886" s="1066"/>
      <c r="F886" s="1066"/>
      <c r="G886" s="1066"/>
      <c r="H886" s="1086"/>
      <c r="I886" s="1106"/>
      <c r="J886" s="676" t="s">
        <v>1392</v>
      </c>
    </row>
    <row r="887" spans="2:10" ht="22.5">
      <c r="B887" s="677" t="s">
        <v>1393</v>
      </c>
      <c r="C887" s="1123"/>
      <c r="D887" s="1087"/>
      <c r="E887" s="1065"/>
      <c r="F887" s="1065"/>
      <c r="G887" s="1065"/>
      <c r="H887" s="1085" t="s">
        <v>620</v>
      </c>
      <c r="I887" s="1105" t="s">
        <v>612</v>
      </c>
      <c r="J887" s="1125" t="s">
        <v>1394</v>
      </c>
    </row>
    <row r="888" spans="2:10" ht="22.5">
      <c r="B888" s="678" t="s">
        <v>1472</v>
      </c>
      <c r="C888" s="1127"/>
      <c r="D888" s="1096"/>
      <c r="E888" s="1095"/>
      <c r="F888" s="1095"/>
      <c r="G888" s="1095"/>
      <c r="H888" s="1097"/>
      <c r="I888" s="1117"/>
      <c r="J888" s="1126"/>
    </row>
    <row r="889" spans="2:10" ht="25.5">
      <c r="B889" s="679" t="s">
        <v>1473</v>
      </c>
      <c r="C889" s="1124"/>
      <c r="D889" s="1088"/>
      <c r="E889" s="1066"/>
      <c r="F889" s="1066"/>
      <c r="G889" s="1066"/>
      <c r="H889" s="1086"/>
      <c r="I889" s="1106"/>
      <c r="J889" s="680" t="s">
        <v>1397</v>
      </c>
    </row>
    <row r="890" spans="2:10" ht="25.5">
      <c r="B890" s="681" t="s">
        <v>1398</v>
      </c>
      <c r="C890" s="1123"/>
      <c r="D890" s="1065"/>
      <c r="E890" s="1087"/>
      <c r="F890" s="1065"/>
      <c r="G890" s="1065"/>
      <c r="H890" s="1085" t="s">
        <v>622</v>
      </c>
      <c r="I890" s="1105" t="s">
        <v>613</v>
      </c>
      <c r="J890" s="656" t="s">
        <v>1443</v>
      </c>
    </row>
    <row r="891" spans="2:10" ht="25.5">
      <c r="B891" s="682" t="s">
        <v>1399</v>
      </c>
      <c r="C891" s="1124"/>
      <c r="D891" s="1066"/>
      <c r="E891" s="1088"/>
      <c r="F891" s="1066"/>
      <c r="G891" s="1066"/>
      <c r="H891" s="1086"/>
      <c r="I891" s="1106"/>
      <c r="J891" s="683" t="s">
        <v>1444</v>
      </c>
    </row>
    <row r="892" spans="2:10" ht="25.5">
      <c r="B892" s="684" t="s">
        <v>623</v>
      </c>
      <c r="C892" s="894"/>
      <c r="D892" s="873"/>
      <c r="E892" s="1051"/>
      <c r="F892" s="873"/>
      <c r="G892" s="873"/>
      <c r="H892" s="1085" t="s">
        <v>622</v>
      </c>
      <c r="I892" s="1105" t="s">
        <v>613</v>
      </c>
      <c r="J892" s="656" t="s">
        <v>1401</v>
      </c>
    </row>
    <row r="893" spans="2:10" ht="25.5">
      <c r="B893" s="685" t="s">
        <v>623</v>
      </c>
      <c r="C893" s="895"/>
      <c r="D893" s="874"/>
      <c r="E893" s="1052"/>
      <c r="F893" s="874"/>
      <c r="G893" s="874"/>
      <c r="H893" s="1086"/>
      <c r="I893" s="1106"/>
      <c r="J893" s="686" t="s">
        <v>1403</v>
      </c>
    </row>
    <row r="894" spans="2:10" ht="25.5">
      <c r="B894" s="687" t="s">
        <v>1474</v>
      </c>
      <c r="C894" s="1115"/>
      <c r="D894" s="1065"/>
      <c r="E894" s="1065"/>
      <c r="F894" s="1087"/>
      <c r="G894" s="1065"/>
      <c r="H894" s="1085" t="s">
        <v>625</v>
      </c>
      <c r="I894" s="1105" t="s">
        <v>625</v>
      </c>
      <c r="J894" s="656" t="s">
        <v>1405</v>
      </c>
    </row>
    <row r="895" spans="2:10" ht="25.5">
      <c r="B895" s="688" t="s">
        <v>1475</v>
      </c>
      <c r="C895" s="1116"/>
      <c r="D895" s="1066"/>
      <c r="E895" s="1066"/>
      <c r="F895" s="1088"/>
      <c r="G895" s="1066"/>
      <c r="H895" s="1086"/>
      <c r="I895" s="1106"/>
      <c r="J895" s="689" t="s">
        <v>1407</v>
      </c>
    </row>
    <row r="896" spans="2:10" ht="25.5">
      <c r="B896" s="690" t="s">
        <v>1408</v>
      </c>
      <c r="C896" s="1115"/>
      <c r="D896" s="1065"/>
      <c r="E896" s="1065"/>
      <c r="F896" s="1087"/>
      <c r="G896" s="1065"/>
      <c r="H896" s="1085" t="s">
        <v>621</v>
      </c>
      <c r="I896" s="1105" t="s">
        <v>621</v>
      </c>
      <c r="J896" s="656" t="s">
        <v>1409</v>
      </c>
    </row>
    <row r="897" spans="2:10" ht="25.5">
      <c r="B897" s="691" t="s">
        <v>1476</v>
      </c>
      <c r="C897" s="1116"/>
      <c r="D897" s="1066"/>
      <c r="E897" s="1066"/>
      <c r="F897" s="1088"/>
      <c r="G897" s="1066"/>
      <c r="H897" s="1086"/>
      <c r="I897" s="1106"/>
      <c r="J897" s="692" t="s">
        <v>1411</v>
      </c>
    </row>
    <row r="898" spans="2:10" ht="25.5">
      <c r="B898" s="693" t="s">
        <v>1477</v>
      </c>
      <c r="C898" s="1123"/>
      <c r="D898" s="1065"/>
      <c r="E898" s="1065"/>
      <c r="F898" s="1087"/>
      <c r="G898" s="1087"/>
      <c r="H898" s="1085" t="s">
        <v>626</v>
      </c>
      <c r="I898" s="1105" t="s">
        <v>626</v>
      </c>
      <c r="J898" s="656" t="s">
        <v>1412</v>
      </c>
    </row>
    <row r="899" spans="2:10" ht="25.5">
      <c r="B899" s="694" t="s">
        <v>1478</v>
      </c>
      <c r="C899" s="1124"/>
      <c r="D899" s="1066"/>
      <c r="E899" s="1066"/>
      <c r="F899" s="1088"/>
      <c r="G899" s="1088"/>
      <c r="H899" s="1086"/>
      <c r="I899" s="1106"/>
      <c r="J899" s="695" t="s">
        <v>1414</v>
      </c>
    </row>
    <row r="900" spans="2:10" ht="22.5">
      <c r="B900" s="696" t="s">
        <v>609</v>
      </c>
      <c r="C900" s="1118"/>
      <c r="D900" s="1060"/>
      <c r="E900" s="1060"/>
      <c r="F900" s="1060"/>
      <c r="G900" s="1051"/>
      <c r="H900" s="1085" t="s">
        <v>618</v>
      </c>
      <c r="I900" s="1105" t="s">
        <v>620</v>
      </c>
      <c r="J900" s="656" t="s">
        <v>1374</v>
      </c>
    </row>
    <row r="901" spans="2:10" ht="51">
      <c r="B901" s="697" t="s">
        <v>609</v>
      </c>
      <c r="C901" s="1128"/>
      <c r="D901" s="1061"/>
      <c r="E901" s="1061"/>
      <c r="F901" s="1061"/>
      <c r="G901" s="1052"/>
      <c r="H901" s="1086"/>
      <c r="I901" s="1106"/>
      <c r="J901" s="658" t="s">
        <v>1375</v>
      </c>
    </row>
    <row r="902" spans="2:10" ht="15">
      <c r="B902" s="774"/>
    </row>
    <row r="903" spans="2:10" ht="25.5">
      <c r="B903" s="1129" t="s">
        <v>1460</v>
      </c>
      <c r="C903" s="1131" t="s">
        <v>616</v>
      </c>
      <c r="D903" s="1131" t="s">
        <v>31</v>
      </c>
      <c r="E903" s="896" t="s">
        <v>57</v>
      </c>
      <c r="F903" s="896" t="s">
        <v>58</v>
      </c>
      <c r="G903" s="1131" t="s">
        <v>617</v>
      </c>
      <c r="H903" s="896" t="s">
        <v>1479</v>
      </c>
      <c r="I903" s="896" t="s">
        <v>1480</v>
      </c>
      <c r="J903" s="897"/>
    </row>
    <row r="904" spans="2:10" ht="25.5">
      <c r="B904" s="1084"/>
      <c r="C904" s="1132"/>
      <c r="D904" s="1132"/>
      <c r="E904" s="1132" t="s">
        <v>61</v>
      </c>
      <c r="F904" s="880" t="s">
        <v>1463</v>
      </c>
      <c r="G904" s="1132"/>
      <c r="H904" s="880" t="s">
        <v>59</v>
      </c>
      <c r="I904" s="880" t="s">
        <v>59</v>
      </c>
      <c r="J904" s="898" t="s">
        <v>1368</v>
      </c>
    </row>
    <row r="905" spans="2:10" ht="25.5">
      <c r="B905" s="1130"/>
      <c r="C905" s="1133"/>
      <c r="D905" s="1133"/>
      <c r="E905" s="1133"/>
      <c r="F905" s="900"/>
      <c r="G905" s="1133"/>
      <c r="H905" s="899" t="s">
        <v>63</v>
      </c>
      <c r="I905" s="899" t="s">
        <v>63</v>
      </c>
      <c r="J905" s="901" t="s">
        <v>1372</v>
      </c>
    </row>
    <row r="906" spans="2:10" ht="25.5">
      <c r="B906" s="662" t="s">
        <v>1481</v>
      </c>
      <c r="C906" s="1060"/>
      <c r="D906" s="1060"/>
      <c r="E906" s="1060"/>
      <c r="F906" s="1060"/>
      <c r="G906" s="1051"/>
      <c r="H906" s="1085" t="s">
        <v>625</v>
      </c>
      <c r="I906" s="1105" t="s">
        <v>621</v>
      </c>
      <c r="J906" s="663" t="s">
        <v>1419</v>
      </c>
    </row>
    <row r="907" spans="2:10" ht="25.5">
      <c r="B907" s="664" t="s">
        <v>1481</v>
      </c>
      <c r="C907" s="1074"/>
      <c r="D907" s="1074"/>
      <c r="E907" s="1074"/>
      <c r="F907" s="1074"/>
      <c r="G907" s="1047"/>
      <c r="H907" s="1097"/>
      <c r="I907" s="1117"/>
      <c r="J907" s="665" t="s">
        <v>1420</v>
      </c>
    </row>
    <row r="908" spans="2:10" ht="25.5">
      <c r="B908" s="662" t="s">
        <v>1482</v>
      </c>
      <c r="C908" s="1123"/>
      <c r="D908" s="1065"/>
      <c r="E908" s="1065"/>
      <c r="F908" s="1065"/>
      <c r="G908" s="1087"/>
      <c r="H908" s="1136" t="s">
        <v>614</v>
      </c>
      <c r="I908" s="1137"/>
      <c r="J908" s="663" t="s">
        <v>1419</v>
      </c>
    </row>
    <row r="909" spans="2:10" ht="25.5">
      <c r="B909" s="664" t="s">
        <v>1483</v>
      </c>
      <c r="C909" s="1124"/>
      <c r="D909" s="1066"/>
      <c r="E909" s="1066"/>
      <c r="F909" s="1066"/>
      <c r="G909" s="1088"/>
      <c r="H909" s="1138"/>
      <c r="I909" s="1139"/>
      <c r="J909" s="665" t="s">
        <v>1420</v>
      </c>
    </row>
    <row r="910" spans="2:10" ht="19.5">
      <c r="B910" s="902" t="s">
        <v>615</v>
      </c>
      <c r="C910" s="883"/>
      <c r="D910" s="883"/>
      <c r="E910" s="883"/>
      <c r="F910" s="883"/>
      <c r="G910" s="884"/>
      <c r="H910" s="1134" t="s">
        <v>175</v>
      </c>
      <c r="I910" s="1135"/>
      <c r="J910" s="903"/>
    </row>
    <row r="911" spans="2:10" ht="14.25">
      <c r="B911" s="904" t="s">
        <v>1454</v>
      </c>
      <c r="C911" s="887"/>
      <c r="D911" s="887"/>
      <c r="E911" s="887"/>
      <c r="F911" s="887"/>
      <c r="G911" s="887"/>
      <c r="H911" s="876"/>
      <c r="I911" s="887"/>
      <c r="J911" s="861"/>
    </row>
    <row r="912" spans="2:10" ht="14.25">
      <c r="B912" s="905" t="s">
        <v>1484</v>
      </c>
      <c r="C912" s="876"/>
      <c r="D912" s="876"/>
      <c r="E912" s="876"/>
      <c r="F912" s="876"/>
      <c r="G912" s="876"/>
      <c r="H912" s="876"/>
      <c r="I912" s="876"/>
      <c r="J912" s="861"/>
    </row>
    <row r="913" spans="2:10" ht="14.25">
      <c r="B913" s="905" t="s">
        <v>1485</v>
      </c>
      <c r="C913" s="876"/>
      <c r="D913" s="876"/>
      <c r="E913" s="876"/>
      <c r="F913" s="876"/>
      <c r="G913" s="876"/>
      <c r="H913" s="812"/>
      <c r="I913" s="812"/>
      <c r="J913" s="861"/>
    </row>
    <row r="914" spans="2:10" ht="14.25">
      <c r="B914" s="905" t="s">
        <v>1486</v>
      </c>
      <c r="C914" s="876"/>
      <c r="D914" s="876"/>
      <c r="E914" s="876"/>
      <c r="F914" s="876"/>
      <c r="G914" s="876"/>
      <c r="H914" s="812"/>
      <c r="I914" s="812"/>
      <c r="J914" s="861"/>
    </row>
    <row r="915" spans="2:10" ht="14.25">
      <c r="B915" s="905" t="s">
        <v>1487</v>
      </c>
      <c r="C915" s="876"/>
      <c r="D915" s="876"/>
      <c r="E915" s="876"/>
      <c r="F915" s="876"/>
      <c r="G915" s="876"/>
      <c r="H915" s="812"/>
      <c r="I915" s="812"/>
      <c r="J915" s="861"/>
    </row>
    <row r="916" spans="2:10" ht="14.25">
      <c r="B916" s="905" t="s">
        <v>1488</v>
      </c>
      <c r="C916" s="876"/>
      <c r="D916" s="876"/>
      <c r="E916" s="876"/>
      <c r="F916" s="876"/>
      <c r="G916" s="876"/>
      <c r="H916" s="812"/>
      <c r="I916" s="812"/>
      <c r="J916" s="861"/>
    </row>
    <row r="917" spans="2:10" ht="14.25">
      <c r="B917" s="905" t="s">
        <v>353</v>
      </c>
      <c r="C917" s="876"/>
      <c r="D917" s="876"/>
      <c r="E917" s="876"/>
      <c r="F917" s="876"/>
      <c r="G917" s="876"/>
      <c r="H917" s="812"/>
      <c r="I917" s="812"/>
      <c r="J917" s="861"/>
    </row>
    <row r="918" spans="2:10" ht="14.25">
      <c r="B918" s="906" t="s">
        <v>358</v>
      </c>
      <c r="C918" s="877"/>
      <c r="D918" s="877"/>
      <c r="E918" s="877"/>
      <c r="F918" s="877"/>
      <c r="G918" s="877"/>
      <c r="H918" s="877"/>
      <c r="I918" s="877"/>
      <c r="J918" s="862"/>
    </row>
    <row r="919" spans="2:10">
      <c r="B919" s="907"/>
      <c r="C919" s="907"/>
      <c r="D919" s="907"/>
      <c r="E919" s="907"/>
      <c r="F919" s="907"/>
      <c r="G919" s="907"/>
      <c r="H919" s="907"/>
      <c r="I919" s="907"/>
      <c r="J919" s="907"/>
    </row>
    <row r="920" spans="2:10">
      <c r="B920" s="907"/>
      <c r="C920" s="907"/>
      <c r="D920" s="907"/>
      <c r="E920" s="907"/>
      <c r="F920" s="907"/>
      <c r="G920" s="907"/>
      <c r="H920" s="907"/>
      <c r="I920" s="907"/>
      <c r="J920" s="907"/>
    </row>
    <row r="921" spans="2:10">
      <c r="B921" s="907"/>
      <c r="C921" s="907"/>
      <c r="D921" s="907"/>
      <c r="E921" s="907"/>
      <c r="F921" s="907"/>
      <c r="G921" s="907"/>
      <c r="H921" s="907"/>
      <c r="I921" s="907"/>
      <c r="J921" s="907"/>
    </row>
    <row r="922" spans="2:10">
      <c r="B922" s="907"/>
      <c r="C922" s="907"/>
      <c r="D922" s="907"/>
      <c r="E922" s="907"/>
      <c r="F922" s="907"/>
      <c r="G922" s="907"/>
      <c r="H922" s="907"/>
      <c r="I922" s="907"/>
      <c r="J922" s="907"/>
    </row>
    <row r="923" spans="2:10">
      <c r="B923" s="907"/>
      <c r="C923" s="907"/>
      <c r="D923" s="907"/>
      <c r="E923" s="907"/>
      <c r="F923" s="907"/>
      <c r="G923" s="907"/>
      <c r="H923" s="907"/>
      <c r="I923" s="907"/>
      <c r="J923" s="907"/>
    </row>
    <row r="924" spans="2:10">
      <c r="B924" s="907"/>
      <c r="C924" s="907"/>
      <c r="D924" s="907"/>
      <c r="E924" s="907"/>
      <c r="F924" s="907"/>
      <c r="G924" s="907"/>
      <c r="H924" s="907"/>
      <c r="I924" s="907"/>
      <c r="J924" s="907"/>
    </row>
    <row r="925" spans="2:10">
      <c r="B925" s="907"/>
      <c r="C925" s="907"/>
      <c r="D925" s="907"/>
      <c r="E925" s="907"/>
      <c r="F925" s="907"/>
      <c r="G925" s="907"/>
      <c r="H925" s="907"/>
      <c r="I925" s="907"/>
      <c r="J925" s="907"/>
    </row>
    <row r="926" spans="2:10">
      <c r="B926" s="907"/>
      <c r="C926" s="907"/>
      <c r="D926" s="907"/>
      <c r="E926" s="907"/>
      <c r="F926" s="907"/>
      <c r="G926" s="907"/>
      <c r="H926" s="907"/>
      <c r="I926" s="907"/>
      <c r="J926" s="907"/>
    </row>
    <row r="927" spans="2:10">
      <c r="B927" s="907"/>
      <c r="C927" s="907"/>
      <c r="D927" s="907"/>
      <c r="E927" s="907"/>
      <c r="F927" s="907"/>
      <c r="G927" s="907"/>
      <c r="H927" s="907"/>
      <c r="I927" s="907"/>
      <c r="J927" s="907"/>
    </row>
    <row r="928" spans="2:10">
      <c r="B928" s="907"/>
      <c r="C928" s="907"/>
      <c r="D928" s="907"/>
      <c r="E928" s="907"/>
      <c r="F928" s="907"/>
      <c r="G928" s="907"/>
      <c r="H928" s="907"/>
      <c r="I928" s="907"/>
      <c r="J928" s="907"/>
    </row>
    <row r="929" spans="2:10">
      <c r="B929" s="907"/>
      <c r="C929" s="907"/>
      <c r="D929" s="907"/>
      <c r="E929" s="907"/>
      <c r="F929" s="907"/>
      <c r="G929" s="907"/>
      <c r="H929" s="907"/>
      <c r="I929" s="907"/>
      <c r="J929" s="907"/>
    </row>
  </sheetData>
  <mergeCells count="858">
    <mergeCell ref="I900:I901"/>
    <mergeCell ref="B903:B905"/>
    <mergeCell ref="C903:C905"/>
    <mergeCell ref="D903:D905"/>
    <mergeCell ref="G903:G905"/>
    <mergeCell ref="E904:E905"/>
    <mergeCell ref="H910:I910"/>
    <mergeCell ref="I906:I907"/>
    <mergeCell ref="C908:C909"/>
    <mergeCell ref="D908:D909"/>
    <mergeCell ref="E908:E909"/>
    <mergeCell ref="F908:F909"/>
    <mergeCell ref="G908:G909"/>
    <mergeCell ref="H908:I909"/>
    <mergeCell ref="C906:C907"/>
    <mergeCell ref="D906:D907"/>
    <mergeCell ref="C900:C901"/>
    <mergeCell ref="D900:D901"/>
    <mergeCell ref="E900:E901"/>
    <mergeCell ref="F900:F901"/>
    <mergeCell ref="G900:G901"/>
    <mergeCell ref="H900:H901"/>
    <mergeCell ref="E906:E907"/>
    <mergeCell ref="F906:F907"/>
    <mergeCell ref="G906:G907"/>
    <mergeCell ref="H906:H907"/>
    <mergeCell ref="C898:C899"/>
    <mergeCell ref="D898:D899"/>
    <mergeCell ref="E898:E899"/>
    <mergeCell ref="F898:F899"/>
    <mergeCell ref="G898:G899"/>
    <mergeCell ref="H898:H899"/>
    <mergeCell ref="I898:I899"/>
    <mergeCell ref="C896:C897"/>
    <mergeCell ref="D896:D897"/>
    <mergeCell ref="I892:I893"/>
    <mergeCell ref="C894:C895"/>
    <mergeCell ref="D894:D895"/>
    <mergeCell ref="E894:E895"/>
    <mergeCell ref="F894:F895"/>
    <mergeCell ref="G894:G895"/>
    <mergeCell ref="H894:H895"/>
    <mergeCell ref="I894:I895"/>
    <mergeCell ref="E896:E897"/>
    <mergeCell ref="F896:F897"/>
    <mergeCell ref="G896:G897"/>
    <mergeCell ref="H896:H897"/>
    <mergeCell ref="E892:E893"/>
    <mergeCell ref="H892:H893"/>
    <mergeCell ref="I896:I897"/>
    <mergeCell ref="E887:E889"/>
    <mergeCell ref="F887:F889"/>
    <mergeCell ref="G887:G889"/>
    <mergeCell ref="H887:H889"/>
    <mergeCell ref="I883:I884"/>
    <mergeCell ref="I885:I886"/>
    <mergeCell ref="I887:I889"/>
    <mergeCell ref="J887:J888"/>
    <mergeCell ref="C890:C891"/>
    <mergeCell ref="D890:D891"/>
    <mergeCell ref="E890:E891"/>
    <mergeCell ref="F890:F891"/>
    <mergeCell ref="G890:G891"/>
    <mergeCell ref="H890:H891"/>
    <mergeCell ref="I890:I891"/>
    <mergeCell ref="C887:C889"/>
    <mergeCell ref="D887:D889"/>
    <mergeCell ref="C883:C884"/>
    <mergeCell ref="D883:D884"/>
    <mergeCell ref="E883:E884"/>
    <mergeCell ref="F883:F884"/>
    <mergeCell ref="G883:G884"/>
    <mergeCell ref="H883:H884"/>
    <mergeCell ref="C885:C886"/>
    <mergeCell ref="D885:D886"/>
    <mergeCell ref="E885:E886"/>
    <mergeCell ref="F885:F886"/>
    <mergeCell ref="G885:G886"/>
    <mergeCell ref="H885:H886"/>
    <mergeCell ref="L873:N873"/>
    <mergeCell ref="C874:C875"/>
    <mergeCell ref="D874:D875"/>
    <mergeCell ref="F874:F875"/>
    <mergeCell ref="G874:G875"/>
    <mergeCell ref="H874:H875"/>
    <mergeCell ref="I876:I879"/>
    <mergeCell ref="C881:C882"/>
    <mergeCell ref="D881:D882"/>
    <mergeCell ref="E881:E882"/>
    <mergeCell ref="F881:F882"/>
    <mergeCell ref="G881:G882"/>
    <mergeCell ref="H881:H882"/>
    <mergeCell ref="I881:I882"/>
    <mergeCell ref="C876:C879"/>
    <mergeCell ref="D876:D879"/>
    <mergeCell ref="I874:I875"/>
    <mergeCell ref="J870:J871"/>
    <mergeCell ref="B871:I871"/>
    <mergeCell ref="B872:B873"/>
    <mergeCell ref="C872:C873"/>
    <mergeCell ref="G872:G873"/>
    <mergeCell ref="J872:J873"/>
    <mergeCell ref="E876:E879"/>
    <mergeCell ref="F876:F879"/>
    <mergeCell ref="G876:G879"/>
    <mergeCell ref="H876:H879"/>
    <mergeCell ref="B864:I864"/>
    <mergeCell ref="B865:I865"/>
    <mergeCell ref="B866:I866"/>
    <mergeCell ref="B869:I869"/>
    <mergeCell ref="B870:I870"/>
    <mergeCell ref="C862:C863"/>
    <mergeCell ref="D862:D863"/>
    <mergeCell ref="E862:E863"/>
    <mergeCell ref="F862:F863"/>
    <mergeCell ref="C856:C857"/>
    <mergeCell ref="D856:D857"/>
    <mergeCell ref="E856:E857"/>
    <mergeCell ref="F856:F857"/>
    <mergeCell ref="G856:G857"/>
    <mergeCell ref="H856:H857"/>
    <mergeCell ref="G862:G863"/>
    <mergeCell ref="H862:H863"/>
    <mergeCell ref="I856:I857"/>
    <mergeCell ref="C858:C861"/>
    <mergeCell ref="D858:D861"/>
    <mergeCell ref="E858:E861"/>
    <mergeCell ref="F858:F861"/>
    <mergeCell ref="G858:G861"/>
    <mergeCell ref="H858:H861"/>
    <mergeCell ref="I858:I861"/>
    <mergeCell ref="I862:I863"/>
    <mergeCell ref="C854:C855"/>
    <mergeCell ref="D854:D855"/>
    <mergeCell ref="E854:E855"/>
    <mergeCell ref="F854:F855"/>
    <mergeCell ref="G854:G855"/>
    <mergeCell ref="H854:H855"/>
    <mergeCell ref="I854:I855"/>
    <mergeCell ref="C852:C853"/>
    <mergeCell ref="D852:D853"/>
    <mergeCell ref="E852:E853"/>
    <mergeCell ref="F852:F853"/>
    <mergeCell ref="G852:G853"/>
    <mergeCell ref="H852:H853"/>
    <mergeCell ref="I848:I849"/>
    <mergeCell ref="C850:C851"/>
    <mergeCell ref="D850:D851"/>
    <mergeCell ref="E850:E851"/>
    <mergeCell ref="F850:F851"/>
    <mergeCell ref="G850:G851"/>
    <mergeCell ref="I852:I853"/>
    <mergeCell ref="J843:J844"/>
    <mergeCell ref="C846:C847"/>
    <mergeCell ref="D846:D847"/>
    <mergeCell ref="E846:E847"/>
    <mergeCell ref="F846:F847"/>
    <mergeCell ref="G846:G847"/>
    <mergeCell ref="H846:H847"/>
    <mergeCell ref="I846:I847"/>
    <mergeCell ref="H850:H851"/>
    <mergeCell ref="I850:I851"/>
    <mergeCell ref="C848:C849"/>
    <mergeCell ref="D848:D849"/>
    <mergeCell ref="E848:E849"/>
    <mergeCell ref="F848:F849"/>
    <mergeCell ref="G848:G849"/>
    <mergeCell ref="H848:H849"/>
    <mergeCell ref="C843:C845"/>
    <mergeCell ref="D843:D845"/>
    <mergeCell ref="E843:E845"/>
    <mergeCell ref="F843:F845"/>
    <mergeCell ref="G843:G845"/>
    <mergeCell ref="H843:H845"/>
    <mergeCell ref="I843:I845"/>
    <mergeCell ref="C840:C841"/>
    <mergeCell ref="D840:D841"/>
    <mergeCell ref="H838:H839"/>
    <mergeCell ref="I838:I839"/>
    <mergeCell ref="C836:C837"/>
    <mergeCell ref="D836:D837"/>
    <mergeCell ref="E836:E837"/>
    <mergeCell ref="F836:F837"/>
    <mergeCell ref="G836:G837"/>
    <mergeCell ref="H836:H837"/>
    <mergeCell ref="E840:E841"/>
    <mergeCell ref="F840:F841"/>
    <mergeCell ref="G840:G841"/>
    <mergeCell ref="H840:H841"/>
    <mergeCell ref="I836:I837"/>
    <mergeCell ref="C838:C839"/>
    <mergeCell ref="D838:D839"/>
    <mergeCell ref="E838:E839"/>
    <mergeCell ref="F838:F839"/>
    <mergeCell ref="G838:G839"/>
    <mergeCell ref="I840:I841"/>
    <mergeCell ref="L829:N829"/>
    <mergeCell ref="C831:C832"/>
    <mergeCell ref="D831:D832"/>
    <mergeCell ref="E831:E832"/>
    <mergeCell ref="F831:F832"/>
    <mergeCell ref="G831:G832"/>
    <mergeCell ref="H831:H832"/>
    <mergeCell ref="I831:I832"/>
    <mergeCell ref="C833:C834"/>
    <mergeCell ref="D833:D834"/>
    <mergeCell ref="E833:E834"/>
    <mergeCell ref="F833:F834"/>
    <mergeCell ref="G833:G834"/>
    <mergeCell ref="H833:H834"/>
    <mergeCell ref="I833:I834"/>
    <mergeCell ref="B822:H822"/>
    <mergeCell ref="B823:H823"/>
    <mergeCell ref="B826:I826"/>
    <mergeCell ref="B827:I827"/>
    <mergeCell ref="J827:J828"/>
    <mergeCell ref="B828:I828"/>
    <mergeCell ref="B829:B830"/>
    <mergeCell ref="C829:C830"/>
    <mergeCell ref="G829:G830"/>
    <mergeCell ref="J829:J830"/>
    <mergeCell ref="B817:I817"/>
    <mergeCell ref="B818:H818"/>
    <mergeCell ref="B819:H819"/>
    <mergeCell ref="B820:H820"/>
    <mergeCell ref="B821:H821"/>
    <mergeCell ref="C815:C816"/>
    <mergeCell ref="D815:D816"/>
    <mergeCell ref="E815:E816"/>
    <mergeCell ref="F815:F816"/>
    <mergeCell ref="C811:C812"/>
    <mergeCell ref="D811:D812"/>
    <mergeCell ref="E811:E812"/>
    <mergeCell ref="F811:F812"/>
    <mergeCell ref="G811:G812"/>
    <mergeCell ref="H811:H812"/>
    <mergeCell ref="G815:G816"/>
    <mergeCell ref="H815:H816"/>
    <mergeCell ref="I811:I812"/>
    <mergeCell ref="C813:C814"/>
    <mergeCell ref="D813:D814"/>
    <mergeCell ref="E813:E814"/>
    <mergeCell ref="F813:F814"/>
    <mergeCell ref="G813:G814"/>
    <mergeCell ref="H813:H814"/>
    <mergeCell ref="I813:I814"/>
    <mergeCell ref="I815:I816"/>
    <mergeCell ref="C809:C810"/>
    <mergeCell ref="D809:D810"/>
    <mergeCell ref="E809:E810"/>
    <mergeCell ref="F809:F810"/>
    <mergeCell ref="G809:G810"/>
    <mergeCell ref="H809:H810"/>
    <mergeCell ref="I809:I810"/>
    <mergeCell ref="C807:C808"/>
    <mergeCell ref="D807:D808"/>
    <mergeCell ref="E807:E808"/>
    <mergeCell ref="F807:F808"/>
    <mergeCell ref="G807:G808"/>
    <mergeCell ref="H807:H808"/>
    <mergeCell ref="I803:I804"/>
    <mergeCell ref="C805:C806"/>
    <mergeCell ref="D805:D806"/>
    <mergeCell ref="E805:E806"/>
    <mergeCell ref="F805:F806"/>
    <mergeCell ref="G805:G806"/>
    <mergeCell ref="I807:I808"/>
    <mergeCell ref="J798:J799"/>
    <mergeCell ref="C801:C802"/>
    <mergeCell ref="D801:D802"/>
    <mergeCell ref="E801:E802"/>
    <mergeCell ref="F801:F802"/>
    <mergeCell ref="G801:G802"/>
    <mergeCell ref="H801:H802"/>
    <mergeCell ref="I801:I802"/>
    <mergeCell ref="H805:H806"/>
    <mergeCell ref="C803:C804"/>
    <mergeCell ref="D803:D804"/>
    <mergeCell ref="E803:E804"/>
    <mergeCell ref="F803:F804"/>
    <mergeCell ref="G803:G804"/>
    <mergeCell ref="H803:H804"/>
    <mergeCell ref="C798:C800"/>
    <mergeCell ref="D798:D800"/>
    <mergeCell ref="E798:E800"/>
    <mergeCell ref="F798:F800"/>
    <mergeCell ref="G798:G800"/>
    <mergeCell ref="H798:H800"/>
    <mergeCell ref="I798:I800"/>
    <mergeCell ref="C796:C797"/>
    <mergeCell ref="D796:D797"/>
    <mergeCell ref="H794:H795"/>
    <mergeCell ref="I794:I795"/>
    <mergeCell ref="C792:C793"/>
    <mergeCell ref="D792:D793"/>
    <mergeCell ref="E792:E793"/>
    <mergeCell ref="F792:F793"/>
    <mergeCell ref="G792:G793"/>
    <mergeCell ref="H792:H793"/>
    <mergeCell ref="E796:E797"/>
    <mergeCell ref="F796:F797"/>
    <mergeCell ref="G796:G797"/>
    <mergeCell ref="H796:H797"/>
    <mergeCell ref="I792:I793"/>
    <mergeCell ref="C794:C795"/>
    <mergeCell ref="D794:D795"/>
    <mergeCell ref="E794:E795"/>
    <mergeCell ref="F794:F795"/>
    <mergeCell ref="G794:G795"/>
    <mergeCell ref="I796:I797"/>
    <mergeCell ref="E787:E788"/>
    <mergeCell ref="F787:F788"/>
    <mergeCell ref="G787:G788"/>
    <mergeCell ref="H787:H788"/>
    <mergeCell ref="B782:H782"/>
    <mergeCell ref="B783:H783"/>
    <mergeCell ref="I787:I788"/>
    <mergeCell ref="C789:C790"/>
    <mergeCell ref="D789:D790"/>
    <mergeCell ref="E789:E790"/>
    <mergeCell ref="F789:F790"/>
    <mergeCell ref="G789:G790"/>
    <mergeCell ref="H789:H790"/>
    <mergeCell ref="I789:I790"/>
    <mergeCell ref="C787:C788"/>
    <mergeCell ref="D787:D788"/>
    <mergeCell ref="J783:J784"/>
    <mergeCell ref="L783:N783"/>
    <mergeCell ref="B784:H784"/>
    <mergeCell ref="B785:B786"/>
    <mergeCell ref="C785:C786"/>
    <mergeCell ref="G785:G786"/>
    <mergeCell ref="J785:J786"/>
    <mergeCell ref="C760:C761"/>
    <mergeCell ref="D760:D761"/>
    <mergeCell ref="E760:E761"/>
    <mergeCell ref="F760:F761"/>
    <mergeCell ref="G760:G761"/>
    <mergeCell ref="H760:H761"/>
    <mergeCell ref="I747:I748"/>
    <mergeCell ref="C741:C742"/>
    <mergeCell ref="D741:D742"/>
    <mergeCell ref="H750:I752"/>
    <mergeCell ref="H753:I753"/>
    <mergeCell ref="H754:I754"/>
    <mergeCell ref="I760:I761"/>
    <mergeCell ref="E741:E742"/>
    <mergeCell ref="F741:F742"/>
    <mergeCell ref="G741:G742"/>
    <mergeCell ref="H741:H742"/>
    <mergeCell ref="I720:I726"/>
    <mergeCell ref="I729:I734"/>
    <mergeCell ref="I738:I739"/>
    <mergeCell ref="I741:I742"/>
    <mergeCell ref="C747:C748"/>
    <mergeCell ref="D747:D748"/>
    <mergeCell ref="E747:E748"/>
    <mergeCell ref="F747:F748"/>
    <mergeCell ref="G747:G748"/>
    <mergeCell ref="H747:H748"/>
    <mergeCell ref="B720:B726"/>
    <mergeCell ref="C720:C726"/>
    <mergeCell ref="D720:D726"/>
    <mergeCell ref="E720:E726"/>
    <mergeCell ref="F720:F726"/>
    <mergeCell ref="H720:H726"/>
    <mergeCell ref="C738:C739"/>
    <mergeCell ref="D738:D739"/>
    <mergeCell ref="E738:E739"/>
    <mergeCell ref="F738:F739"/>
    <mergeCell ref="G738:G739"/>
    <mergeCell ref="H738:H739"/>
    <mergeCell ref="H709:I711"/>
    <mergeCell ref="H712:I712"/>
    <mergeCell ref="H713:I713"/>
    <mergeCell ref="C716:C718"/>
    <mergeCell ref="D716:D718"/>
    <mergeCell ref="E716:E718"/>
    <mergeCell ref="F716:F718"/>
    <mergeCell ref="G716:G718"/>
    <mergeCell ref="H716:H718"/>
    <mergeCell ref="I716:I718"/>
    <mergeCell ref="C706:C707"/>
    <mergeCell ref="D706:D707"/>
    <mergeCell ref="E706:E707"/>
    <mergeCell ref="F706:F707"/>
    <mergeCell ref="G706:G707"/>
    <mergeCell ref="H706:H707"/>
    <mergeCell ref="I706:I707"/>
    <mergeCell ref="C704:C705"/>
    <mergeCell ref="D704:D705"/>
    <mergeCell ref="H695:H696"/>
    <mergeCell ref="I695:I696"/>
    <mergeCell ref="C693:C694"/>
    <mergeCell ref="D693:D694"/>
    <mergeCell ref="E693:E694"/>
    <mergeCell ref="F693:F694"/>
    <mergeCell ref="G693:G694"/>
    <mergeCell ref="H693:H694"/>
    <mergeCell ref="E704:E705"/>
    <mergeCell ref="F704:F705"/>
    <mergeCell ref="G704:G705"/>
    <mergeCell ref="H704:H705"/>
    <mergeCell ref="I693:I694"/>
    <mergeCell ref="C695:C696"/>
    <mergeCell ref="D695:D696"/>
    <mergeCell ref="E695:E696"/>
    <mergeCell ref="F695:F696"/>
    <mergeCell ref="G695:G696"/>
    <mergeCell ref="I704:I705"/>
    <mergeCell ref="C683:C686"/>
    <mergeCell ref="D683:D686"/>
    <mergeCell ref="E683:E686"/>
    <mergeCell ref="F683:F686"/>
    <mergeCell ref="G683:G686"/>
    <mergeCell ref="I689:I690"/>
    <mergeCell ref="C691:C692"/>
    <mergeCell ref="D691:D692"/>
    <mergeCell ref="E691:E692"/>
    <mergeCell ref="F691:F692"/>
    <mergeCell ref="G691:G692"/>
    <mergeCell ref="H691:H692"/>
    <mergeCell ref="I691:I692"/>
    <mergeCell ref="C689:C690"/>
    <mergeCell ref="D689:D690"/>
    <mergeCell ref="H683:H686"/>
    <mergeCell ref="I683:I686"/>
    <mergeCell ref="I663:I666"/>
    <mergeCell ref="H671:I673"/>
    <mergeCell ref="H674:I674"/>
    <mergeCell ref="H675:I675"/>
    <mergeCell ref="E689:E690"/>
    <mergeCell ref="F689:F690"/>
    <mergeCell ref="G689:G690"/>
    <mergeCell ref="H689:H690"/>
    <mergeCell ref="I681:I682"/>
    <mergeCell ref="B663:B666"/>
    <mergeCell ref="C663:C666"/>
    <mergeCell ref="E663:E666"/>
    <mergeCell ref="F663:F666"/>
    <mergeCell ref="G663:G666"/>
    <mergeCell ref="H663:H666"/>
    <mergeCell ref="C681:C682"/>
    <mergeCell ref="D681:D682"/>
    <mergeCell ref="E681:E682"/>
    <mergeCell ref="F681:F682"/>
    <mergeCell ref="G681:G682"/>
    <mergeCell ref="H681:H682"/>
    <mergeCell ref="D654:D658"/>
    <mergeCell ref="E654:E658"/>
    <mergeCell ref="F654:F658"/>
    <mergeCell ref="G654:G658"/>
    <mergeCell ref="H654:H658"/>
    <mergeCell ref="I654:I658"/>
    <mergeCell ref="C659:C662"/>
    <mergeCell ref="E659:E662"/>
    <mergeCell ref="F659:F662"/>
    <mergeCell ref="G659:G662"/>
    <mergeCell ref="H659:H662"/>
    <mergeCell ref="I659:I662"/>
    <mergeCell ref="C646:C647"/>
    <mergeCell ref="D646:D647"/>
    <mergeCell ref="E646:E647"/>
    <mergeCell ref="F646:F647"/>
    <mergeCell ref="G646:G647"/>
    <mergeCell ref="H646:H647"/>
    <mergeCell ref="I646:I647"/>
    <mergeCell ref="C650:C653"/>
    <mergeCell ref="D650:D653"/>
    <mergeCell ref="E650:E653"/>
    <mergeCell ref="F650:F653"/>
    <mergeCell ref="G650:G653"/>
    <mergeCell ref="H650:H653"/>
    <mergeCell ref="I650:I653"/>
    <mergeCell ref="H636:I636"/>
    <mergeCell ref="H637:I637"/>
    <mergeCell ref="C642:C643"/>
    <mergeCell ref="D642:D643"/>
    <mergeCell ref="E642:E643"/>
    <mergeCell ref="F642:F643"/>
    <mergeCell ref="G642:G643"/>
    <mergeCell ref="H642:H643"/>
    <mergeCell ref="I642:I643"/>
    <mergeCell ref="H604:I604"/>
    <mergeCell ref="C614:C615"/>
    <mergeCell ref="D614:D615"/>
    <mergeCell ref="E614:E615"/>
    <mergeCell ref="F614:F615"/>
    <mergeCell ref="G614:G615"/>
    <mergeCell ref="H614:H615"/>
    <mergeCell ref="I614:I615"/>
    <mergeCell ref="H633:I635"/>
    <mergeCell ref="C596:C597"/>
    <mergeCell ref="D596:D597"/>
    <mergeCell ref="E596:E597"/>
    <mergeCell ref="F596:F597"/>
    <mergeCell ref="G596:G597"/>
    <mergeCell ref="H596:H597"/>
    <mergeCell ref="I596:I597"/>
    <mergeCell ref="H600:I602"/>
    <mergeCell ref="H603:I603"/>
    <mergeCell ref="C581:C582"/>
    <mergeCell ref="D581:D582"/>
    <mergeCell ref="E581:E582"/>
    <mergeCell ref="F581:F582"/>
    <mergeCell ref="G581:G582"/>
    <mergeCell ref="I583:I584"/>
    <mergeCell ref="C589:C590"/>
    <mergeCell ref="D589:D590"/>
    <mergeCell ref="E589:E590"/>
    <mergeCell ref="F589:F590"/>
    <mergeCell ref="G589:G590"/>
    <mergeCell ref="H589:H590"/>
    <mergeCell ref="I589:I590"/>
    <mergeCell ref="C583:C584"/>
    <mergeCell ref="D583:D584"/>
    <mergeCell ref="H581:H582"/>
    <mergeCell ref="I581:I582"/>
    <mergeCell ref="I560:I561"/>
    <mergeCell ref="H564:I566"/>
    <mergeCell ref="H567:I567"/>
    <mergeCell ref="H568:I568"/>
    <mergeCell ref="E583:E584"/>
    <mergeCell ref="F583:F584"/>
    <mergeCell ref="G583:G584"/>
    <mergeCell ref="H583:H584"/>
    <mergeCell ref="I574:I575"/>
    <mergeCell ref="C560:C561"/>
    <mergeCell ref="D560:D561"/>
    <mergeCell ref="E560:E561"/>
    <mergeCell ref="F560:F561"/>
    <mergeCell ref="G560:G561"/>
    <mergeCell ref="H560:H561"/>
    <mergeCell ref="C574:C575"/>
    <mergeCell ref="D574:D575"/>
    <mergeCell ref="E574:E575"/>
    <mergeCell ref="F574:F575"/>
    <mergeCell ref="G574:G575"/>
    <mergeCell ref="H574:H575"/>
    <mergeCell ref="H504:I504"/>
    <mergeCell ref="H505:I505"/>
    <mergeCell ref="H530:I532"/>
    <mergeCell ref="H533:I533"/>
    <mergeCell ref="H534:I534"/>
    <mergeCell ref="C546:C547"/>
    <mergeCell ref="D546:D547"/>
    <mergeCell ref="E546:E547"/>
    <mergeCell ref="F546:F547"/>
    <mergeCell ref="G546:G547"/>
    <mergeCell ref="H546:H547"/>
    <mergeCell ref="I546:I547"/>
    <mergeCell ref="B484:J484"/>
    <mergeCell ref="B488:J488"/>
    <mergeCell ref="B490:J490"/>
    <mergeCell ref="B491:J491"/>
    <mergeCell ref="B493:J493"/>
    <mergeCell ref="B494:J494"/>
    <mergeCell ref="B495:J495"/>
    <mergeCell ref="B497:J497"/>
    <mergeCell ref="H501:I503"/>
    <mergeCell ref="B461:J461"/>
    <mergeCell ref="B463:J463"/>
    <mergeCell ref="B464:J464"/>
    <mergeCell ref="B472:J472"/>
    <mergeCell ref="B473:J473"/>
    <mergeCell ref="B479:J479"/>
    <mergeCell ref="B481:J481"/>
    <mergeCell ref="B482:J482"/>
    <mergeCell ref="B483:J483"/>
    <mergeCell ref="B449:J449"/>
    <mergeCell ref="B452:J452"/>
    <mergeCell ref="B453:J453"/>
    <mergeCell ref="B454:J454"/>
    <mergeCell ref="B455:J455"/>
    <mergeCell ref="B456:J456"/>
    <mergeCell ref="B457:J457"/>
    <mergeCell ref="B458:J458"/>
    <mergeCell ref="B460:J460"/>
    <mergeCell ref="B429:J429"/>
    <mergeCell ref="B434:J434"/>
    <mergeCell ref="B435:J435"/>
    <mergeCell ref="B436:J436"/>
    <mergeCell ref="B440:J440"/>
    <mergeCell ref="B442:J442"/>
    <mergeCell ref="B444:J444"/>
    <mergeCell ref="B445:J445"/>
    <mergeCell ref="B448:J448"/>
    <mergeCell ref="B409:J409"/>
    <mergeCell ref="B411:J411"/>
    <mergeCell ref="B412:J412"/>
    <mergeCell ref="B413:J413"/>
    <mergeCell ref="B419:J419"/>
    <mergeCell ref="B420:J420"/>
    <mergeCell ref="B422:J422"/>
    <mergeCell ref="B423:J423"/>
    <mergeCell ref="B424:J424"/>
    <mergeCell ref="B392:J392"/>
    <mergeCell ref="B397:J397"/>
    <mergeCell ref="B398:J398"/>
    <mergeCell ref="B399:J399"/>
    <mergeCell ref="B400:J400"/>
    <mergeCell ref="B401:J401"/>
    <mergeCell ref="B402:J402"/>
    <mergeCell ref="B406:J406"/>
    <mergeCell ref="B407:J407"/>
    <mergeCell ref="B379:J379"/>
    <mergeCell ref="B380:J380"/>
    <mergeCell ref="B381:J381"/>
    <mergeCell ref="B382:J382"/>
    <mergeCell ref="B383:J383"/>
    <mergeCell ref="B385:J385"/>
    <mergeCell ref="B386:J386"/>
    <mergeCell ref="B387:J387"/>
    <mergeCell ref="B391:J391"/>
    <mergeCell ref="B370:J370"/>
    <mergeCell ref="B371:J371"/>
    <mergeCell ref="B372:J372"/>
    <mergeCell ref="B373:J373"/>
    <mergeCell ref="B374:J374"/>
    <mergeCell ref="B375:J375"/>
    <mergeCell ref="B376:J376"/>
    <mergeCell ref="B377:J377"/>
    <mergeCell ref="B378:J378"/>
    <mergeCell ref="B360:J360"/>
    <mergeCell ref="B361:J361"/>
    <mergeCell ref="B362:J362"/>
    <mergeCell ref="B363:J363"/>
    <mergeCell ref="B364:J364"/>
    <mergeCell ref="B365:J365"/>
    <mergeCell ref="B367:J367"/>
    <mergeCell ref="B368:J368"/>
    <mergeCell ref="B369:J369"/>
    <mergeCell ref="B338:J338"/>
    <mergeCell ref="B339:J339"/>
    <mergeCell ref="B340:J340"/>
    <mergeCell ref="B341:J341"/>
    <mergeCell ref="B347:J347"/>
    <mergeCell ref="B348:J348"/>
    <mergeCell ref="B350:J350"/>
    <mergeCell ref="B352:J352"/>
    <mergeCell ref="B353:J353"/>
    <mergeCell ref="B325:J325"/>
    <mergeCell ref="B326:J326"/>
    <mergeCell ref="B329:J329"/>
    <mergeCell ref="B330:J330"/>
    <mergeCell ref="B331:J331"/>
    <mergeCell ref="B332:J332"/>
    <mergeCell ref="B335:J335"/>
    <mergeCell ref="B336:J336"/>
    <mergeCell ref="B337:J337"/>
    <mergeCell ref="B311:J311"/>
    <mergeCell ref="B313:J313"/>
    <mergeCell ref="B314:J314"/>
    <mergeCell ref="B316:J316"/>
    <mergeCell ref="B317:J317"/>
    <mergeCell ref="B321:J321"/>
    <mergeCell ref="B322:J322"/>
    <mergeCell ref="B323:J323"/>
    <mergeCell ref="B324:J324"/>
    <mergeCell ref="B299:J299"/>
    <mergeCell ref="B300:J300"/>
    <mergeCell ref="B304:J304"/>
    <mergeCell ref="B305:J305"/>
    <mergeCell ref="B306:J306"/>
    <mergeCell ref="B307:J307"/>
    <mergeCell ref="B308:J308"/>
    <mergeCell ref="B309:J309"/>
    <mergeCell ref="B310:J310"/>
    <mergeCell ref="B283:J283"/>
    <mergeCell ref="B285:J285"/>
    <mergeCell ref="B286:J286"/>
    <mergeCell ref="B287:J287"/>
    <mergeCell ref="B288:J288"/>
    <mergeCell ref="B289:J289"/>
    <mergeCell ref="B290:J290"/>
    <mergeCell ref="B292:J292"/>
    <mergeCell ref="B298:J298"/>
    <mergeCell ref="B274:J274"/>
    <mergeCell ref="B275:J275"/>
    <mergeCell ref="B276:J276"/>
    <mergeCell ref="B277:J277"/>
    <mergeCell ref="B278:J278"/>
    <mergeCell ref="B279:J279"/>
    <mergeCell ref="B280:J280"/>
    <mergeCell ref="B281:J281"/>
    <mergeCell ref="B282:J282"/>
    <mergeCell ref="B261:J261"/>
    <mergeCell ref="B263:J263"/>
    <mergeCell ref="B264:J264"/>
    <mergeCell ref="B265:J265"/>
    <mergeCell ref="B266:J266"/>
    <mergeCell ref="B268:J268"/>
    <mergeCell ref="B271:J271"/>
    <mergeCell ref="B272:J272"/>
    <mergeCell ref="B273:J273"/>
    <mergeCell ref="B242:J242"/>
    <mergeCell ref="B243:J243"/>
    <mergeCell ref="B244:J244"/>
    <mergeCell ref="B247:J247"/>
    <mergeCell ref="B251:J251"/>
    <mergeCell ref="B252:J252"/>
    <mergeCell ref="B253:J253"/>
    <mergeCell ref="B257:J257"/>
    <mergeCell ref="B260:J260"/>
    <mergeCell ref="B232:J232"/>
    <mergeCell ref="B233:J233"/>
    <mergeCell ref="B235:J235"/>
    <mergeCell ref="B236:J236"/>
    <mergeCell ref="B237:J237"/>
    <mergeCell ref="B238:J238"/>
    <mergeCell ref="B239:J239"/>
    <mergeCell ref="B240:J240"/>
    <mergeCell ref="B241:J241"/>
    <mergeCell ref="B223:J223"/>
    <mergeCell ref="B224:J224"/>
    <mergeCell ref="B225:J225"/>
    <mergeCell ref="B226:J226"/>
    <mergeCell ref="B227:J227"/>
    <mergeCell ref="B228:J228"/>
    <mergeCell ref="B229:J229"/>
    <mergeCell ref="B230:J230"/>
    <mergeCell ref="B231:J231"/>
    <mergeCell ref="B211:J211"/>
    <mergeCell ref="B212:J212"/>
    <mergeCell ref="B214:J214"/>
    <mergeCell ref="B217:J217"/>
    <mergeCell ref="B218:J218"/>
    <mergeCell ref="B219:J219"/>
    <mergeCell ref="B220:J220"/>
    <mergeCell ref="B221:J221"/>
    <mergeCell ref="B222:J222"/>
    <mergeCell ref="B196:J196"/>
    <mergeCell ref="B197:J197"/>
    <mergeCell ref="B202:J202"/>
    <mergeCell ref="B203:J203"/>
    <mergeCell ref="B204:J204"/>
    <mergeCell ref="B205:J205"/>
    <mergeCell ref="B206:J206"/>
    <mergeCell ref="B208:J208"/>
    <mergeCell ref="B209:J209"/>
    <mergeCell ref="B182:J182"/>
    <mergeCell ref="B184:J184"/>
    <mergeCell ref="B188:J188"/>
    <mergeCell ref="B189:J189"/>
    <mergeCell ref="B190:J190"/>
    <mergeCell ref="B191:J191"/>
    <mergeCell ref="B192:J192"/>
    <mergeCell ref="B193:J193"/>
    <mergeCell ref="B195:J195"/>
    <mergeCell ref="B159:J159"/>
    <mergeCell ref="B160:J160"/>
    <mergeCell ref="B162:J162"/>
    <mergeCell ref="B164:J164"/>
    <mergeCell ref="B165:J165"/>
    <mergeCell ref="B166:J166"/>
    <mergeCell ref="B175:J175"/>
    <mergeCell ref="B179:J179"/>
    <mergeCell ref="B181:J181"/>
    <mergeCell ref="B145:J145"/>
    <mergeCell ref="B146:J146"/>
    <mergeCell ref="B147:J147"/>
    <mergeCell ref="B148:J148"/>
    <mergeCell ref="B151:J151"/>
    <mergeCell ref="B152:J152"/>
    <mergeCell ref="B153:J153"/>
    <mergeCell ref="B156:J156"/>
    <mergeCell ref="B158:J158"/>
    <mergeCell ref="B133:J133"/>
    <mergeCell ref="B134:J134"/>
    <mergeCell ref="B135:J135"/>
    <mergeCell ref="B136:J136"/>
    <mergeCell ref="B137:J137"/>
    <mergeCell ref="B138:J138"/>
    <mergeCell ref="B141:J141"/>
    <mergeCell ref="B142:J142"/>
    <mergeCell ref="B144:J144"/>
    <mergeCell ref="B122:J122"/>
    <mergeCell ref="B124:J124"/>
    <mergeCell ref="B125:J125"/>
    <mergeCell ref="B126:J126"/>
    <mergeCell ref="B127:J127"/>
    <mergeCell ref="B128:J128"/>
    <mergeCell ref="B129:J129"/>
    <mergeCell ref="D131:J131"/>
    <mergeCell ref="B132:J132"/>
    <mergeCell ref="B112:J112"/>
    <mergeCell ref="B113:J113"/>
    <mergeCell ref="B114:J114"/>
    <mergeCell ref="B115:J115"/>
    <mergeCell ref="B116:J116"/>
    <mergeCell ref="B117:J117"/>
    <mergeCell ref="B119:J119"/>
    <mergeCell ref="B120:J120"/>
    <mergeCell ref="B121:J121"/>
    <mergeCell ref="B97:J97"/>
    <mergeCell ref="B101:J101"/>
    <mergeCell ref="B102:J102"/>
    <mergeCell ref="B103:J103"/>
    <mergeCell ref="B104:J104"/>
    <mergeCell ref="B105:J105"/>
    <mergeCell ref="B108:J108"/>
    <mergeCell ref="B110:J110"/>
    <mergeCell ref="B111:J111"/>
    <mergeCell ref="B76:J76"/>
    <mergeCell ref="B77:J77"/>
    <mergeCell ref="B80:J80"/>
    <mergeCell ref="B81:J81"/>
    <mergeCell ref="B82:J82"/>
    <mergeCell ref="B83:J83"/>
    <mergeCell ref="B84:J84"/>
    <mergeCell ref="B88:J88"/>
    <mergeCell ref="B96:J96"/>
    <mergeCell ref="B53:J53"/>
    <mergeCell ref="B54:J54"/>
    <mergeCell ref="B61:J61"/>
    <mergeCell ref="B63:J63"/>
    <mergeCell ref="B65:J65"/>
    <mergeCell ref="B72:J72"/>
    <mergeCell ref="B73:J73"/>
    <mergeCell ref="B74:J74"/>
    <mergeCell ref="B75:J75"/>
    <mergeCell ref="B45:B46"/>
    <mergeCell ref="C45:I45"/>
    <mergeCell ref="C46:I46"/>
    <mergeCell ref="B47:B48"/>
    <mergeCell ref="C47:I47"/>
    <mergeCell ref="C48:I48"/>
    <mergeCell ref="C49:I49"/>
    <mergeCell ref="B50:B51"/>
    <mergeCell ref="C50:I50"/>
    <mergeCell ref="C51:I51"/>
    <mergeCell ref="B36:J36"/>
    <mergeCell ref="B37:J37"/>
    <mergeCell ref="B38:J38"/>
    <mergeCell ref="B39:J39"/>
    <mergeCell ref="C41:I41"/>
    <mergeCell ref="B42:B44"/>
    <mergeCell ref="C42:I42"/>
    <mergeCell ref="C43:I43"/>
    <mergeCell ref="C44:I44"/>
    <mergeCell ref="B22:J22"/>
    <mergeCell ref="B23:J23"/>
    <mergeCell ref="B24:J24"/>
    <mergeCell ref="B25:J25"/>
    <mergeCell ref="B26:J26"/>
    <mergeCell ref="B29:J29"/>
    <mergeCell ref="B30:J30"/>
    <mergeCell ref="B31:J31"/>
    <mergeCell ref="B32:J32"/>
    <mergeCell ref="D7:F7"/>
    <mergeCell ref="L9:N9"/>
    <mergeCell ref="L12:O15"/>
    <mergeCell ref="B15:J15"/>
    <mergeCell ref="B16:J16"/>
    <mergeCell ref="B17:J17"/>
    <mergeCell ref="B18:J18"/>
    <mergeCell ref="B19:J19"/>
    <mergeCell ref="B21:J21"/>
  </mergeCells>
  <hyperlinks>
    <hyperlink ref="B8" r:id="rId1" xr:uid="{00000000-0004-0000-0200-000000000000}"/>
    <hyperlink ref="B12" r:id="rId2" display="http://www.google.fr/url?sa=t&amp;rct=j&amp;q=&amp;esrc=s&amp;source=web&amp;cd=1&amp;cad=rja&amp;ved=0CDIQFjAA&amp;url=http%3A%2F%2Fwww.economie.gouv.fr%2Ffiles%2Ffiles%2Fdirections_services%2Fdaj%2Fmarches_publics%2Foeap%2Fgem%2Fnutrition%2Fnutrition.pdf&amp;ei=rP4xUbaSB4qX1AXhloAY&amp;usg=AFQjCNGkvjbdh3h-ZINEydIRRz5vVgvkDA&amp;bvm=bv.43148975,d.d2k" xr:uid="{00000000-0004-0000-0200-000001000000}"/>
    <hyperlink ref="L9" r:id="rId3" xr:uid="{00000000-0004-0000-0200-000002000000}"/>
    <hyperlink ref="B306" r:id="rId4" xr:uid="{00000000-0004-0000-0200-000003000000}"/>
    <hyperlink ref="B771" r:id="rId5" xr:uid="{00000000-0004-0000-0200-000004000000}"/>
    <hyperlink ref="B773" r:id="rId6" xr:uid="{00000000-0004-0000-0200-000005000000}"/>
    <hyperlink ref="B775" r:id="rId7" xr:uid="{00000000-0004-0000-0200-000006000000}"/>
    <hyperlink ref="B777" r:id="rId8" xr:uid="{00000000-0004-0000-0200-000007000000}"/>
    <hyperlink ref="B778" r:id="rId9" xr:uid="{00000000-0004-0000-0200-000008000000}"/>
    <hyperlink ref="L783" r:id="rId10" xr:uid="{00000000-0004-0000-0200-000009000000}"/>
    <hyperlink ref="L829:N829" r:id="rId11" display="Nouvelle recherche Google en cliquant ICI" xr:uid="{00000000-0004-0000-0200-00000A000000}"/>
    <hyperlink ref="L873:N873" r:id="rId12" display="Nouvelle recherche Google en cliquant ICI" xr:uid="{00000000-0004-0000-0200-00000B000000}"/>
  </hyperlinks>
  <printOptions horizontalCentered="1"/>
  <pageMargins left="0.59055118110236227" right="0.19685039370078741" top="0.19685039370078741" bottom="0.19685039370078741" header="0.11811023622047245" footer="0.11811023622047245"/>
  <pageSetup paperSize="9" scale="65" orientation="portrait" r:id="rId13"/>
  <headerFooter alignWithMargins="0">
    <oddFooter>&amp;CPage &amp;P de &amp;N&amp;R&amp;D &amp;T</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257"/>
  <sheetViews>
    <sheetView showZeros="0" zoomScaleNormal="100" workbookViewId="0">
      <selection activeCell="AD9" sqref="AD9"/>
    </sheetView>
  </sheetViews>
  <sheetFormatPr baseColWidth="10" defaultRowHeight="12.75"/>
  <cols>
    <col min="1" max="1" width="2.28515625" style="24" customWidth="1"/>
    <col min="2" max="2" width="19" style="24" customWidth="1"/>
    <col min="3" max="3" width="11.42578125" style="1" customWidth="1"/>
    <col min="4" max="4" width="3.140625" style="1" customWidth="1"/>
    <col min="5" max="5" width="11.42578125" style="1"/>
    <col min="6" max="6" width="3" style="130" customWidth="1"/>
    <col min="7" max="7" width="11.42578125" style="1"/>
    <col min="8" max="8" width="3" style="130" customWidth="1"/>
    <col min="9" max="9" width="11.42578125" style="1"/>
    <col min="10" max="10" width="3.28515625" style="130" customWidth="1"/>
    <col min="11" max="11" width="11.42578125" style="1" customWidth="1"/>
    <col min="12" max="12" width="3.28515625" style="122" customWidth="1"/>
    <col min="13" max="13" width="11.42578125" style="1"/>
    <col min="14" max="14" width="3.140625" style="130" customWidth="1"/>
    <col min="15" max="15" width="11.42578125" style="1"/>
    <col min="16" max="16" width="37.140625" style="24" customWidth="1"/>
    <col min="17" max="17" width="19" style="24" customWidth="1"/>
    <col min="18" max="24" width="11.42578125" style="1"/>
    <col min="33" max="33" width="1.85546875" style="24" customWidth="1"/>
    <col min="34" max="16384" width="11.42578125" style="24"/>
  </cols>
  <sheetData>
    <row r="1" spans="2:24" customFormat="1" ht="60" customHeight="1">
      <c r="B1" s="264" t="s">
        <v>265</v>
      </c>
      <c r="C1" s="1143" t="s">
        <v>317</v>
      </c>
      <c r="D1" s="1143"/>
      <c r="E1" s="1143"/>
      <c r="F1" s="1143"/>
      <c r="G1" s="1143"/>
      <c r="H1" s="1143"/>
      <c r="I1" s="1143"/>
      <c r="J1" s="1143"/>
      <c r="K1" s="1143"/>
      <c r="L1" s="1143"/>
      <c r="M1" s="1143"/>
      <c r="N1" s="1143"/>
      <c r="O1" s="1144"/>
      <c r="P1" s="1492"/>
      <c r="Q1" s="223" t="s">
        <v>329</v>
      </c>
      <c r="R1" s="235" t="s">
        <v>330</v>
      </c>
      <c r="S1" s="1142" t="s">
        <v>271</v>
      </c>
      <c r="T1" s="1142"/>
      <c r="U1" s="1142"/>
      <c r="V1" s="1142"/>
      <c r="W1" s="1142"/>
      <c r="X1" s="1142"/>
    </row>
    <row r="2" spans="2:24" ht="84">
      <c r="B2" s="89" t="s">
        <v>217</v>
      </c>
      <c r="C2" s="1393" t="s">
        <v>218</v>
      </c>
      <c r="D2" s="1394"/>
      <c r="E2" s="1393" t="s">
        <v>219</v>
      </c>
      <c r="F2" s="1394"/>
      <c r="G2" s="1393" t="s">
        <v>220</v>
      </c>
      <c r="H2" s="1394"/>
      <c r="I2" s="1393" t="s">
        <v>221</v>
      </c>
      <c r="J2" s="1394"/>
      <c r="K2" s="1393" t="s">
        <v>222</v>
      </c>
      <c r="L2" s="1394"/>
      <c r="M2" s="1393" t="s">
        <v>223</v>
      </c>
      <c r="N2" s="1394"/>
      <c r="O2" s="91" t="s">
        <v>224</v>
      </c>
      <c r="P2" s="1493"/>
      <c r="Q2" s="89" t="s">
        <v>217</v>
      </c>
      <c r="R2" s="90" t="s">
        <v>218</v>
      </c>
      <c r="S2" s="90" t="s">
        <v>219</v>
      </c>
      <c r="T2" s="90" t="s">
        <v>220</v>
      </c>
      <c r="U2" s="90" t="s">
        <v>221</v>
      </c>
      <c r="V2" s="90" t="s">
        <v>222</v>
      </c>
      <c r="W2" s="90" t="s">
        <v>223</v>
      </c>
      <c r="X2" s="91" t="s">
        <v>224</v>
      </c>
    </row>
    <row r="3" spans="2:24">
      <c r="B3" s="1326" t="str">
        <f ca="1">CELL("nomfichier")</f>
        <v>E:\Joël Leboucher\Téléchargements\[me-menus_gemrcn_2009 (2).xlsx]GEMRCN Grammages imposés</v>
      </c>
      <c r="C3" s="1327"/>
      <c r="D3" s="1324"/>
      <c r="E3" s="1324"/>
      <c r="F3" s="1324"/>
      <c r="G3" s="1324"/>
      <c r="H3" s="1324"/>
      <c r="I3" s="1324"/>
      <c r="J3" s="1324"/>
      <c r="K3" s="1324"/>
      <c r="L3" s="1324"/>
      <c r="M3" s="1324"/>
      <c r="N3" s="1324"/>
      <c r="O3" s="1328"/>
      <c r="P3" s="1493"/>
      <c r="Q3" s="391" t="str">
        <f ca="1">CELL("nomfichier")</f>
        <v>E:\Joël Leboucher\Téléchargements\[me-menus_gemrcn_2009 (2).xlsx]GEMRCN Grammages imposés</v>
      </c>
      <c r="R3" s="94"/>
      <c r="S3" s="69"/>
      <c r="T3" s="69"/>
      <c r="U3" s="69"/>
      <c r="V3" s="69"/>
      <c r="W3" s="69"/>
      <c r="X3" s="70"/>
    </row>
    <row r="4" spans="2:24">
      <c r="B4" s="1395" t="s">
        <v>274</v>
      </c>
      <c r="C4" s="1396"/>
      <c r="D4" s="1396"/>
      <c r="E4" s="1396"/>
      <c r="F4" s="1396"/>
      <c r="G4" s="1396"/>
      <c r="H4" s="1396"/>
      <c r="I4" s="1396"/>
      <c r="J4" s="1396"/>
      <c r="K4" s="1396"/>
      <c r="L4" s="1396"/>
      <c r="M4" s="1396"/>
      <c r="N4" s="1396"/>
      <c r="O4" s="1397"/>
      <c r="P4" s="1493"/>
      <c r="Q4" s="1395" t="s">
        <v>274</v>
      </c>
      <c r="R4" s="94"/>
      <c r="S4" s="69"/>
      <c r="T4" s="69"/>
      <c r="U4" s="69"/>
      <c r="V4" s="69"/>
      <c r="W4" s="69"/>
      <c r="X4" s="70"/>
    </row>
    <row r="5" spans="2:24">
      <c r="B5" s="1398" t="s">
        <v>273</v>
      </c>
      <c r="C5" s="1344">
        <v>20</v>
      </c>
      <c r="D5" s="1333"/>
      <c r="E5" s="1344">
        <v>20</v>
      </c>
      <c r="F5" s="1333"/>
      <c r="G5" s="1344">
        <v>40</v>
      </c>
      <c r="H5" s="1333"/>
      <c r="I5" s="1344">
        <v>50</v>
      </c>
      <c r="J5" s="1323"/>
      <c r="K5" s="109">
        <v>80</v>
      </c>
      <c r="L5" s="1399"/>
      <c r="M5" s="1344">
        <v>50</v>
      </c>
      <c r="N5" s="1323"/>
      <c r="O5" s="1345">
        <v>50</v>
      </c>
      <c r="P5" s="1493"/>
      <c r="Q5" s="1398" t="s">
        <v>273</v>
      </c>
      <c r="R5" s="67">
        <v>20</v>
      </c>
      <c r="S5" s="67">
        <v>20</v>
      </c>
      <c r="T5" s="67">
        <v>40</v>
      </c>
      <c r="U5" s="67">
        <v>50</v>
      </c>
      <c r="V5" s="68" t="s">
        <v>275</v>
      </c>
      <c r="W5" s="67">
        <v>50</v>
      </c>
      <c r="X5" s="71">
        <v>50</v>
      </c>
    </row>
    <row r="6" spans="2:24" s="206" customFormat="1" ht="15.75">
      <c r="B6" s="1335"/>
      <c r="C6" s="1336" t="s">
        <v>276</v>
      </c>
      <c r="D6" s="1337"/>
      <c r="E6" s="1337"/>
      <c r="F6" s="1337"/>
      <c r="G6" s="1337"/>
      <c r="H6" s="1337"/>
      <c r="I6" s="1337"/>
      <c r="J6" s="1337"/>
      <c r="K6" s="1337"/>
      <c r="L6" s="1337"/>
      <c r="M6" s="1337"/>
      <c r="N6" s="1337"/>
      <c r="O6" s="1338"/>
      <c r="P6" s="1493"/>
      <c r="Q6" s="205" t="s">
        <v>276</v>
      </c>
      <c r="R6" s="202"/>
      <c r="S6" s="202"/>
      <c r="T6" s="202"/>
      <c r="U6" s="202"/>
      <c r="V6" s="202"/>
      <c r="W6" s="202"/>
      <c r="X6" s="203"/>
    </row>
    <row r="7" spans="2:24" s="206" customFormat="1" ht="15.75">
      <c r="B7" s="1357" t="s">
        <v>1524</v>
      </c>
      <c r="C7" s="1358"/>
      <c r="D7" s="1359"/>
      <c r="E7" s="1359"/>
      <c r="F7" s="1359"/>
      <c r="G7" s="1359"/>
      <c r="H7" s="1359"/>
      <c r="I7" s="1359"/>
      <c r="J7" s="1359"/>
      <c r="K7" s="1359"/>
      <c r="L7" s="1359"/>
      <c r="M7" s="1359"/>
      <c r="N7" s="1359"/>
      <c r="O7" s="1360"/>
      <c r="P7" s="1494"/>
      <c r="Q7" s="1489"/>
      <c r="R7" s="1490"/>
      <c r="S7" s="1490"/>
      <c r="T7" s="1490"/>
      <c r="U7" s="1490"/>
      <c r="V7" s="1490"/>
      <c r="W7" s="1490"/>
      <c r="X7" s="1491"/>
    </row>
    <row r="8" spans="2:24" ht="13.5" customHeight="1">
      <c r="B8" s="1388"/>
      <c r="C8" s="1375" t="s">
        <v>277</v>
      </c>
      <c r="D8" s="1376"/>
      <c r="E8" s="1375" t="s">
        <v>436</v>
      </c>
      <c r="F8" s="1376"/>
      <c r="G8" s="1375" t="s">
        <v>436</v>
      </c>
      <c r="H8" s="1376"/>
      <c r="I8" s="1375" t="s">
        <v>437</v>
      </c>
      <c r="J8" s="1377"/>
      <c r="K8" s="1375" t="s">
        <v>437</v>
      </c>
      <c r="L8" s="1376"/>
      <c r="M8" s="1375" t="s">
        <v>437</v>
      </c>
      <c r="N8" s="1377"/>
      <c r="O8" s="1382" t="s">
        <v>437</v>
      </c>
      <c r="P8" s="1493"/>
      <c r="Q8" s="92" t="s">
        <v>196</v>
      </c>
      <c r="R8" s="68" t="s">
        <v>277</v>
      </c>
      <c r="S8" s="68" t="s">
        <v>436</v>
      </c>
      <c r="T8" s="68" t="s">
        <v>436</v>
      </c>
      <c r="U8" s="68" t="s">
        <v>437</v>
      </c>
      <c r="V8" s="68" t="s">
        <v>437</v>
      </c>
      <c r="W8" s="68" t="s">
        <v>437</v>
      </c>
      <c r="X8" s="72" t="s">
        <v>437</v>
      </c>
    </row>
    <row r="9" spans="2:24" ht="13.5" customHeight="1">
      <c r="B9" s="1389"/>
      <c r="C9" s="268">
        <v>0.25</v>
      </c>
      <c r="D9" s="1482" t="s">
        <v>225</v>
      </c>
      <c r="E9" s="268">
        <v>0.25</v>
      </c>
      <c r="F9" s="269"/>
      <c r="G9" s="268">
        <v>0.25</v>
      </c>
      <c r="H9" s="269"/>
      <c r="I9" s="268">
        <v>0.5</v>
      </c>
      <c r="J9" s="269"/>
      <c r="K9" s="1390">
        <v>0.5</v>
      </c>
      <c r="L9" s="1495"/>
      <c r="M9" s="1390">
        <v>0.5</v>
      </c>
      <c r="N9" s="1391"/>
      <c r="O9" s="1392">
        <v>0.5</v>
      </c>
      <c r="P9" s="1493"/>
      <c r="Q9" s="92"/>
      <c r="R9" s="68"/>
      <c r="S9" s="68"/>
      <c r="T9" s="68"/>
      <c r="U9" s="68"/>
      <c r="V9" s="68"/>
      <c r="W9" s="68"/>
      <c r="X9" s="72"/>
    </row>
    <row r="10" spans="2:24" ht="13.5" customHeight="1">
      <c r="B10" s="1357" t="s">
        <v>278</v>
      </c>
      <c r="C10" s="1358"/>
      <c r="D10" s="1359"/>
      <c r="E10" s="1359"/>
      <c r="F10" s="1359"/>
      <c r="G10" s="1359"/>
      <c r="H10" s="1359"/>
      <c r="I10" s="1359"/>
      <c r="J10" s="1359"/>
      <c r="K10" s="1359"/>
      <c r="L10" s="1359"/>
      <c r="M10" s="1359"/>
      <c r="N10" s="1359"/>
      <c r="O10" s="1360"/>
      <c r="P10" s="1493"/>
      <c r="Q10" s="1357" t="s">
        <v>278</v>
      </c>
      <c r="R10" s="1358"/>
      <c r="S10" s="1359"/>
      <c r="T10" s="1359"/>
      <c r="U10" s="1359"/>
      <c r="V10" s="1359"/>
      <c r="W10" s="1359"/>
      <c r="X10" s="1359"/>
    </row>
    <row r="11" spans="2:24">
      <c r="B11" s="1334"/>
      <c r="C11" s="1366">
        <v>40</v>
      </c>
      <c r="D11" s="1383" t="s">
        <v>225</v>
      </c>
      <c r="E11" s="116">
        <v>40</v>
      </c>
      <c r="F11" s="114"/>
      <c r="G11" s="1344">
        <v>50</v>
      </c>
      <c r="H11" s="1333"/>
      <c r="I11" s="1344">
        <v>70</v>
      </c>
      <c r="J11" s="1323"/>
      <c r="K11" s="109">
        <v>100</v>
      </c>
      <c r="L11" s="1330"/>
      <c r="M11" s="1344">
        <v>70</v>
      </c>
      <c r="N11" s="1323"/>
      <c r="O11" s="1345">
        <v>70</v>
      </c>
      <c r="P11" s="1493"/>
      <c r="Q11" s="84"/>
      <c r="R11" s="68" t="s">
        <v>279</v>
      </c>
      <c r="S11" s="67">
        <v>40</v>
      </c>
      <c r="T11" s="67">
        <v>50</v>
      </c>
      <c r="U11" s="67">
        <v>70</v>
      </c>
      <c r="V11" s="68" t="s">
        <v>280</v>
      </c>
      <c r="W11" s="67">
        <v>70</v>
      </c>
      <c r="X11" s="71">
        <v>70</v>
      </c>
    </row>
    <row r="12" spans="2:24" ht="15.75">
      <c r="B12" s="1357" t="s">
        <v>281</v>
      </c>
      <c r="C12" s="1358"/>
      <c r="D12" s="1359"/>
      <c r="E12" s="1359"/>
      <c r="F12" s="1359"/>
      <c r="G12" s="1359"/>
      <c r="H12" s="1359"/>
      <c r="I12" s="1359"/>
      <c r="J12" s="1359"/>
      <c r="K12" s="1359"/>
      <c r="L12" s="1359"/>
      <c r="M12" s="1359"/>
      <c r="N12" s="1359"/>
      <c r="O12" s="1360"/>
      <c r="P12" s="1493"/>
      <c r="Q12" s="1357" t="s">
        <v>281</v>
      </c>
      <c r="R12" s="1358"/>
      <c r="S12" s="1359"/>
      <c r="T12" s="1359"/>
      <c r="U12" s="1359"/>
      <c r="V12" s="1359"/>
      <c r="W12" s="1359"/>
      <c r="X12" s="1359"/>
    </row>
    <row r="13" spans="2:24">
      <c r="B13" s="1334"/>
      <c r="C13" s="1366">
        <v>30</v>
      </c>
      <c r="D13" s="1383" t="s">
        <v>225</v>
      </c>
      <c r="E13" s="116">
        <v>30</v>
      </c>
      <c r="F13" s="114"/>
      <c r="G13" s="1344">
        <v>40</v>
      </c>
      <c r="H13" s="1333"/>
      <c r="I13" s="1344">
        <v>60</v>
      </c>
      <c r="J13" s="1323"/>
      <c r="K13" s="109">
        <v>100</v>
      </c>
      <c r="L13" s="1330"/>
      <c r="M13" s="1344">
        <v>80</v>
      </c>
      <c r="N13" s="1323"/>
      <c r="O13" s="1345">
        <v>80</v>
      </c>
      <c r="P13" s="1493"/>
      <c r="Q13" s="84"/>
      <c r="R13" s="68" t="s">
        <v>282</v>
      </c>
      <c r="S13" s="67">
        <v>30</v>
      </c>
      <c r="T13" s="67">
        <v>40</v>
      </c>
      <c r="U13" s="67">
        <v>60</v>
      </c>
      <c r="V13" s="68" t="s">
        <v>283</v>
      </c>
      <c r="W13" s="67">
        <v>80</v>
      </c>
      <c r="X13" s="71">
        <v>80</v>
      </c>
    </row>
    <row r="14" spans="2:24">
      <c r="B14" s="1319" t="s">
        <v>284</v>
      </c>
      <c r="C14" s="1320">
        <v>40</v>
      </c>
      <c r="D14" s="1384" t="s">
        <v>225</v>
      </c>
      <c r="E14" s="96">
        <v>40</v>
      </c>
      <c r="F14" s="101"/>
      <c r="G14" s="1321">
        <v>60</v>
      </c>
      <c r="H14" s="1322"/>
      <c r="I14" s="1321">
        <v>80</v>
      </c>
      <c r="J14" s="1323"/>
      <c r="K14" s="109">
        <v>100</v>
      </c>
      <c r="L14" s="1330"/>
      <c r="M14" s="1321">
        <v>90</v>
      </c>
      <c r="N14" s="1325"/>
      <c r="O14" s="1329">
        <v>90</v>
      </c>
      <c r="P14" s="1493"/>
      <c r="Q14" s="84" t="s">
        <v>284</v>
      </c>
      <c r="R14" s="68" t="s">
        <v>279</v>
      </c>
      <c r="S14" s="67">
        <v>40</v>
      </c>
      <c r="T14" s="67">
        <v>60</v>
      </c>
      <c r="U14" s="67">
        <v>80</v>
      </c>
      <c r="V14" s="68" t="s">
        <v>285</v>
      </c>
      <c r="W14" s="67">
        <v>90</v>
      </c>
      <c r="X14" s="71">
        <v>90</v>
      </c>
    </row>
    <row r="15" spans="2:24">
      <c r="B15" s="1319" t="s">
        <v>286</v>
      </c>
      <c r="C15" s="1320">
        <v>20</v>
      </c>
      <c r="D15" s="1384" t="s">
        <v>225</v>
      </c>
      <c r="E15" s="96">
        <v>20</v>
      </c>
      <c r="F15" s="101"/>
      <c r="G15" s="1321">
        <v>20</v>
      </c>
      <c r="H15" s="1322"/>
      <c r="I15" s="1321">
        <v>30</v>
      </c>
      <c r="J15" s="1323"/>
      <c r="K15" s="109">
        <v>100</v>
      </c>
      <c r="L15" s="1330"/>
      <c r="M15" s="1321">
        <v>80</v>
      </c>
      <c r="N15" s="1325"/>
      <c r="O15" s="1329">
        <v>80</v>
      </c>
      <c r="P15" s="1493"/>
      <c r="Q15" s="84" t="s">
        <v>286</v>
      </c>
      <c r="R15" s="68" t="s">
        <v>287</v>
      </c>
      <c r="S15" s="67">
        <v>20</v>
      </c>
      <c r="T15" s="67">
        <v>20</v>
      </c>
      <c r="U15" s="67">
        <v>30</v>
      </c>
      <c r="V15" s="68" t="s">
        <v>283</v>
      </c>
      <c r="W15" s="67">
        <v>80</v>
      </c>
      <c r="X15" s="71">
        <v>80</v>
      </c>
    </row>
    <row r="16" spans="2:24">
      <c r="B16" s="1319" t="s">
        <v>288</v>
      </c>
      <c r="C16" s="1320">
        <v>80</v>
      </c>
      <c r="D16" s="1384" t="s">
        <v>225</v>
      </c>
      <c r="E16" s="96">
        <v>80</v>
      </c>
      <c r="F16" s="101"/>
      <c r="G16" s="1321">
        <v>120</v>
      </c>
      <c r="H16" s="1322"/>
      <c r="I16" s="1321">
        <v>150</v>
      </c>
      <c r="J16" s="1323"/>
      <c r="K16" s="109">
        <v>180</v>
      </c>
      <c r="L16" s="1330"/>
      <c r="M16" s="1321">
        <v>150</v>
      </c>
      <c r="N16" s="1325"/>
      <c r="O16" s="1329">
        <v>150</v>
      </c>
      <c r="P16" s="1493"/>
      <c r="Q16" s="84" t="s">
        <v>288</v>
      </c>
      <c r="R16" s="68" t="s">
        <v>289</v>
      </c>
      <c r="S16" s="67">
        <v>80</v>
      </c>
      <c r="T16" s="67">
        <v>120</v>
      </c>
      <c r="U16" s="67">
        <v>150</v>
      </c>
      <c r="V16" s="68" t="s">
        <v>290</v>
      </c>
      <c r="W16" s="67">
        <v>150</v>
      </c>
      <c r="X16" s="71">
        <v>150</v>
      </c>
    </row>
    <row r="17" spans="2:24" ht="15.75">
      <c r="B17" s="1357" t="s">
        <v>1522</v>
      </c>
      <c r="C17" s="1358"/>
      <c r="D17" s="1359"/>
      <c r="E17" s="1359"/>
      <c r="F17" s="1359"/>
      <c r="G17" s="1359"/>
      <c r="H17" s="1359"/>
      <c r="I17" s="1359"/>
      <c r="J17" s="1359"/>
      <c r="K17" s="1359"/>
      <c r="L17" s="1359"/>
      <c r="M17" s="1359"/>
      <c r="N17" s="1359"/>
      <c r="O17" s="1360"/>
      <c r="P17" s="1493"/>
      <c r="Q17" s="1357" t="s">
        <v>1522</v>
      </c>
      <c r="R17" s="1358"/>
      <c r="S17" s="1359"/>
      <c r="T17" s="1359"/>
      <c r="U17" s="1359"/>
      <c r="V17" s="1359"/>
      <c r="W17" s="1359"/>
      <c r="X17" s="1359"/>
    </row>
    <row r="18" spans="2:24">
      <c r="B18" s="1400"/>
      <c r="C18" s="1375" t="s">
        <v>277</v>
      </c>
      <c r="D18" s="1376"/>
      <c r="E18" s="1375" t="s">
        <v>436</v>
      </c>
      <c r="F18" s="1376"/>
      <c r="G18" s="1375" t="s">
        <v>437</v>
      </c>
      <c r="H18" s="1376"/>
      <c r="I18" s="1375" t="s">
        <v>437</v>
      </c>
      <c r="J18" s="1377"/>
      <c r="K18" s="1375" t="s">
        <v>437</v>
      </c>
      <c r="L18" s="1376"/>
      <c r="M18" s="1375" t="s">
        <v>437</v>
      </c>
      <c r="N18" s="1377"/>
      <c r="O18" s="1382" t="s">
        <v>437</v>
      </c>
      <c r="P18" s="1493"/>
      <c r="Q18" s="84"/>
      <c r="R18" s="68" t="s">
        <v>277</v>
      </c>
      <c r="S18" s="68" t="s">
        <v>436</v>
      </c>
      <c r="T18" s="68" t="s">
        <v>437</v>
      </c>
      <c r="U18" s="68" t="s">
        <v>437</v>
      </c>
      <c r="V18" s="68" t="s">
        <v>437</v>
      </c>
      <c r="W18" s="68" t="s">
        <v>437</v>
      </c>
      <c r="X18" s="72" t="s">
        <v>437</v>
      </c>
    </row>
    <row r="19" spans="2:24">
      <c r="B19" s="1368"/>
      <c r="C19" s="109">
        <v>0.25</v>
      </c>
      <c r="D19" s="1383" t="s">
        <v>225</v>
      </c>
      <c r="E19" s="109">
        <v>0.25</v>
      </c>
      <c r="F19" s="124"/>
      <c r="G19" s="109">
        <v>0.5</v>
      </c>
      <c r="H19" s="124"/>
      <c r="I19" s="109">
        <v>0.5</v>
      </c>
      <c r="J19" s="124"/>
      <c r="K19" s="110">
        <v>0.5</v>
      </c>
      <c r="L19" s="1496"/>
      <c r="M19" s="110">
        <v>0.5</v>
      </c>
      <c r="N19" s="165"/>
      <c r="O19" s="265">
        <v>0.5</v>
      </c>
      <c r="P19" s="1493"/>
      <c r="Q19" s="84"/>
      <c r="R19" s="68"/>
      <c r="S19" s="68"/>
      <c r="T19" s="68"/>
      <c r="U19" s="68"/>
      <c r="V19" s="68"/>
      <c r="W19" s="68"/>
      <c r="X19" s="72"/>
    </row>
    <row r="20" spans="2:24" ht="12.75" customHeight="1">
      <c r="B20" s="1319" t="s">
        <v>291</v>
      </c>
      <c r="C20" s="1320">
        <v>20</v>
      </c>
      <c r="D20" s="1384" t="s">
        <v>225</v>
      </c>
      <c r="E20" s="1321">
        <v>20</v>
      </c>
      <c r="F20" s="1322"/>
      <c r="G20" s="1321">
        <v>30</v>
      </c>
      <c r="H20" s="1322"/>
      <c r="I20" s="1321">
        <v>50</v>
      </c>
      <c r="J20" s="1323"/>
      <c r="K20" s="109">
        <v>90</v>
      </c>
      <c r="L20" s="1330"/>
      <c r="M20" s="1321">
        <v>60</v>
      </c>
      <c r="N20" s="1325"/>
      <c r="O20" s="1329">
        <v>60</v>
      </c>
      <c r="P20" s="1493"/>
      <c r="Q20" s="84" t="s">
        <v>291</v>
      </c>
      <c r="R20" s="68" t="s">
        <v>287</v>
      </c>
      <c r="S20" s="67">
        <v>20</v>
      </c>
      <c r="T20" s="67">
        <v>30</v>
      </c>
      <c r="U20" s="67">
        <v>50</v>
      </c>
      <c r="V20" s="68" t="s">
        <v>283</v>
      </c>
      <c r="W20" s="67">
        <v>60</v>
      </c>
      <c r="X20" s="71">
        <v>60</v>
      </c>
    </row>
    <row r="21" spans="2:24" ht="12.75" customHeight="1">
      <c r="B21" s="1319" t="s">
        <v>292</v>
      </c>
      <c r="C21" s="1320">
        <v>0</v>
      </c>
      <c r="D21" s="1385"/>
      <c r="E21" s="1320">
        <v>0</v>
      </c>
      <c r="F21" s="101"/>
      <c r="G21" s="1321">
        <v>25</v>
      </c>
      <c r="H21" s="1322"/>
      <c r="I21" s="1321">
        <v>30</v>
      </c>
      <c r="J21" s="1323"/>
      <c r="K21" s="109">
        <v>50</v>
      </c>
      <c r="L21" s="1330"/>
      <c r="M21" s="1321">
        <v>30</v>
      </c>
      <c r="N21" s="1325"/>
      <c r="O21" s="1329">
        <v>30</v>
      </c>
      <c r="P21" s="1493"/>
      <c r="Q21" s="84" t="s">
        <v>292</v>
      </c>
      <c r="R21" s="67">
        <v>0</v>
      </c>
      <c r="S21" s="67">
        <v>0</v>
      </c>
      <c r="T21" s="67">
        <v>25</v>
      </c>
      <c r="U21" s="67">
        <v>30</v>
      </c>
      <c r="V21" s="68" t="s">
        <v>293</v>
      </c>
      <c r="W21" s="67">
        <v>30</v>
      </c>
      <c r="X21" s="71">
        <v>30</v>
      </c>
    </row>
    <row r="22" spans="2:24">
      <c r="B22" s="1319" t="s">
        <v>294</v>
      </c>
      <c r="C22" s="1320">
        <v>40</v>
      </c>
      <c r="D22" s="1384" t="s">
        <v>225</v>
      </c>
      <c r="E22" s="1321">
        <v>40</v>
      </c>
      <c r="F22" s="1322"/>
      <c r="G22" s="1321">
        <v>60</v>
      </c>
      <c r="H22" s="1322"/>
      <c r="I22" s="1321">
        <v>80</v>
      </c>
      <c r="J22" s="1323"/>
      <c r="K22" s="109">
        <v>110</v>
      </c>
      <c r="L22" s="1330"/>
      <c r="M22" s="1321">
        <v>80</v>
      </c>
      <c r="N22" s="1325"/>
      <c r="O22" s="1329">
        <v>80</v>
      </c>
      <c r="P22" s="1493"/>
      <c r="Q22" s="84" t="s">
        <v>294</v>
      </c>
      <c r="R22" s="68" t="s">
        <v>279</v>
      </c>
      <c r="S22" s="67">
        <v>40</v>
      </c>
      <c r="T22" s="67">
        <v>60</v>
      </c>
      <c r="U22" s="67">
        <v>80</v>
      </c>
      <c r="V22" s="68" t="s">
        <v>295</v>
      </c>
      <c r="W22" s="67">
        <v>80</v>
      </c>
      <c r="X22" s="71">
        <v>80</v>
      </c>
    </row>
    <row r="23" spans="2:24" ht="24">
      <c r="B23" s="1319" t="s">
        <v>296</v>
      </c>
      <c r="C23" s="1320">
        <v>40</v>
      </c>
      <c r="D23" s="1384" t="s">
        <v>225</v>
      </c>
      <c r="E23" s="1321">
        <v>40</v>
      </c>
      <c r="F23" s="1322"/>
      <c r="G23" s="1321">
        <v>40</v>
      </c>
      <c r="H23" s="1322"/>
      <c r="I23" s="1321">
        <v>60</v>
      </c>
      <c r="J23" s="1323"/>
      <c r="K23" s="109">
        <v>90</v>
      </c>
      <c r="L23" s="1330"/>
      <c r="M23" s="1321">
        <v>80</v>
      </c>
      <c r="N23" s="1325"/>
      <c r="O23" s="1329">
        <v>80</v>
      </c>
      <c r="P23" s="1493"/>
      <c r="Q23" s="84" t="s">
        <v>296</v>
      </c>
      <c r="R23" s="68" t="s">
        <v>279</v>
      </c>
      <c r="S23" s="67">
        <v>40</v>
      </c>
      <c r="T23" s="67">
        <v>40</v>
      </c>
      <c r="U23" s="67">
        <v>60</v>
      </c>
      <c r="V23" s="68" t="s">
        <v>283</v>
      </c>
      <c r="W23" s="67">
        <v>80</v>
      </c>
      <c r="X23" s="71">
        <v>80</v>
      </c>
    </row>
    <row r="24" spans="2:24">
      <c r="B24" s="1319" t="s">
        <v>297</v>
      </c>
      <c r="C24" s="1320">
        <v>30</v>
      </c>
      <c r="D24" s="1384" t="s">
        <v>225</v>
      </c>
      <c r="E24" s="1321">
        <v>30</v>
      </c>
      <c r="F24" s="1322"/>
      <c r="G24" s="1321">
        <v>40</v>
      </c>
      <c r="H24" s="1322"/>
      <c r="I24" s="1321">
        <v>60</v>
      </c>
      <c r="J24" s="1323"/>
      <c r="K24" s="109">
        <v>90</v>
      </c>
      <c r="L24" s="1330"/>
      <c r="M24" s="1321">
        <v>80</v>
      </c>
      <c r="N24" s="1325"/>
      <c r="O24" s="1329">
        <v>80</v>
      </c>
      <c r="P24" s="1493"/>
      <c r="Q24" s="84" t="s">
        <v>297</v>
      </c>
      <c r="R24" s="68" t="s">
        <v>282</v>
      </c>
      <c r="S24" s="67">
        <v>30</v>
      </c>
      <c r="T24" s="67">
        <v>40</v>
      </c>
      <c r="U24" s="67">
        <v>60</v>
      </c>
      <c r="V24" s="68" t="s">
        <v>283</v>
      </c>
      <c r="W24" s="67">
        <v>80</v>
      </c>
      <c r="X24" s="71">
        <v>80</v>
      </c>
    </row>
    <row r="25" spans="2:24">
      <c r="B25" s="1319" t="s">
        <v>298</v>
      </c>
      <c r="C25" s="1320">
        <v>30</v>
      </c>
      <c r="D25" s="1384" t="s">
        <v>225</v>
      </c>
      <c r="E25" s="1321">
        <v>30</v>
      </c>
      <c r="F25" s="1322"/>
      <c r="G25" s="1321">
        <v>40</v>
      </c>
      <c r="H25" s="1322"/>
      <c r="I25" s="1321">
        <v>60</v>
      </c>
      <c r="J25" s="1323"/>
      <c r="K25" s="109">
        <v>90</v>
      </c>
      <c r="L25" s="1330"/>
      <c r="M25" s="1321">
        <v>80</v>
      </c>
      <c r="N25" s="1325"/>
      <c r="O25" s="1329">
        <v>80</v>
      </c>
      <c r="P25" s="1493"/>
      <c r="Q25" s="84" t="s">
        <v>298</v>
      </c>
      <c r="R25" s="68" t="s">
        <v>282</v>
      </c>
      <c r="S25" s="67">
        <v>30</v>
      </c>
      <c r="T25" s="67">
        <v>40</v>
      </c>
      <c r="U25" s="67">
        <v>60</v>
      </c>
      <c r="V25" s="68" t="s">
        <v>283</v>
      </c>
      <c r="W25" s="67">
        <v>80</v>
      </c>
      <c r="X25" s="71">
        <v>80</v>
      </c>
    </row>
    <row r="26" spans="2:24" s="206" customFormat="1" ht="15.75">
      <c r="B26" s="1335"/>
      <c r="C26" s="1336" t="s">
        <v>299</v>
      </c>
      <c r="D26" s="1337"/>
      <c r="E26" s="1337"/>
      <c r="F26" s="1337"/>
      <c r="G26" s="1337"/>
      <c r="H26" s="1337"/>
      <c r="I26" s="1337"/>
      <c r="J26" s="1337"/>
      <c r="K26" s="1337"/>
      <c r="L26" s="1337"/>
      <c r="M26" s="1337"/>
      <c r="N26" s="1337"/>
      <c r="O26" s="1338"/>
      <c r="P26" s="1494"/>
      <c r="Q26" s="211" t="s">
        <v>299</v>
      </c>
      <c r="R26" s="207"/>
      <c r="S26" s="207"/>
      <c r="T26" s="207"/>
      <c r="U26" s="207"/>
      <c r="V26" s="207"/>
      <c r="W26" s="207"/>
      <c r="X26" s="208"/>
    </row>
    <row r="27" spans="2:24" s="206" customFormat="1" ht="15.75">
      <c r="B27" s="1357" t="s">
        <v>300</v>
      </c>
      <c r="C27" s="1358"/>
      <c r="D27" s="1359"/>
      <c r="E27" s="1359"/>
      <c r="F27" s="1359"/>
      <c r="G27" s="1359"/>
      <c r="H27" s="1359"/>
      <c r="I27" s="1359"/>
      <c r="J27" s="1359"/>
      <c r="K27" s="1359"/>
      <c r="L27" s="1359"/>
      <c r="M27" s="1359"/>
      <c r="N27" s="1359"/>
      <c r="O27" s="1360"/>
      <c r="P27" s="1494"/>
      <c r="Q27" s="1357" t="s">
        <v>300</v>
      </c>
      <c r="R27" s="1358"/>
      <c r="S27" s="1359"/>
      <c r="T27" s="1359"/>
      <c r="U27" s="1359"/>
      <c r="V27" s="1359"/>
      <c r="W27" s="1359"/>
      <c r="X27" s="1359"/>
    </row>
    <row r="28" spans="2:24">
      <c r="B28" s="1373"/>
      <c r="C28" s="1369" t="s">
        <v>301</v>
      </c>
      <c r="D28" s="1370"/>
      <c r="E28" s="1369" t="s">
        <v>438</v>
      </c>
      <c r="F28" s="1370"/>
      <c r="G28" s="1369" t="s">
        <v>438</v>
      </c>
      <c r="H28" s="1370"/>
      <c r="I28" s="1369" t="s">
        <v>439</v>
      </c>
      <c r="J28" s="1371"/>
      <c r="K28" s="1369" t="s">
        <v>436</v>
      </c>
      <c r="L28" s="1370"/>
      <c r="M28" s="1369" t="s">
        <v>436</v>
      </c>
      <c r="N28" s="1371"/>
      <c r="O28" s="1372" t="s">
        <v>436</v>
      </c>
      <c r="P28" s="1493"/>
      <c r="Q28" s="84"/>
      <c r="R28" s="68" t="s">
        <v>301</v>
      </c>
      <c r="S28" s="68" t="s">
        <v>438</v>
      </c>
      <c r="T28" s="68" t="s">
        <v>438</v>
      </c>
      <c r="U28" s="68" t="s">
        <v>439</v>
      </c>
      <c r="V28" s="68" t="s">
        <v>436</v>
      </c>
      <c r="W28" s="68" t="s">
        <v>436</v>
      </c>
      <c r="X28" s="72" t="s">
        <v>436</v>
      </c>
    </row>
    <row r="29" spans="2:24">
      <c r="B29" s="1374"/>
      <c r="C29" s="109">
        <v>0.125</v>
      </c>
      <c r="D29" s="1481" t="s">
        <v>225</v>
      </c>
      <c r="E29" s="109">
        <v>0.125</v>
      </c>
      <c r="F29" s="124"/>
      <c r="G29" s="109">
        <v>0.125</v>
      </c>
      <c r="H29" s="124"/>
      <c r="I29" s="109">
        <v>1.1659999999999999</v>
      </c>
      <c r="J29" s="124"/>
      <c r="K29" s="110">
        <v>0.25</v>
      </c>
      <c r="L29" s="118"/>
      <c r="M29" s="110">
        <v>0.25</v>
      </c>
      <c r="N29" s="165"/>
      <c r="O29" s="265">
        <v>0.25</v>
      </c>
      <c r="P29" s="1493"/>
      <c r="Q29" s="84"/>
      <c r="R29" s="68"/>
      <c r="S29" s="68"/>
      <c r="T29" s="68"/>
      <c r="U29" s="68"/>
      <c r="V29" s="68"/>
      <c r="W29" s="68"/>
      <c r="X29" s="72"/>
    </row>
    <row r="30" spans="2:24" ht="15.75">
      <c r="B30" s="1357" t="s">
        <v>1523</v>
      </c>
      <c r="C30" s="1358"/>
      <c r="D30" s="1359"/>
      <c r="E30" s="1359"/>
      <c r="F30" s="1359"/>
      <c r="G30" s="1359"/>
      <c r="H30" s="1359"/>
      <c r="I30" s="1359"/>
      <c r="J30" s="1359"/>
      <c r="K30" s="1359"/>
      <c r="L30" s="1359"/>
      <c r="M30" s="1359"/>
      <c r="N30" s="1359"/>
      <c r="O30" s="1360"/>
      <c r="P30" s="1493"/>
      <c r="Q30" s="1357" t="s">
        <v>1523</v>
      </c>
      <c r="R30" s="1358"/>
      <c r="S30" s="1359"/>
      <c r="T30" s="1359"/>
      <c r="U30" s="1359"/>
      <c r="V30" s="1359"/>
      <c r="W30" s="1359"/>
      <c r="X30" s="1359"/>
    </row>
    <row r="31" spans="2:24">
      <c r="B31" s="1388"/>
      <c r="C31" s="1375" t="s">
        <v>302</v>
      </c>
      <c r="D31" s="1376"/>
      <c r="E31" s="1375" t="s">
        <v>437</v>
      </c>
      <c r="F31" s="1376"/>
      <c r="G31" s="1375" t="s">
        <v>437</v>
      </c>
      <c r="H31" s="1376"/>
      <c r="I31" s="1375" t="s">
        <v>437</v>
      </c>
      <c r="J31" s="1377"/>
      <c r="K31" s="1378">
        <v>1</v>
      </c>
      <c r="L31" s="1379"/>
      <c r="M31" s="1378">
        <v>1</v>
      </c>
      <c r="N31" s="1380"/>
      <c r="O31" s="1381">
        <v>1</v>
      </c>
      <c r="P31" s="1493"/>
      <c r="Q31" s="84"/>
      <c r="R31" s="68" t="s">
        <v>302</v>
      </c>
      <c r="S31" s="68" t="s">
        <v>437</v>
      </c>
      <c r="T31" s="68" t="s">
        <v>437</v>
      </c>
      <c r="U31" s="68" t="s">
        <v>437</v>
      </c>
      <c r="V31" s="67">
        <v>1</v>
      </c>
      <c r="W31" s="67">
        <v>1</v>
      </c>
      <c r="X31" s="71">
        <v>1</v>
      </c>
    </row>
    <row r="32" spans="2:24">
      <c r="B32" s="1402"/>
      <c r="C32" s="109">
        <v>0.5</v>
      </c>
      <c r="D32" s="1383" t="s">
        <v>225</v>
      </c>
      <c r="E32" s="109">
        <v>0.5</v>
      </c>
      <c r="F32" s="124"/>
      <c r="G32" s="109">
        <v>0.5</v>
      </c>
      <c r="H32" s="124"/>
      <c r="I32" s="109">
        <v>0.5</v>
      </c>
      <c r="J32" s="124"/>
      <c r="K32" s="109">
        <v>1</v>
      </c>
      <c r="L32" s="1466"/>
      <c r="M32" s="109">
        <v>1</v>
      </c>
      <c r="N32" s="124"/>
      <c r="O32" s="266">
        <v>1</v>
      </c>
      <c r="P32" s="1493"/>
      <c r="Q32" s="84"/>
      <c r="R32" s="68"/>
      <c r="S32" s="68"/>
      <c r="T32" s="68"/>
      <c r="U32" s="68"/>
      <c r="V32" s="67"/>
      <c r="W32" s="67"/>
      <c r="X32" s="71"/>
    </row>
    <row r="33" spans="2:24" ht="13.5" customHeight="1">
      <c r="B33" s="1319" t="s">
        <v>199</v>
      </c>
      <c r="C33" s="1320">
        <v>30</v>
      </c>
      <c r="D33" s="1384" t="s">
        <v>225</v>
      </c>
      <c r="E33" s="1321">
        <v>30</v>
      </c>
      <c r="F33" s="1322"/>
      <c r="G33" s="1321">
        <v>50</v>
      </c>
      <c r="H33" s="1322"/>
      <c r="I33" s="1321">
        <v>70</v>
      </c>
      <c r="J33" s="1323"/>
      <c r="K33" s="109">
        <v>90</v>
      </c>
      <c r="L33" s="1330"/>
      <c r="M33" s="1321">
        <v>80</v>
      </c>
      <c r="N33" s="1325"/>
      <c r="O33" s="1329">
        <v>80</v>
      </c>
      <c r="P33" s="1493"/>
      <c r="Q33" s="84" t="s">
        <v>199</v>
      </c>
      <c r="R33" s="68" t="s">
        <v>282</v>
      </c>
      <c r="S33" s="67">
        <v>30</v>
      </c>
      <c r="T33" s="67">
        <v>50</v>
      </c>
      <c r="U33" s="67">
        <v>70</v>
      </c>
      <c r="V33" s="68" t="s">
        <v>283</v>
      </c>
      <c r="W33" s="67">
        <v>80</v>
      </c>
      <c r="X33" s="71">
        <v>80</v>
      </c>
    </row>
    <row r="34" spans="2:24" ht="12.75" customHeight="1">
      <c r="B34" s="1319" t="s">
        <v>303</v>
      </c>
      <c r="C34" s="1320">
        <v>30</v>
      </c>
      <c r="D34" s="1384" t="s">
        <v>225</v>
      </c>
      <c r="E34" s="1321">
        <v>30</v>
      </c>
      <c r="F34" s="1322"/>
      <c r="G34" s="1321">
        <v>50</v>
      </c>
      <c r="H34" s="1322"/>
      <c r="I34" s="1321">
        <v>70</v>
      </c>
      <c r="J34" s="1323"/>
      <c r="K34" s="109">
        <v>90</v>
      </c>
      <c r="L34" s="1330"/>
      <c r="M34" s="1321">
        <v>80</v>
      </c>
      <c r="N34" s="1325"/>
      <c r="O34" s="1329">
        <v>80</v>
      </c>
      <c r="P34" s="1493"/>
      <c r="Q34" s="84" t="s">
        <v>303</v>
      </c>
      <c r="R34" s="68" t="s">
        <v>282</v>
      </c>
      <c r="S34" s="67">
        <v>30</v>
      </c>
      <c r="T34" s="67">
        <v>50</v>
      </c>
      <c r="U34" s="67">
        <v>70</v>
      </c>
      <c r="V34" s="68" t="s">
        <v>283</v>
      </c>
      <c r="W34" s="67">
        <v>80</v>
      </c>
      <c r="X34" s="71">
        <v>80</v>
      </c>
    </row>
    <row r="35" spans="2:24" ht="12.75" customHeight="1">
      <c r="B35" s="1319" t="s">
        <v>304</v>
      </c>
      <c r="C35" s="1320">
        <v>30</v>
      </c>
      <c r="D35" s="1384" t="s">
        <v>225</v>
      </c>
      <c r="E35" s="1321">
        <v>30</v>
      </c>
      <c r="F35" s="1322"/>
      <c r="G35" s="1321">
        <v>50</v>
      </c>
      <c r="H35" s="1322"/>
      <c r="I35" s="1321">
        <v>70</v>
      </c>
      <c r="J35" s="1323"/>
      <c r="K35" s="109">
        <v>100</v>
      </c>
      <c r="L35" s="1330"/>
      <c r="M35" s="1321">
        <v>80</v>
      </c>
      <c r="N35" s="1325"/>
      <c r="O35" s="1329">
        <v>80</v>
      </c>
      <c r="P35" s="1493"/>
      <c r="Q35" s="84" t="s">
        <v>304</v>
      </c>
      <c r="R35" s="68" t="s">
        <v>282</v>
      </c>
      <c r="S35" s="67">
        <v>30</v>
      </c>
      <c r="T35" s="67">
        <v>50</v>
      </c>
      <c r="U35" s="67">
        <v>70</v>
      </c>
      <c r="V35" s="68" t="s">
        <v>280</v>
      </c>
      <c r="W35" s="67">
        <v>80</v>
      </c>
      <c r="X35" s="71">
        <v>80</v>
      </c>
    </row>
    <row r="36" spans="2:24" ht="12.75" customHeight="1">
      <c r="B36" s="1319" t="s">
        <v>305</v>
      </c>
      <c r="C36" s="1320">
        <v>30</v>
      </c>
      <c r="D36" s="1384" t="s">
        <v>225</v>
      </c>
      <c r="E36" s="1321">
        <v>30</v>
      </c>
      <c r="F36" s="1322"/>
      <c r="G36" s="1321">
        <v>50</v>
      </c>
      <c r="H36" s="1322"/>
      <c r="I36" s="1321">
        <v>70</v>
      </c>
      <c r="J36" s="1323"/>
      <c r="K36" s="109">
        <v>100</v>
      </c>
      <c r="L36" s="1330"/>
      <c r="M36" s="1321">
        <v>80</v>
      </c>
      <c r="N36" s="1325"/>
      <c r="O36" s="1329">
        <v>80</v>
      </c>
      <c r="P36" s="1493"/>
      <c r="Q36" s="84" t="s">
        <v>305</v>
      </c>
      <c r="R36" s="68" t="s">
        <v>282</v>
      </c>
      <c r="S36" s="67">
        <v>30</v>
      </c>
      <c r="T36" s="67">
        <v>50</v>
      </c>
      <c r="U36" s="67">
        <v>70</v>
      </c>
      <c r="V36" s="68" t="s">
        <v>280</v>
      </c>
      <c r="W36" s="67">
        <v>80</v>
      </c>
      <c r="X36" s="71">
        <v>80</v>
      </c>
    </row>
    <row r="37" spans="2:24">
      <c r="B37" s="1319" t="s">
        <v>306</v>
      </c>
      <c r="C37" s="1320">
        <v>30</v>
      </c>
      <c r="D37" s="1384" t="s">
        <v>225</v>
      </c>
      <c r="E37" s="1321">
        <v>30</v>
      </c>
      <c r="F37" s="1322"/>
      <c r="G37" s="1321">
        <v>50</v>
      </c>
      <c r="H37" s="1322"/>
      <c r="I37" s="1321">
        <v>70</v>
      </c>
      <c r="J37" s="1323"/>
      <c r="K37" s="109">
        <v>110</v>
      </c>
      <c r="L37" s="1330"/>
      <c r="M37" s="1321">
        <v>80</v>
      </c>
      <c r="N37" s="1325"/>
      <c r="O37" s="1329">
        <v>80</v>
      </c>
      <c r="P37" s="1493"/>
      <c r="Q37" s="84" t="s">
        <v>306</v>
      </c>
      <c r="R37" s="68" t="s">
        <v>282</v>
      </c>
      <c r="S37" s="67">
        <v>30</v>
      </c>
      <c r="T37" s="67">
        <v>50</v>
      </c>
      <c r="U37" s="67">
        <v>70</v>
      </c>
      <c r="V37" s="68" t="s">
        <v>295</v>
      </c>
      <c r="W37" s="67">
        <v>80</v>
      </c>
      <c r="X37" s="71">
        <v>80</v>
      </c>
    </row>
    <row r="38" spans="2:24">
      <c r="B38" s="1319" t="s">
        <v>307</v>
      </c>
      <c r="C38" s="1320">
        <v>30</v>
      </c>
      <c r="D38" s="1384" t="s">
        <v>225</v>
      </c>
      <c r="E38" s="1321">
        <v>30</v>
      </c>
      <c r="F38" s="1322"/>
      <c r="G38" s="1321">
        <v>50</v>
      </c>
      <c r="H38" s="1322"/>
      <c r="I38" s="1321">
        <v>70</v>
      </c>
      <c r="J38" s="1323"/>
      <c r="K38" s="109">
        <v>100</v>
      </c>
      <c r="L38" s="1330"/>
      <c r="M38" s="1321">
        <v>80</v>
      </c>
      <c r="N38" s="1325"/>
      <c r="O38" s="1329">
        <v>80</v>
      </c>
      <c r="P38" s="1493"/>
      <c r="Q38" s="84" t="s">
        <v>307</v>
      </c>
      <c r="R38" s="68" t="s">
        <v>282</v>
      </c>
      <c r="S38" s="67">
        <v>30</v>
      </c>
      <c r="T38" s="67">
        <v>50</v>
      </c>
      <c r="U38" s="67">
        <v>70</v>
      </c>
      <c r="V38" s="68" t="s">
        <v>280</v>
      </c>
      <c r="W38" s="67">
        <v>80</v>
      </c>
      <c r="X38" s="71">
        <v>80</v>
      </c>
    </row>
    <row r="39" spans="2:24">
      <c r="B39" s="1319" t="s">
        <v>440</v>
      </c>
      <c r="C39" s="1320">
        <v>30</v>
      </c>
      <c r="D39" s="1384" t="s">
        <v>225</v>
      </c>
      <c r="E39" s="1321">
        <v>30</v>
      </c>
      <c r="F39" s="1322"/>
      <c r="G39" s="1321">
        <v>40</v>
      </c>
      <c r="H39" s="1322"/>
      <c r="I39" s="1321">
        <v>60</v>
      </c>
      <c r="J39" s="1323"/>
      <c r="K39" s="109">
        <v>90</v>
      </c>
      <c r="L39" s="1330"/>
      <c r="M39" s="1321">
        <v>70</v>
      </c>
      <c r="N39" s="1325"/>
      <c r="O39" s="1329">
        <v>70</v>
      </c>
      <c r="P39" s="1493"/>
      <c r="Q39" s="84" t="s">
        <v>440</v>
      </c>
      <c r="R39" s="68" t="s">
        <v>282</v>
      </c>
      <c r="S39" s="67">
        <v>30</v>
      </c>
      <c r="T39" s="67">
        <v>40</v>
      </c>
      <c r="U39" s="67">
        <v>60</v>
      </c>
      <c r="V39" s="68" t="s">
        <v>283</v>
      </c>
      <c r="W39" s="67">
        <v>70</v>
      </c>
      <c r="X39" s="71">
        <v>70</v>
      </c>
    </row>
    <row r="40" spans="2:24">
      <c r="B40" s="1319" t="s">
        <v>298</v>
      </c>
      <c r="C40" s="1320">
        <v>30</v>
      </c>
      <c r="D40" s="1384" t="s">
        <v>225</v>
      </c>
      <c r="E40" s="1321">
        <v>30</v>
      </c>
      <c r="F40" s="1322"/>
      <c r="G40" s="1321">
        <v>40</v>
      </c>
      <c r="H40" s="1322"/>
      <c r="I40" s="1321">
        <v>60</v>
      </c>
      <c r="J40" s="1323"/>
      <c r="K40" s="109">
        <v>90</v>
      </c>
      <c r="L40" s="1330"/>
      <c r="M40" s="1321">
        <v>70</v>
      </c>
      <c r="N40" s="1325"/>
      <c r="O40" s="1329">
        <v>70</v>
      </c>
      <c r="P40" s="1493"/>
      <c r="Q40" s="84" t="s">
        <v>298</v>
      </c>
      <c r="R40" s="68" t="s">
        <v>282</v>
      </c>
      <c r="S40" s="67">
        <v>30</v>
      </c>
      <c r="T40" s="67">
        <v>40</v>
      </c>
      <c r="U40" s="67">
        <v>60</v>
      </c>
      <c r="V40" s="68" t="s">
        <v>283</v>
      </c>
      <c r="W40" s="67">
        <v>70</v>
      </c>
      <c r="X40" s="71">
        <v>70</v>
      </c>
    </row>
    <row r="41" spans="2:24">
      <c r="B41" s="1319" t="s">
        <v>308</v>
      </c>
      <c r="C41" s="1320">
        <v>30</v>
      </c>
      <c r="D41" s="1384" t="s">
        <v>225</v>
      </c>
      <c r="E41" s="1321">
        <v>30</v>
      </c>
      <c r="F41" s="1322"/>
      <c r="G41" s="1321">
        <v>50</v>
      </c>
      <c r="H41" s="1322"/>
      <c r="I41" s="1321">
        <v>70</v>
      </c>
      <c r="J41" s="1323"/>
      <c r="K41" s="109">
        <v>110</v>
      </c>
      <c r="L41" s="1330"/>
      <c r="M41" s="1321">
        <v>80</v>
      </c>
      <c r="N41" s="1325"/>
      <c r="O41" s="1329">
        <v>80</v>
      </c>
      <c r="P41" s="1493"/>
      <c r="Q41" s="84" t="s">
        <v>308</v>
      </c>
      <c r="R41" s="68" t="s">
        <v>282</v>
      </c>
      <c r="S41" s="67">
        <v>30</v>
      </c>
      <c r="T41" s="67">
        <v>50</v>
      </c>
      <c r="U41" s="67">
        <v>70</v>
      </c>
      <c r="V41" s="68" t="s">
        <v>280</v>
      </c>
      <c r="W41" s="67">
        <v>80</v>
      </c>
      <c r="X41" s="71">
        <v>80</v>
      </c>
    </row>
    <row r="42" spans="2:24" ht="24">
      <c r="B42" s="1319" t="s">
        <v>309</v>
      </c>
      <c r="C42" s="1320">
        <v>30</v>
      </c>
      <c r="D42" s="1384" t="s">
        <v>225</v>
      </c>
      <c r="E42" s="1321">
        <v>30</v>
      </c>
      <c r="F42" s="1322"/>
      <c r="G42" s="1321">
        <v>50</v>
      </c>
      <c r="H42" s="1322"/>
      <c r="I42" s="1321">
        <v>70</v>
      </c>
      <c r="J42" s="1323"/>
      <c r="K42" s="109">
        <v>110</v>
      </c>
      <c r="L42" s="1330"/>
      <c r="M42" s="1321">
        <v>80</v>
      </c>
      <c r="N42" s="1325"/>
      <c r="O42" s="1329">
        <v>80</v>
      </c>
      <c r="P42" s="1493"/>
      <c r="Q42" s="84" t="s">
        <v>309</v>
      </c>
      <c r="R42" s="68" t="s">
        <v>282</v>
      </c>
      <c r="S42" s="67">
        <v>30</v>
      </c>
      <c r="T42" s="67">
        <v>50</v>
      </c>
      <c r="U42" s="67">
        <v>70</v>
      </c>
      <c r="V42" s="68" t="s">
        <v>280</v>
      </c>
      <c r="W42" s="67">
        <v>80</v>
      </c>
      <c r="X42" s="71">
        <v>80</v>
      </c>
    </row>
    <row r="43" spans="2:24" ht="15.75">
      <c r="B43" s="1357" t="s">
        <v>310</v>
      </c>
      <c r="C43" s="1358"/>
      <c r="D43" s="1359"/>
      <c r="E43" s="1359"/>
      <c r="F43" s="1359"/>
      <c r="G43" s="1359"/>
      <c r="H43" s="1359"/>
      <c r="I43" s="1359"/>
      <c r="J43" s="1359"/>
      <c r="K43" s="1359"/>
      <c r="L43" s="1359"/>
      <c r="M43" s="1359"/>
      <c r="N43" s="1359"/>
      <c r="O43" s="1360"/>
      <c r="P43" s="1493"/>
      <c r="Q43" s="1357" t="s">
        <v>310</v>
      </c>
      <c r="R43" s="1358"/>
      <c r="S43" s="1359"/>
      <c r="T43" s="1359"/>
      <c r="U43" s="1359"/>
      <c r="V43" s="1359"/>
      <c r="W43" s="1359"/>
      <c r="X43" s="1359"/>
    </row>
    <row r="44" spans="2:24">
      <c r="B44" s="1334"/>
      <c r="C44" s="1366">
        <v>30</v>
      </c>
      <c r="D44" s="1383" t="s">
        <v>225</v>
      </c>
      <c r="E44" s="1344">
        <v>30</v>
      </c>
      <c r="F44" s="1333"/>
      <c r="G44" s="1344">
        <v>50</v>
      </c>
      <c r="H44" s="1333"/>
      <c r="I44" s="1344">
        <v>70</v>
      </c>
      <c r="J44" s="1323"/>
      <c r="K44" s="109">
        <v>110</v>
      </c>
      <c r="L44" s="1330"/>
      <c r="M44" s="1344">
        <v>80</v>
      </c>
      <c r="N44" s="1323"/>
      <c r="O44" s="1345">
        <v>80</v>
      </c>
      <c r="P44" s="1493"/>
      <c r="Q44" s="84"/>
      <c r="R44" s="68" t="s">
        <v>282</v>
      </c>
      <c r="S44" s="67">
        <v>30</v>
      </c>
      <c r="T44" s="67">
        <v>50</v>
      </c>
      <c r="U44" s="67">
        <v>70</v>
      </c>
      <c r="V44" s="68" t="s">
        <v>280</v>
      </c>
      <c r="W44" s="67">
        <v>80</v>
      </c>
      <c r="X44" s="71">
        <v>80</v>
      </c>
    </row>
    <row r="45" spans="2:24" ht="15.75">
      <c r="B45" s="1357" t="s">
        <v>311</v>
      </c>
      <c r="C45" s="1358"/>
      <c r="D45" s="1359"/>
      <c r="E45" s="1359"/>
      <c r="F45" s="1359"/>
      <c r="G45" s="1359"/>
      <c r="H45" s="1359"/>
      <c r="I45" s="1359"/>
      <c r="J45" s="1359"/>
      <c r="K45" s="1359"/>
      <c r="L45" s="1359"/>
      <c r="M45" s="1359"/>
      <c r="N45" s="1359"/>
      <c r="O45" s="1360"/>
      <c r="P45" s="1493"/>
      <c r="Q45" s="1357" t="s">
        <v>311</v>
      </c>
      <c r="R45" s="1358"/>
      <c r="S45" s="1359"/>
      <c r="T45" s="1359"/>
      <c r="U45" s="1359"/>
      <c r="V45" s="1359"/>
      <c r="W45" s="1359"/>
      <c r="X45" s="1359"/>
    </row>
    <row r="46" spans="2:24">
      <c r="B46" s="1334"/>
      <c r="C46" s="1366">
        <v>30</v>
      </c>
      <c r="D46" s="1383" t="s">
        <v>225</v>
      </c>
      <c r="E46" s="1344">
        <v>30</v>
      </c>
      <c r="F46" s="1333"/>
      <c r="G46" s="1344">
        <v>50</v>
      </c>
      <c r="H46" s="1333"/>
      <c r="I46" s="1344">
        <v>70</v>
      </c>
      <c r="J46" s="1323"/>
      <c r="K46" s="109">
        <v>110</v>
      </c>
      <c r="L46" s="1330"/>
      <c r="M46" s="1344">
        <v>70</v>
      </c>
      <c r="N46" s="1323"/>
      <c r="O46" s="1345">
        <v>70</v>
      </c>
      <c r="P46" s="1493"/>
      <c r="Q46" s="84"/>
      <c r="R46" s="68" t="s">
        <v>282</v>
      </c>
      <c r="S46" s="67">
        <v>30</v>
      </c>
      <c r="T46" s="67">
        <v>50</v>
      </c>
      <c r="U46" s="67">
        <v>70</v>
      </c>
      <c r="V46" s="68" t="s">
        <v>280</v>
      </c>
      <c r="W46" s="67">
        <v>70</v>
      </c>
      <c r="X46" s="71">
        <v>70</v>
      </c>
    </row>
    <row r="47" spans="2:24">
      <c r="B47" s="84" t="s">
        <v>312</v>
      </c>
      <c r="C47" s="1320">
        <v>0</v>
      </c>
      <c r="D47" s="1322"/>
      <c r="E47" s="1320">
        <v>0</v>
      </c>
      <c r="F47" s="1322"/>
      <c r="G47" s="1321">
        <v>30</v>
      </c>
      <c r="H47" s="1322"/>
      <c r="I47" s="1321">
        <v>30</v>
      </c>
      <c r="J47" s="1323"/>
      <c r="K47" s="109">
        <v>40</v>
      </c>
      <c r="L47" s="1330"/>
      <c r="M47" s="1321">
        <v>30</v>
      </c>
      <c r="N47" s="1325"/>
      <c r="O47" s="1329">
        <v>30</v>
      </c>
      <c r="P47" s="1493"/>
      <c r="Q47" s="84" t="s">
        <v>312</v>
      </c>
      <c r="R47" s="67">
        <v>0</v>
      </c>
      <c r="S47" s="67">
        <v>0</v>
      </c>
      <c r="T47" s="67">
        <v>30</v>
      </c>
      <c r="U47" s="67">
        <v>30</v>
      </c>
      <c r="V47" s="68" t="s">
        <v>313</v>
      </c>
      <c r="W47" s="67">
        <v>30</v>
      </c>
      <c r="X47" s="71">
        <v>30</v>
      </c>
    </row>
    <row r="48" spans="2:24" ht="15.75">
      <c r="B48" s="1357" t="s">
        <v>1525</v>
      </c>
      <c r="C48" s="1358"/>
      <c r="D48" s="1359"/>
      <c r="E48" s="1359"/>
      <c r="F48" s="1359"/>
      <c r="G48" s="1359"/>
      <c r="H48" s="1359"/>
      <c r="I48" s="1359"/>
      <c r="J48" s="1359"/>
      <c r="K48" s="1359"/>
      <c r="L48" s="1359"/>
      <c r="M48" s="1359"/>
      <c r="N48" s="1359"/>
      <c r="O48" s="1360"/>
      <c r="P48" s="1493"/>
      <c r="Q48" s="1357" t="s">
        <v>1525</v>
      </c>
      <c r="R48" s="1358"/>
      <c r="S48" s="1359"/>
      <c r="T48" s="1359"/>
      <c r="U48" s="1359"/>
      <c r="V48" s="1359"/>
      <c r="W48" s="1359"/>
      <c r="X48" s="1359"/>
    </row>
    <row r="49" spans="2:24">
      <c r="B49" s="86"/>
      <c r="C49" s="97">
        <v>30</v>
      </c>
      <c r="D49" s="1383" t="s">
        <v>225</v>
      </c>
      <c r="E49" s="1344">
        <v>30</v>
      </c>
      <c r="F49" s="1333"/>
      <c r="G49" s="1344">
        <v>60</v>
      </c>
      <c r="H49" s="1333"/>
      <c r="I49" s="1344">
        <v>80</v>
      </c>
      <c r="J49" s="1323"/>
      <c r="K49" s="109">
        <v>130</v>
      </c>
      <c r="L49" s="1330"/>
      <c r="M49" s="1344">
        <v>100</v>
      </c>
      <c r="N49" s="1323"/>
      <c r="O49" s="1345">
        <v>100</v>
      </c>
      <c r="P49" s="1493"/>
      <c r="Q49" s="83"/>
      <c r="R49" s="68" t="s">
        <v>282</v>
      </c>
      <c r="S49" s="67">
        <v>30</v>
      </c>
      <c r="T49" s="67">
        <v>60</v>
      </c>
      <c r="U49" s="67">
        <v>80</v>
      </c>
      <c r="V49" s="68" t="s">
        <v>314</v>
      </c>
      <c r="W49" s="67">
        <v>100</v>
      </c>
      <c r="X49" s="71">
        <v>100</v>
      </c>
    </row>
    <row r="50" spans="2:24" s="206" customFormat="1" ht="15.75">
      <c r="B50" s="1339"/>
      <c r="C50" s="1340" t="s">
        <v>405</v>
      </c>
      <c r="D50" s="1341"/>
      <c r="E50" s="1341"/>
      <c r="F50" s="1341"/>
      <c r="G50" s="1341"/>
      <c r="H50" s="1341"/>
      <c r="I50" s="1341"/>
      <c r="J50" s="1341"/>
      <c r="K50" s="1341"/>
      <c r="L50" s="1341"/>
      <c r="M50" s="1341"/>
      <c r="N50" s="1341"/>
      <c r="O50" s="1342"/>
      <c r="P50" s="1494"/>
      <c r="Q50" s="211" t="s">
        <v>405</v>
      </c>
      <c r="R50" s="207"/>
      <c r="S50" s="207"/>
      <c r="T50" s="207"/>
      <c r="U50" s="207"/>
      <c r="V50" s="207"/>
      <c r="W50" s="207"/>
      <c r="X50" s="208"/>
    </row>
    <row r="51" spans="2:24" ht="13.5">
      <c r="B51" s="1406" t="s">
        <v>201</v>
      </c>
      <c r="C51" s="1411">
        <v>0</v>
      </c>
      <c r="D51" s="1450"/>
      <c r="E51" s="1409" t="s">
        <v>436</v>
      </c>
      <c r="F51" s="1410"/>
      <c r="G51" s="1409" t="s">
        <v>437</v>
      </c>
      <c r="H51" s="1410"/>
      <c r="I51" s="1411">
        <v>1</v>
      </c>
      <c r="J51" s="1412"/>
      <c r="K51" s="1409" t="s">
        <v>406</v>
      </c>
      <c r="L51" s="1410"/>
      <c r="M51" s="1411">
        <v>1</v>
      </c>
      <c r="N51" s="1412"/>
      <c r="O51" s="1413">
        <v>1</v>
      </c>
      <c r="P51" s="1493"/>
      <c r="Q51" s="84" t="s">
        <v>201</v>
      </c>
      <c r="R51" s="67">
        <v>0</v>
      </c>
      <c r="S51" s="68" t="s">
        <v>436</v>
      </c>
      <c r="T51" s="68" t="s">
        <v>437</v>
      </c>
      <c r="U51" s="67">
        <v>1</v>
      </c>
      <c r="V51" s="68" t="s">
        <v>406</v>
      </c>
      <c r="W51" s="67">
        <v>1</v>
      </c>
      <c r="X51" s="71">
        <v>1</v>
      </c>
    </row>
    <row r="52" spans="2:24">
      <c r="B52" s="1402"/>
      <c r="C52" s="1404">
        <v>0</v>
      </c>
      <c r="D52" s="1333"/>
      <c r="E52" s="109">
        <v>0.25</v>
      </c>
      <c r="F52" s="124"/>
      <c r="G52" s="109">
        <v>0.5</v>
      </c>
      <c r="H52" s="124"/>
      <c r="I52" s="109">
        <v>1</v>
      </c>
      <c r="J52" s="124"/>
      <c r="K52" s="109">
        <v>1.25</v>
      </c>
      <c r="L52" s="1466"/>
      <c r="M52" s="109">
        <v>1</v>
      </c>
      <c r="N52" s="124"/>
      <c r="O52" s="266">
        <v>1</v>
      </c>
      <c r="P52" s="1493"/>
      <c r="Q52" s="84"/>
      <c r="R52" s="67"/>
      <c r="S52" s="68"/>
      <c r="T52" s="68"/>
      <c r="U52" s="67"/>
      <c r="V52" s="68"/>
      <c r="W52" s="67"/>
      <c r="X52" s="71"/>
    </row>
    <row r="53" spans="2:24" ht="12.75" customHeight="1">
      <c r="B53" s="1319" t="s">
        <v>407</v>
      </c>
      <c r="C53" s="1320">
        <v>0</v>
      </c>
      <c r="D53" s="1322"/>
      <c r="E53" s="1320">
        <v>0</v>
      </c>
      <c r="F53" s="1322"/>
      <c r="G53" s="1320">
        <v>0</v>
      </c>
      <c r="H53" s="1322"/>
      <c r="I53" s="1321">
        <v>40</v>
      </c>
      <c r="J53" s="1323"/>
      <c r="K53" s="109">
        <v>50</v>
      </c>
      <c r="L53" s="1330"/>
      <c r="M53" s="1321">
        <v>60</v>
      </c>
      <c r="N53" s="1325"/>
      <c r="O53" s="1329">
        <v>60</v>
      </c>
      <c r="P53" s="1493"/>
      <c r="Q53" s="84" t="s">
        <v>407</v>
      </c>
      <c r="R53" s="67">
        <v>0</v>
      </c>
      <c r="S53" s="67">
        <v>0</v>
      </c>
      <c r="T53" s="67">
        <v>0</v>
      </c>
      <c r="U53" s="67">
        <v>40</v>
      </c>
      <c r="V53" s="68" t="s">
        <v>408</v>
      </c>
      <c r="W53" s="67">
        <v>60</v>
      </c>
      <c r="X53" s="71">
        <v>60</v>
      </c>
    </row>
    <row r="54" spans="2:24" ht="12.75" customHeight="1">
      <c r="B54" s="1319" t="s">
        <v>409</v>
      </c>
      <c r="C54" s="1320">
        <v>0</v>
      </c>
      <c r="D54" s="1322"/>
      <c r="E54" s="1321">
        <v>15</v>
      </c>
      <c r="F54" s="1322"/>
      <c r="G54" s="1321">
        <v>30</v>
      </c>
      <c r="H54" s="1322"/>
      <c r="I54" s="1321">
        <v>30</v>
      </c>
      <c r="J54" s="1323"/>
      <c r="K54" s="109">
        <v>45</v>
      </c>
      <c r="L54" s="1330"/>
      <c r="M54" s="1321">
        <v>50</v>
      </c>
      <c r="N54" s="1325"/>
      <c r="O54" s="1329">
        <v>50</v>
      </c>
      <c r="P54" s="1493"/>
      <c r="Q54" s="84" t="s">
        <v>409</v>
      </c>
      <c r="R54" s="67">
        <v>0</v>
      </c>
      <c r="S54" s="67">
        <v>15</v>
      </c>
      <c r="T54" s="67">
        <v>30</v>
      </c>
      <c r="U54" s="67">
        <v>30</v>
      </c>
      <c r="V54" s="68" t="s">
        <v>410</v>
      </c>
      <c r="W54" s="67">
        <v>50</v>
      </c>
      <c r="X54" s="71">
        <v>50</v>
      </c>
    </row>
    <row r="55" spans="2:24" ht="12.75" customHeight="1">
      <c r="B55" s="1357" t="s">
        <v>1526</v>
      </c>
      <c r="C55" s="1358"/>
      <c r="D55" s="1359"/>
      <c r="E55" s="1359"/>
      <c r="F55" s="1359"/>
      <c r="G55" s="1359"/>
      <c r="H55" s="1359"/>
      <c r="I55" s="1359"/>
      <c r="J55" s="1359"/>
      <c r="K55" s="1359"/>
      <c r="L55" s="1359"/>
      <c r="M55" s="1359"/>
      <c r="N55" s="1359"/>
      <c r="O55" s="1360"/>
      <c r="P55" s="1493"/>
      <c r="Q55" s="1357" t="s">
        <v>1526</v>
      </c>
      <c r="R55" s="1358"/>
      <c r="S55" s="1359"/>
      <c r="T55" s="1359"/>
      <c r="U55" s="1359"/>
      <c r="V55" s="1359"/>
      <c r="W55" s="1359"/>
      <c r="X55" s="1359"/>
    </row>
    <row r="56" spans="2:24">
      <c r="B56" s="1401"/>
      <c r="C56" s="1418">
        <v>0</v>
      </c>
      <c r="D56" s="1419"/>
      <c r="E56" s="1375" t="s">
        <v>437</v>
      </c>
      <c r="F56" s="1376"/>
      <c r="G56" s="1378">
        <v>1</v>
      </c>
      <c r="H56" s="1379"/>
      <c r="I56" s="1378">
        <v>1</v>
      </c>
      <c r="J56" s="1380"/>
      <c r="K56" s="1378">
        <v>2</v>
      </c>
      <c r="L56" s="1379"/>
      <c r="M56" s="1378">
        <v>2</v>
      </c>
      <c r="N56" s="1380"/>
      <c r="O56" s="1381">
        <v>2</v>
      </c>
      <c r="P56" s="1493"/>
      <c r="Q56" s="84"/>
      <c r="R56" s="67">
        <v>0</v>
      </c>
      <c r="S56" s="68" t="s">
        <v>437</v>
      </c>
      <c r="T56" s="67">
        <v>1</v>
      </c>
      <c r="U56" s="67">
        <v>1</v>
      </c>
      <c r="V56" s="67">
        <v>2</v>
      </c>
      <c r="W56" s="67">
        <v>2</v>
      </c>
      <c r="X56" s="71">
        <v>2</v>
      </c>
    </row>
    <row r="57" spans="2:24">
      <c r="B57" s="1402"/>
      <c r="C57" s="1404">
        <v>0</v>
      </c>
      <c r="D57" s="1333"/>
      <c r="E57" s="109" t="s">
        <v>315</v>
      </c>
      <c r="F57" s="124"/>
      <c r="G57" s="109">
        <v>1</v>
      </c>
      <c r="H57" s="124"/>
      <c r="I57" s="109">
        <v>1</v>
      </c>
      <c r="J57" s="124"/>
      <c r="K57" s="1461">
        <v>2</v>
      </c>
      <c r="L57" s="1466"/>
      <c r="M57" s="109">
        <v>2</v>
      </c>
      <c r="N57" s="124"/>
      <c r="O57" s="266">
        <v>2</v>
      </c>
      <c r="P57" s="1493"/>
      <c r="Q57" s="84"/>
      <c r="R57" s="67"/>
      <c r="S57" s="68"/>
      <c r="T57" s="67"/>
      <c r="U57" s="67"/>
      <c r="V57" s="67"/>
      <c r="W57" s="67"/>
      <c r="X57" s="71"/>
    </row>
    <row r="58" spans="2:24" ht="12.75" customHeight="1">
      <c r="B58" s="1319" t="s">
        <v>411</v>
      </c>
      <c r="C58" s="1320">
        <v>0</v>
      </c>
      <c r="D58" s="101"/>
      <c r="E58" s="96">
        <v>15</v>
      </c>
      <c r="F58" s="1322"/>
      <c r="G58" s="1321">
        <v>30</v>
      </c>
      <c r="H58" s="1322"/>
      <c r="I58" s="1321">
        <v>30</v>
      </c>
      <c r="J58" s="1323"/>
      <c r="K58" s="109">
        <v>45</v>
      </c>
      <c r="L58" s="1330"/>
      <c r="M58" s="1321">
        <v>50</v>
      </c>
      <c r="N58" s="1325"/>
      <c r="O58" s="1329">
        <v>50</v>
      </c>
      <c r="P58" s="1493"/>
      <c r="Q58" s="84" t="s">
        <v>411</v>
      </c>
      <c r="R58" s="67">
        <v>0</v>
      </c>
      <c r="S58" s="67">
        <v>15</v>
      </c>
      <c r="T58" s="67">
        <v>30</v>
      </c>
      <c r="U58" s="67">
        <v>30</v>
      </c>
      <c r="V58" s="68" t="s">
        <v>410</v>
      </c>
      <c r="W58" s="67">
        <v>50</v>
      </c>
      <c r="X58" s="71">
        <v>50</v>
      </c>
    </row>
    <row r="59" spans="2:24" ht="12.75" customHeight="1">
      <c r="B59" s="1319" t="s">
        <v>412</v>
      </c>
      <c r="C59" s="1320">
        <v>0</v>
      </c>
      <c r="D59" s="101"/>
      <c r="E59" s="1320">
        <v>0</v>
      </c>
      <c r="F59" s="1322"/>
      <c r="G59" s="1321">
        <v>20</v>
      </c>
      <c r="H59" s="1322"/>
      <c r="I59" s="1321">
        <v>30</v>
      </c>
      <c r="J59" s="1323"/>
      <c r="K59" s="109">
        <v>45</v>
      </c>
      <c r="L59" s="1330"/>
      <c r="M59" s="1321">
        <v>50</v>
      </c>
      <c r="N59" s="1325"/>
      <c r="O59" s="1329">
        <v>50</v>
      </c>
      <c r="P59" s="1493"/>
      <c r="Q59" s="84" t="s">
        <v>412</v>
      </c>
      <c r="R59" s="67">
        <v>0</v>
      </c>
      <c r="S59" s="67">
        <v>0</v>
      </c>
      <c r="T59" s="67">
        <v>20</v>
      </c>
      <c r="U59" s="67">
        <v>30</v>
      </c>
      <c r="V59" s="68" t="s">
        <v>410</v>
      </c>
      <c r="W59" s="67">
        <v>50</v>
      </c>
      <c r="X59" s="71">
        <v>50</v>
      </c>
    </row>
    <row r="60" spans="2:24" ht="12.75" customHeight="1">
      <c r="B60" s="1319" t="s">
        <v>413</v>
      </c>
      <c r="C60" s="1320">
        <v>0</v>
      </c>
      <c r="D60" s="101"/>
      <c r="E60" s="96">
        <v>15</v>
      </c>
      <c r="F60" s="1322"/>
      <c r="G60" s="1321">
        <v>30</v>
      </c>
      <c r="H60" s="1322"/>
      <c r="I60" s="1321">
        <v>40</v>
      </c>
      <c r="J60" s="1325"/>
      <c r="K60" s="96">
        <v>50</v>
      </c>
      <c r="L60" s="1322"/>
      <c r="M60" s="1321">
        <v>50</v>
      </c>
      <c r="N60" s="1325"/>
      <c r="O60" s="1329">
        <v>50</v>
      </c>
      <c r="P60" s="1493"/>
      <c r="Q60" s="84" t="s">
        <v>413</v>
      </c>
      <c r="R60" s="67">
        <v>0</v>
      </c>
      <c r="S60" s="67">
        <v>15</v>
      </c>
      <c r="T60" s="67">
        <v>30</v>
      </c>
      <c r="U60" s="67">
        <v>40</v>
      </c>
      <c r="V60" s="67">
        <v>50</v>
      </c>
      <c r="W60" s="67">
        <v>50</v>
      </c>
      <c r="X60" s="71">
        <v>50</v>
      </c>
    </row>
    <row r="61" spans="2:24" ht="12.75" customHeight="1">
      <c r="B61" s="1319" t="s">
        <v>414</v>
      </c>
      <c r="C61" s="1320">
        <v>0</v>
      </c>
      <c r="D61" s="101"/>
      <c r="E61" s="1320">
        <v>0</v>
      </c>
      <c r="F61" s="1322"/>
      <c r="G61" s="1321">
        <v>30</v>
      </c>
      <c r="H61" s="1322"/>
      <c r="I61" s="1321">
        <v>30</v>
      </c>
      <c r="J61" s="1323"/>
      <c r="K61" s="109">
        <v>45</v>
      </c>
      <c r="L61" s="1330"/>
      <c r="M61" s="1321">
        <v>50</v>
      </c>
      <c r="N61" s="1325"/>
      <c r="O61" s="1329">
        <v>50</v>
      </c>
      <c r="P61" s="1493"/>
      <c r="Q61" s="84" t="s">
        <v>414</v>
      </c>
      <c r="R61" s="67">
        <v>0</v>
      </c>
      <c r="S61" s="67">
        <v>0</v>
      </c>
      <c r="T61" s="67">
        <v>30</v>
      </c>
      <c r="U61" s="67">
        <v>30</v>
      </c>
      <c r="V61" s="68" t="s">
        <v>313</v>
      </c>
      <c r="W61" s="67">
        <v>50</v>
      </c>
      <c r="X61" s="71">
        <v>50</v>
      </c>
    </row>
    <row r="62" spans="2:24" ht="12.75" customHeight="1">
      <c r="B62" s="1319" t="s">
        <v>415</v>
      </c>
      <c r="C62" s="1320">
        <v>0</v>
      </c>
      <c r="D62" s="101"/>
      <c r="E62" s="1320">
        <v>0</v>
      </c>
      <c r="F62" s="1322"/>
      <c r="G62" s="1321">
        <v>45</v>
      </c>
      <c r="H62" s="1322"/>
      <c r="I62" s="1321">
        <v>45</v>
      </c>
      <c r="J62" s="1325"/>
      <c r="K62" s="96">
        <v>65</v>
      </c>
      <c r="L62" s="1322"/>
      <c r="M62" s="1321">
        <v>65</v>
      </c>
      <c r="N62" s="1325"/>
      <c r="O62" s="1329">
        <v>65</v>
      </c>
      <c r="P62" s="1493"/>
      <c r="Q62" s="84" t="s">
        <v>415</v>
      </c>
      <c r="R62" s="67">
        <v>0</v>
      </c>
      <c r="S62" s="67">
        <v>0</v>
      </c>
      <c r="T62" s="67">
        <v>45</v>
      </c>
      <c r="U62" s="67">
        <v>45</v>
      </c>
      <c r="V62" s="67">
        <v>65</v>
      </c>
      <c r="W62" s="67">
        <v>65</v>
      </c>
      <c r="X62" s="71">
        <v>65</v>
      </c>
    </row>
    <row r="63" spans="2:24" ht="12.75" customHeight="1">
      <c r="B63" s="1319" t="s">
        <v>416</v>
      </c>
      <c r="C63" s="1320">
        <v>0</v>
      </c>
      <c r="D63" s="101"/>
      <c r="E63" s="1320">
        <v>0</v>
      </c>
      <c r="F63" s="1322"/>
      <c r="G63" s="1321">
        <v>30</v>
      </c>
      <c r="H63" s="1322"/>
      <c r="I63" s="1321">
        <v>30</v>
      </c>
      <c r="J63" s="1323"/>
      <c r="K63" s="109">
        <v>45</v>
      </c>
      <c r="L63" s="1330"/>
      <c r="M63" s="1321">
        <v>50</v>
      </c>
      <c r="N63" s="1325"/>
      <c r="O63" s="1329">
        <v>50</v>
      </c>
      <c r="P63" s="1493"/>
      <c r="Q63" s="84" t="s">
        <v>416</v>
      </c>
      <c r="R63" s="67">
        <v>0</v>
      </c>
      <c r="S63" s="67">
        <v>0</v>
      </c>
      <c r="T63" s="67">
        <v>30</v>
      </c>
      <c r="U63" s="67">
        <v>30</v>
      </c>
      <c r="V63" s="68" t="s">
        <v>313</v>
      </c>
      <c r="W63" s="67">
        <v>50</v>
      </c>
      <c r="X63" s="71">
        <v>50</v>
      </c>
    </row>
    <row r="64" spans="2:24" ht="12.75" customHeight="1">
      <c r="B64" s="1357" t="s">
        <v>417</v>
      </c>
      <c r="C64" s="1358"/>
      <c r="D64" s="1359"/>
      <c r="E64" s="1359"/>
      <c r="F64" s="1359"/>
      <c r="G64" s="1359"/>
      <c r="H64" s="1359"/>
      <c r="I64" s="1359"/>
      <c r="J64" s="1359"/>
      <c r="K64" s="1359"/>
      <c r="L64" s="1359"/>
      <c r="M64" s="1359"/>
      <c r="N64" s="1359"/>
      <c r="O64" s="1360"/>
      <c r="P64" s="1493"/>
      <c r="Q64" s="1357" t="s">
        <v>417</v>
      </c>
      <c r="R64" s="1358"/>
      <c r="S64" s="1359"/>
      <c r="T64" s="1359"/>
      <c r="U64" s="1359"/>
      <c r="V64" s="1359"/>
      <c r="W64" s="1359"/>
      <c r="X64" s="1359"/>
    </row>
    <row r="65" spans="2:24">
      <c r="B65" s="1334"/>
      <c r="C65" s="1366">
        <v>0</v>
      </c>
      <c r="D65" s="114"/>
      <c r="E65" s="1366">
        <v>0</v>
      </c>
      <c r="F65" s="1333"/>
      <c r="G65" s="1344">
        <v>30</v>
      </c>
      <c r="H65" s="1333"/>
      <c r="I65" s="1344">
        <v>30</v>
      </c>
      <c r="J65" s="1323"/>
      <c r="K65" s="109">
        <v>45</v>
      </c>
      <c r="L65" s="1330"/>
      <c r="M65" s="1344">
        <v>50</v>
      </c>
      <c r="N65" s="1323"/>
      <c r="O65" s="1345">
        <v>50</v>
      </c>
      <c r="P65" s="1493"/>
      <c r="Q65" s="84"/>
      <c r="R65" s="67">
        <v>0</v>
      </c>
      <c r="S65" s="67">
        <v>0</v>
      </c>
      <c r="T65" s="67">
        <v>30</v>
      </c>
      <c r="U65" s="67">
        <v>30</v>
      </c>
      <c r="V65" s="68" t="s">
        <v>410</v>
      </c>
      <c r="W65" s="67">
        <v>50</v>
      </c>
      <c r="X65" s="71">
        <v>50</v>
      </c>
    </row>
    <row r="66" spans="2:24" s="206" customFormat="1" ht="15.75">
      <c r="B66" s="1335"/>
      <c r="C66" s="1336" t="s">
        <v>418</v>
      </c>
      <c r="D66" s="1337"/>
      <c r="E66" s="1337"/>
      <c r="F66" s="1337"/>
      <c r="G66" s="1337"/>
      <c r="H66" s="1337"/>
      <c r="I66" s="1337"/>
      <c r="J66" s="1337"/>
      <c r="K66" s="1337"/>
      <c r="L66" s="1337"/>
      <c r="M66" s="1337"/>
      <c r="N66" s="1337"/>
      <c r="O66" s="1338"/>
      <c r="P66" s="1494"/>
      <c r="Q66" s="211" t="s">
        <v>418</v>
      </c>
      <c r="R66" s="207"/>
      <c r="S66" s="207"/>
      <c r="T66" s="207"/>
      <c r="U66" s="207"/>
      <c r="V66" s="207"/>
      <c r="W66" s="207"/>
      <c r="X66" s="208"/>
    </row>
    <row r="67" spans="2:24">
      <c r="B67" s="1319" t="s">
        <v>419</v>
      </c>
      <c r="C67" s="1320">
        <v>0</v>
      </c>
      <c r="D67" s="1322"/>
      <c r="E67" s="1320">
        <v>0</v>
      </c>
      <c r="F67" s="101"/>
      <c r="G67" s="96">
        <v>50</v>
      </c>
      <c r="H67" s="101"/>
      <c r="I67" s="96">
        <v>50</v>
      </c>
      <c r="J67" s="112"/>
      <c r="K67" s="96">
        <v>100</v>
      </c>
      <c r="L67" s="1322"/>
      <c r="M67" s="1321">
        <v>50</v>
      </c>
      <c r="N67" s="1325"/>
      <c r="O67" s="1329">
        <v>50</v>
      </c>
      <c r="P67" s="1493"/>
      <c r="Q67" s="84" t="s">
        <v>419</v>
      </c>
      <c r="R67" s="67">
        <v>0</v>
      </c>
      <c r="S67" s="67">
        <v>0</v>
      </c>
      <c r="T67" s="67">
        <v>50</v>
      </c>
      <c r="U67" s="67">
        <v>50</v>
      </c>
      <c r="V67" s="67">
        <v>100</v>
      </c>
      <c r="W67" s="67">
        <v>50</v>
      </c>
      <c r="X67" s="71">
        <v>50</v>
      </c>
    </row>
    <row r="68" spans="2:24">
      <c r="B68" s="1319" t="s">
        <v>420</v>
      </c>
      <c r="C68" s="1320">
        <v>0</v>
      </c>
      <c r="D68" s="1322"/>
      <c r="E68" s="1320">
        <v>0</v>
      </c>
      <c r="F68" s="101"/>
      <c r="G68" s="96">
        <v>50</v>
      </c>
      <c r="H68" s="101"/>
      <c r="I68" s="96">
        <v>50</v>
      </c>
      <c r="J68" s="112"/>
      <c r="K68" s="98">
        <v>100</v>
      </c>
      <c r="L68" s="1331"/>
      <c r="M68" s="1321">
        <v>50</v>
      </c>
      <c r="N68" s="1325"/>
      <c r="O68" s="1329">
        <v>50</v>
      </c>
      <c r="P68" s="1493"/>
      <c r="Q68" s="84" t="s">
        <v>420</v>
      </c>
      <c r="R68" s="67">
        <v>0</v>
      </c>
      <c r="S68" s="67">
        <v>0</v>
      </c>
      <c r="T68" s="67">
        <v>50</v>
      </c>
      <c r="U68" s="67">
        <v>50</v>
      </c>
      <c r="V68" s="68">
        <v>100</v>
      </c>
      <c r="W68" s="67">
        <v>50</v>
      </c>
      <c r="X68" s="71">
        <v>50</v>
      </c>
    </row>
    <row r="69" spans="2:24">
      <c r="B69" s="1319" t="s">
        <v>421</v>
      </c>
      <c r="C69" s="1320">
        <v>0</v>
      </c>
      <c r="D69" s="1322"/>
      <c r="E69" s="1320">
        <v>0</v>
      </c>
      <c r="F69" s="125"/>
      <c r="G69" s="109">
        <v>65</v>
      </c>
      <c r="H69" s="124"/>
      <c r="I69" s="109">
        <v>65</v>
      </c>
      <c r="J69" s="124"/>
      <c r="K69" s="109">
        <v>100</v>
      </c>
      <c r="L69" s="1330"/>
      <c r="M69" s="1321">
        <v>70</v>
      </c>
      <c r="N69" s="1325"/>
      <c r="O69" s="1329">
        <v>70</v>
      </c>
      <c r="P69" s="1493"/>
      <c r="Q69" s="84" t="s">
        <v>421</v>
      </c>
      <c r="R69" s="67">
        <v>0</v>
      </c>
      <c r="S69" s="67">
        <v>0</v>
      </c>
      <c r="T69" s="68" t="s">
        <v>422</v>
      </c>
      <c r="U69" s="68" t="s">
        <v>422</v>
      </c>
      <c r="V69" s="68" t="s">
        <v>280</v>
      </c>
      <c r="W69" s="67">
        <v>70</v>
      </c>
      <c r="X69" s="71">
        <v>70</v>
      </c>
    </row>
    <row r="70" spans="2:24">
      <c r="B70" s="1319" t="s">
        <v>423</v>
      </c>
      <c r="C70" s="1320">
        <v>0</v>
      </c>
      <c r="D70" s="1322"/>
      <c r="E70" s="1320">
        <v>0</v>
      </c>
      <c r="F70" s="1322"/>
      <c r="G70" s="1321">
        <v>70</v>
      </c>
      <c r="H70" s="1322"/>
      <c r="I70" s="1321">
        <v>70</v>
      </c>
      <c r="J70" s="1325"/>
      <c r="K70" s="1321">
        <v>90</v>
      </c>
      <c r="L70" s="1322"/>
      <c r="M70" s="1321">
        <v>70</v>
      </c>
      <c r="N70" s="1325"/>
      <c r="O70" s="1329">
        <v>70</v>
      </c>
      <c r="P70" s="1493"/>
      <c r="Q70" s="84" t="s">
        <v>423</v>
      </c>
      <c r="R70" s="67">
        <v>0</v>
      </c>
      <c r="S70" s="67">
        <v>0</v>
      </c>
      <c r="T70" s="67">
        <v>70</v>
      </c>
      <c r="U70" s="67">
        <v>70</v>
      </c>
      <c r="V70" s="67">
        <v>90</v>
      </c>
      <c r="W70" s="67">
        <v>70</v>
      </c>
      <c r="X70" s="71">
        <v>70</v>
      </c>
    </row>
    <row r="71" spans="2:24">
      <c r="B71" s="1319" t="s">
        <v>424</v>
      </c>
      <c r="C71" s="1320">
        <v>0</v>
      </c>
      <c r="D71" s="1322"/>
      <c r="E71" s="1320">
        <v>0</v>
      </c>
      <c r="F71" s="1322"/>
      <c r="G71" s="1321">
        <v>70</v>
      </c>
      <c r="H71" s="1322"/>
      <c r="I71" s="1321">
        <v>70</v>
      </c>
      <c r="J71" s="1325"/>
      <c r="K71" s="1321">
        <v>90</v>
      </c>
      <c r="L71" s="1322"/>
      <c r="M71" s="1321">
        <v>70</v>
      </c>
      <c r="N71" s="1325"/>
      <c r="O71" s="1329">
        <v>70</v>
      </c>
      <c r="P71" s="1493"/>
      <c r="Q71" s="84" t="s">
        <v>424</v>
      </c>
      <c r="R71" s="67">
        <v>0</v>
      </c>
      <c r="S71" s="67">
        <v>0</v>
      </c>
      <c r="T71" s="67">
        <v>70</v>
      </c>
      <c r="U71" s="67">
        <v>70</v>
      </c>
      <c r="V71" s="67">
        <v>90</v>
      </c>
      <c r="W71" s="67">
        <v>70</v>
      </c>
      <c r="X71" s="71">
        <v>70</v>
      </c>
    </row>
    <row r="72" spans="2:24" ht="15.75">
      <c r="B72" s="1357" t="s">
        <v>1527</v>
      </c>
      <c r="C72" s="1358"/>
      <c r="D72" s="1359"/>
      <c r="E72" s="1359"/>
      <c r="F72" s="1359"/>
      <c r="G72" s="1359"/>
      <c r="H72" s="1359"/>
      <c r="I72" s="1359"/>
      <c r="J72" s="1359"/>
      <c r="K72" s="1359"/>
      <c r="L72" s="1359"/>
      <c r="M72" s="1359"/>
      <c r="N72" s="1359"/>
      <c r="O72" s="1360"/>
      <c r="P72" s="1493"/>
      <c r="Q72" s="1357" t="s">
        <v>1527</v>
      </c>
      <c r="R72" s="1358"/>
      <c r="S72" s="1359"/>
      <c r="T72" s="1359"/>
      <c r="U72" s="1359"/>
      <c r="V72" s="1359"/>
      <c r="W72" s="1359"/>
      <c r="X72" s="1359"/>
    </row>
    <row r="73" spans="2:24">
      <c r="B73" s="1398"/>
      <c r="C73" s="97">
        <v>3</v>
      </c>
      <c r="D73" s="1383" t="s">
        <v>225</v>
      </c>
      <c r="E73" s="116">
        <v>5</v>
      </c>
      <c r="F73" s="1333"/>
      <c r="G73" s="1344">
        <v>5</v>
      </c>
      <c r="H73" s="1333"/>
      <c r="I73" s="1344">
        <v>7</v>
      </c>
      <c r="J73" s="1323"/>
      <c r="K73" s="1344">
        <v>8</v>
      </c>
      <c r="L73" s="1333"/>
      <c r="M73" s="1344">
        <v>8</v>
      </c>
      <c r="N73" s="1323"/>
      <c r="O73" s="1345">
        <v>8</v>
      </c>
      <c r="P73" s="1493"/>
      <c r="Q73" s="83"/>
      <c r="R73" s="68" t="s">
        <v>504</v>
      </c>
      <c r="S73" s="67">
        <v>5</v>
      </c>
      <c r="T73" s="67">
        <v>5</v>
      </c>
      <c r="U73" s="67">
        <v>7</v>
      </c>
      <c r="V73" s="67">
        <v>8</v>
      </c>
      <c r="W73" s="67">
        <v>8</v>
      </c>
      <c r="X73" s="71">
        <v>8</v>
      </c>
    </row>
    <row r="74" spans="2:24" ht="15.75">
      <c r="B74" s="1335"/>
      <c r="C74" s="1336" t="s">
        <v>185</v>
      </c>
      <c r="D74" s="1337"/>
      <c r="E74" s="1337"/>
      <c r="F74" s="1337"/>
      <c r="G74" s="1337"/>
      <c r="H74" s="1337"/>
      <c r="I74" s="1337"/>
      <c r="J74" s="1337"/>
      <c r="K74" s="1337"/>
      <c r="L74" s="1337"/>
      <c r="M74" s="1337"/>
      <c r="N74" s="1337"/>
      <c r="O74" s="1338"/>
      <c r="P74" s="1493"/>
      <c r="Q74" s="82" t="s">
        <v>185</v>
      </c>
      <c r="R74" s="69"/>
      <c r="S74" s="69"/>
      <c r="T74" s="69"/>
      <c r="U74" s="69"/>
      <c r="V74" s="69"/>
      <c r="W74" s="69"/>
      <c r="X74" s="70"/>
    </row>
    <row r="75" spans="2:24" ht="15.75">
      <c r="B75" s="1357" t="s">
        <v>441</v>
      </c>
      <c r="C75" s="1358"/>
      <c r="D75" s="1359"/>
      <c r="E75" s="1359"/>
      <c r="F75" s="1359"/>
      <c r="G75" s="1359"/>
      <c r="H75" s="1359"/>
      <c r="I75" s="1359"/>
      <c r="J75" s="1359"/>
      <c r="K75" s="1359"/>
      <c r="L75" s="1359"/>
      <c r="M75" s="1359"/>
      <c r="N75" s="1359"/>
      <c r="O75" s="1360"/>
      <c r="P75" s="1493"/>
      <c r="Q75" s="1357" t="s">
        <v>441</v>
      </c>
      <c r="R75" s="1358"/>
      <c r="S75" s="1359"/>
      <c r="T75" s="1359"/>
      <c r="U75" s="1359"/>
      <c r="V75" s="1359"/>
      <c r="W75" s="1359"/>
      <c r="X75" s="1359"/>
    </row>
    <row r="76" spans="2:24">
      <c r="B76" s="1334"/>
      <c r="C76" s="109">
        <v>15</v>
      </c>
      <c r="D76" s="1343"/>
      <c r="E76" s="1344">
        <v>20</v>
      </c>
      <c r="F76" s="1333"/>
      <c r="G76" s="1344">
        <v>50</v>
      </c>
      <c r="H76" s="1333"/>
      <c r="I76" s="1344">
        <v>70</v>
      </c>
      <c r="J76" s="1323"/>
      <c r="K76" s="109">
        <v>110</v>
      </c>
      <c r="L76" s="1330"/>
      <c r="M76" s="1344">
        <v>100</v>
      </c>
      <c r="N76" s="1323"/>
      <c r="O76" s="1345">
        <v>70</v>
      </c>
      <c r="P76" s="1493"/>
      <c r="Q76" s="84"/>
      <c r="R76" s="68" t="s">
        <v>506</v>
      </c>
      <c r="S76" s="67">
        <v>20</v>
      </c>
      <c r="T76" s="67">
        <v>50</v>
      </c>
      <c r="U76" s="67">
        <v>70</v>
      </c>
      <c r="V76" s="68" t="s">
        <v>295</v>
      </c>
      <c r="W76" s="67">
        <v>100</v>
      </c>
      <c r="X76" s="71">
        <v>70</v>
      </c>
    </row>
    <row r="77" spans="2:24">
      <c r="B77" s="1319" t="s">
        <v>442</v>
      </c>
      <c r="C77" s="109">
        <v>15</v>
      </c>
      <c r="D77" s="1331"/>
      <c r="E77" s="1321">
        <v>20</v>
      </c>
      <c r="F77" s="1322"/>
      <c r="G77" s="1321">
        <v>40</v>
      </c>
      <c r="H77" s="1322"/>
      <c r="I77" s="1321">
        <v>60</v>
      </c>
      <c r="J77" s="1323"/>
      <c r="K77" s="109">
        <v>90</v>
      </c>
      <c r="L77" s="1330"/>
      <c r="M77" s="1321">
        <v>80</v>
      </c>
      <c r="N77" s="1325"/>
      <c r="O77" s="1329">
        <v>60</v>
      </c>
      <c r="P77" s="1493"/>
      <c r="Q77" s="84" t="s">
        <v>442</v>
      </c>
      <c r="R77" s="68" t="s">
        <v>506</v>
      </c>
      <c r="S77" s="67">
        <v>20</v>
      </c>
      <c r="T77" s="67">
        <v>40</v>
      </c>
      <c r="U77" s="67">
        <v>60</v>
      </c>
      <c r="V77" s="68" t="s">
        <v>283</v>
      </c>
      <c r="W77" s="67">
        <v>80</v>
      </c>
      <c r="X77" s="71">
        <v>60</v>
      </c>
    </row>
    <row r="78" spans="2:24">
      <c r="B78" s="1319" t="s">
        <v>507</v>
      </c>
      <c r="C78" s="109">
        <v>15</v>
      </c>
      <c r="D78" s="1331"/>
      <c r="E78" s="1321">
        <v>20</v>
      </c>
      <c r="F78" s="1322"/>
      <c r="G78" s="1321">
        <v>50</v>
      </c>
      <c r="H78" s="1322"/>
      <c r="I78" s="1321">
        <v>70</v>
      </c>
      <c r="J78" s="1325"/>
      <c r="K78" s="96">
        <v>100</v>
      </c>
      <c r="L78" s="1322"/>
      <c r="M78" s="1321">
        <v>100</v>
      </c>
      <c r="N78" s="1325"/>
      <c r="O78" s="1329">
        <v>70</v>
      </c>
      <c r="P78" s="1493"/>
      <c r="Q78" s="84" t="s">
        <v>507</v>
      </c>
      <c r="R78" s="68" t="s">
        <v>506</v>
      </c>
      <c r="S78" s="67">
        <v>20</v>
      </c>
      <c r="T78" s="67">
        <v>50</v>
      </c>
      <c r="U78" s="67">
        <v>70</v>
      </c>
      <c r="V78" s="67">
        <v>100</v>
      </c>
      <c r="W78" s="67">
        <v>100</v>
      </c>
      <c r="X78" s="71">
        <v>70</v>
      </c>
    </row>
    <row r="79" spans="2:24">
      <c r="B79" s="1319" t="s">
        <v>508</v>
      </c>
      <c r="C79" s="1320">
        <v>0</v>
      </c>
      <c r="D79" s="1322"/>
      <c r="E79" s="1320">
        <v>0</v>
      </c>
      <c r="F79" s="1322"/>
      <c r="G79" s="1321">
        <v>50</v>
      </c>
      <c r="H79" s="1322"/>
      <c r="I79" s="1321">
        <v>70</v>
      </c>
      <c r="J79" s="1325"/>
      <c r="K79" s="96">
        <v>100</v>
      </c>
      <c r="L79" s="1322"/>
      <c r="M79" s="1321">
        <v>100</v>
      </c>
      <c r="N79" s="1325"/>
      <c r="O79" s="1329">
        <v>70</v>
      </c>
      <c r="P79" s="1493"/>
      <c r="Q79" s="84" t="s">
        <v>508</v>
      </c>
      <c r="R79" s="67">
        <v>0</v>
      </c>
      <c r="S79" s="67">
        <v>0</v>
      </c>
      <c r="T79" s="67">
        <v>50</v>
      </c>
      <c r="U79" s="67">
        <v>70</v>
      </c>
      <c r="V79" s="67">
        <v>100</v>
      </c>
      <c r="W79" s="67">
        <v>100</v>
      </c>
      <c r="X79" s="71">
        <v>70</v>
      </c>
    </row>
    <row r="80" spans="2:24" ht="15.75">
      <c r="B80" s="1357" t="s">
        <v>1528</v>
      </c>
      <c r="C80" s="1358"/>
      <c r="D80" s="1359"/>
      <c r="E80" s="1359"/>
      <c r="F80" s="1359"/>
      <c r="G80" s="1359"/>
      <c r="H80" s="1359"/>
      <c r="I80" s="1359"/>
      <c r="J80" s="1359"/>
      <c r="K80" s="1359"/>
      <c r="L80" s="1359"/>
      <c r="M80" s="1359"/>
      <c r="N80" s="1359"/>
      <c r="O80" s="1360"/>
      <c r="P80" s="1493"/>
      <c r="Q80" s="1357" t="s">
        <v>1528</v>
      </c>
      <c r="R80" s="1358"/>
      <c r="S80" s="1359"/>
      <c r="T80" s="1359"/>
      <c r="U80" s="1359"/>
      <c r="V80" s="1359"/>
      <c r="W80" s="1359"/>
      <c r="X80" s="1359"/>
    </row>
    <row r="81" spans="2:24">
      <c r="B81" s="1334"/>
      <c r="C81" s="1366">
        <v>0</v>
      </c>
      <c r="D81" s="1333"/>
      <c r="E81" s="1366">
        <v>0</v>
      </c>
      <c r="F81" s="1333"/>
      <c r="G81" s="1344">
        <v>2</v>
      </c>
      <c r="H81" s="1333"/>
      <c r="I81" s="1344">
        <v>3</v>
      </c>
      <c r="J81" s="1323"/>
      <c r="K81" s="109">
        <v>4.5</v>
      </c>
      <c r="L81" s="1330"/>
      <c r="M81" s="1344">
        <v>4</v>
      </c>
      <c r="N81" s="1323"/>
      <c r="O81" s="1345">
        <v>3</v>
      </c>
      <c r="P81" s="1493"/>
      <c r="Q81" s="84"/>
      <c r="R81" s="67">
        <v>0</v>
      </c>
      <c r="S81" s="67">
        <v>0</v>
      </c>
      <c r="T81" s="67">
        <v>2</v>
      </c>
      <c r="U81" s="67">
        <v>3</v>
      </c>
      <c r="V81" s="68" t="s">
        <v>509</v>
      </c>
      <c r="W81" s="67">
        <v>4</v>
      </c>
      <c r="X81" s="71">
        <v>3</v>
      </c>
    </row>
    <row r="82" spans="2:24">
      <c r="B82" s="1319" t="s">
        <v>510</v>
      </c>
      <c r="C82" s="109">
        <v>15</v>
      </c>
      <c r="D82" s="104"/>
      <c r="E82" s="96">
        <v>20</v>
      </c>
      <c r="F82" s="1322"/>
      <c r="G82" s="1321">
        <v>50</v>
      </c>
      <c r="H82" s="1322"/>
      <c r="I82" s="1321">
        <v>70</v>
      </c>
      <c r="J82" s="1323"/>
      <c r="K82" s="109">
        <v>90</v>
      </c>
      <c r="L82" s="1330"/>
      <c r="M82" s="1321">
        <v>100</v>
      </c>
      <c r="N82" s="1325"/>
      <c r="O82" s="1329">
        <v>70</v>
      </c>
      <c r="P82" s="1493"/>
      <c r="Q82" s="84" t="s">
        <v>510</v>
      </c>
      <c r="R82" s="68" t="s">
        <v>506</v>
      </c>
      <c r="S82" s="67">
        <v>20</v>
      </c>
      <c r="T82" s="67">
        <v>50</v>
      </c>
      <c r="U82" s="67">
        <v>70</v>
      </c>
      <c r="V82" s="68" t="s">
        <v>283</v>
      </c>
      <c r="W82" s="67">
        <v>100</v>
      </c>
      <c r="X82" s="71">
        <v>70</v>
      </c>
    </row>
    <row r="83" spans="2:24" s="206" customFormat="1" ht="15.75">
      <c r="B83" s="1335"/>
      <c r="C83" s="1336" t="s">
        <v>184</v>
      </c>
      <c r="D83" s="1337"/>
      <c r="E83" s="1337"/>
      <c r="F83" s="1337"/>
      <c r="G83" s="1337"/>
      <c r="H83" s="1337"/>
      <c r="I83" s="1337"/>
      <c r="J83" s="1337"/>
      <c r="K83" s="1337"/>
      <c r="L83" s="1337"/>
      <c r="M83" s="1337"/>
      <c r="N83" s="1337"/>
      <c r="O83" s="1338"/>
      <c r="P83" s="1494"/>
      <c r="Q83" s="211" t="s">
        <v>184</v>
      </c>
      <c r="R83" s="207"/>
      <c r="S83" s="207"/>
      <c r="T83" s="207"/>
      <c r="U83" s="207"/>
      <c r="V83" s="207"/>
      <c r="W83" s="207"/>
      <c r="X83" s="208"/>
    </row>
    <row r="84" spans="2:24" s="206" customFormat="1" ht="15.75">
      <c r="B84" s="1357" t="s">
        <v>511</v>
      </c>
      <c r="C84" s="1358"/>
      <c r="D84" s="1359"/>
      <c r="E84" s="1359"/>
      <c r="F84" s="1359"/>
      <c r="G84" s="1359"/>
      <c r="H84" s="1359"/>
      <c r="I84" s="1359"/>
      <c r="J84" s="1359"/>
      <c r="K84" s="1359"/>
      <c r="L84" s="1359"/>
      <c r="M84" s="1359"/>
      <c r="N84" s="1359"/>
      <c r="O84" s="1360"/>
      <c r="P84" s="1494"/>
      <c r="Q84" s="1357" t="s">
        <v>511</v>
      </c>
      <c r="R84" s="1358"/>
      <c r="S84" s="1359"/>
      <c r="T84" s="1359"/>
      <c r="U84" s="1359"/>
      <c r="V84" s="1359"/>
      <c r="W84" s="1359"/>
      <c r="X84" s="1359"/>
    </row>
    <row r="85" spans="2:24">
      <c r="B85" s="1334"/>
      <c r="C85" s="109">
        <v>15</v>
      </c>
      <c r="D85" s="1343"/>
      <c r="E85" s="1344">
        <v>20</v>
      </c>
      <c r="F85" s="1333"/>
      <c r="G85" s="1344">
        <v>50</v>
      </c>
      <c r="H85" s="1333"/>
      <c r="I85" s="1344">
        <v>70</v>
      </c>
      <c r="J85" s="1323"/>
      <c r="K85" s="109">
        <v>110</v>
      </c>
      <c r="L85" s="1330"/>
      <c r="M85" s="1344">
        <v>100</v>
      </c>
      <c r="N85" s="1323"/>
      <c r="O85" s="1345">
        <v>70</v>
      </c>
      <c r="P85" s="1493"/>
      <c r="Q85" s="84"/>
      <c r="R85" s="68" t="s">
        <v>506</v>
      </c>
      <c r="S85" s="67">
        <v>20</v>
      </c>
      <c r="T85" s="67">
        <v>50</v>
      </c>
      <c r="U85" s="67">
        <v>70</v>
      </c>
      <c r="V85" s="68" t="s">
        <v>295</v>
      </c>
      <c r="W85" s="67">
        <v>100</v>
      </c>
      <c r="X85" s="71">
        <v>70</v>
      </c>
    </row>
    <row r="86" spans="2:24" ht="15.75">
      <c r="B86" s="1357" t="s">
        <v>512</v>
      </c>
      <c r="C86" s="1358"/>
      <c r="D86" s="1359"/>
      <c r="E86" s="1359"/>
      <c r="F86" s="1359"/>
      <c r="G86" s="1359"/>
      <c r="H86" s="1359"/>
      <c r="I86" s="1359"/>
      <c r="J86" s="1359"/>
      <c r="K86" s="1359"/>
      <c r="L86" s="1359"/>
      <c r="M86" s="1359"/>
      <c r="N86" s="1359"/>
      <c r="O86" s="1360"/>
      <c r="P86" s="1493"/>
      <c r="Q86" s="1357" t="s">
        <v>512</v>
      </c>
      <c r="R86" s="1358"/>
      <c r="S86" s="1359"/>
      <c r="T86" s="1359"/>
      <c r="U86" s="1359"/>
      <c r="V86" s="1359"/>
      <c r="W86" s="1359"/>
      <c r="X86" s="1359"/>
    </row>
    <row r="87" spans="2:24">
      <c r="B87" s="1350"/>
      <c r="C87" s="268">
        <v>15</v>
      </c>
      <c r="D87" s="1351"/>
      <c r="E87" s="1352">
        <v>20</v>
      </c>
      <c r="F87" s="1353"/>
      <c r="G87" s="1352">
        <v>40</v>
      </c>
      <c r="H87" s="1353"/>
      <c r="I87" s="1352">
        <v>60</v>
      </c>
      <c r="J87" s="1354"/>
      <c r="K87" s="268">
        <v>90</v>
      </c>
      <c r="L87" s="1421"/>
      <c r="M87" s="1352">
        <v>100</v>
      </c>
      <c r="N87" s="1354"/>
      <c r="O87" s="1422">
        <v>70</v>
      </c>
      <c r="P87" s="1493"/>
      <c r="Q87" s="84"/>
      <c r="R87" s="68" t="s">
        <v>506</v>
      </c>
      <c r="S87" s="67">
        <v>20</v>
      </c>
      <c r="T87" s="67">
        <v>40</v>
      </c>
      <c r="U87" s="67">
        <v>60</v>
      </c>
      <c r="V87" s="68" t="s">
        <v>283</v>
      </c>
      <c r="W87" s="67">
        <v>100</v>
      </c>
      <c r="X87" s="71">
        <v>70</v>
      </c>
    </row>
    <row r="88" spans="2:24">
      <c r="B88" s="1334" t="s">
        <v>513</v>
      </c>
      <c r="C88" s="109">
        <v>15</v>
      </c>
      <c r="D88" s="1343"/>
      <c r="E88" s="1344">
        <v>20</v>
      </c>
      <c r="F88" s="1333"/>
      <c r="G88" s="1344">
        <v>50</v>
      </c>
      <c r="H88" s="1333"/>
      <c r="I88" s="1344">
        <v>70</v>
      </c>
      <c r="J88" s="1323"/>
      <c r="K88" s="109">
        <v>90</v>
      </c>
      <c r="L88" s="1330"/>
      <c r="M88" s="1344">
        <v>100</v>
      </c>
      <c r="N88" s="1323"/>
      <c r="O88" s="1345">
        <v>70</v>
      </c>
      <c r="P88" s="1493"/>
      <c r="Q88" s="84" t="s">
        <v>513</v>
      </c>
      <c r="R88" s="68" t="s">
        <v>506</v>
      </c>
      <c r="S88" s="67">
        <v>20</v>
      </c>
      <c r="T88" s="67">
        <v>50</v>
      </c>
      <c r="U88" s="67">
        <v>70</v>
      </c>
      <c r="V88" s="68" t="s">
        <v>283</v>
      </c>
      <c r="W88" s="67">
        <v>100</v>
      </c>
      <c r="X88" s="71">
        <v>70</v>
      </c>
    </row>
    <row r="89" spans="2:24" ht="15.75">
      <c r="B89" s="1357" t="s">
        <v>514</v>
      </c>
      <c r="C89" s="1358"/>
      <c r="D89" s="1359"/>
      <c r="E89" s="1359"/>
      <c r="F89" s="1359"/>
      <c r="G89" s="1359"/>
      <c r="H89" s="1359"/>
      <c r="I89" s="1359"/>
      <c r="J89" s="1359"/>
      <c r="K89" s="1359"/>
      <c r="L89" s="1359"/>
      <c r="M89" s="1359"/>
      <c r="N89" s="1359"/>
      <c r="O89" s="1360"/>
      <c r="P89" s="1493"/>
      <c r="Q89" s="1357" t="s">
        <v>514</v>
      </c>
      <c r="R89" s="1358"/>
      <c r="S89" s="1359"/>
      <c r="T89" s="1359"/>
      <c r="U89" s="1359"/>
      <c r="V89" s="1359"/>
      <c r="W89" s="1359"/>
      <c r="X89" s="1359"/>
    </row>
    <row r="90" spans="2:24" ht="15.75">
      <c r="B90" s="1334"/>
      <c r="C90" s="1366">
        <v>0</v>
      </c>
      <c r="D90" s="1333"/>
      <c r="E90" s="1366">
        <v>0</v>
      </c>
      <c r="F90" s="1333"/>
      <c r="G90" s="1344">
        <v>50</v>
      </c>
      <c r="H90" s="1333"/>
      <c r="I90" s="1344">
        <v>70</v>
      </c>
      <c r="J90" s="1323"/>
      <c r="K90" s="109">
        <v>90</v>
      </c>
      <c r="L90" s="1330"/>
      <c r="M90" s="1344">
        <v>80</v>
      </c>
      <c r="N90" s="1323"/>
      <c r="O90" s="1345">
        <v>60</v>
      </c>
      <c r="P90" s="1493"/>
      <c r="Q90" s="1357"/>
      <c r="R90" s="1358"/>
      <c r="S90" s="1359"/>
      <c r="T90" s="1359"/>
      <c r="U90" s="1359"/>
      <c r="V90" s="1359"/>
      <c r="W90" s="1359"/>
      <c r="X90" s="1359"/>
    </row>
    <row r="91" spans="2:24">
      <c r="B91" s="1319" t="s">
        <v>515</v>
      </c>
      <c r="C91" s="1320">
        <v>0</v>
      </c>
      <c r="D91" s="1322"/>
      <c r="E91" s="1320">
        <v>0</v>
      </c>
      <c r="F91" s="1322"/>
      <c r="G91" s="1321">
        <v>50</v>
      </c>
      <c r="H91" s="1322"/>
      <c r="I91" s="1321">
        <v>70</v>
      </c>
      <c r="J91" s="1323"/>
      <c r="K91" s="109">
        <v>110</v>
      </c>
      <c r="L91" s="1330"/>
      <c r="M91" s="1321">
        <v>100</v>
      </c>
      <c r="N91" s="1325"/>
      <c r="O91" s="1329">
        <v>70</v>
      </c>
      <c r="P91" s="1493"/>
      <c r="Q91" s="84" t="s">
        <v>515</v>
      </c>
      <c r="R91" s="67">
        <v>0</v>
      </c>
      <c r="S91" s="67">
        <v>0</v>
      </c>
      <c r="T91" s="67">
        <v>50</v>
      </c>
      <c r="U91" s="67">
        <v>70</v>
      </c>
      <c r="V91" s="68" t="s">
        <v>295</v>
      </c>
      <c r="W91" s="67">
        <v>100</v>
      </c>
      <c r="X91" s="71">
        <v>70</v>
      </c>
    </row>
    <row r="92" spans="2:24" s="206" customFormat="1" ht="15.75">
      <c r="B92" s="1335"/>
      <c r="C92" s="1336" t="s">
        <v>516</v>
      </c>
      <c r="D92" s="1337"/>
      <c r="E92" s="1337"/>
      <c r="F92" s="1337"/>
      <c r="G92" s="1337"/>
      <c r="H92" s="1337"/>
      <c r="I92" s="1337"/>
      <c r="J92" s="1337"/>
      <c r="K92" s="1337"/>
      <c r="L92" s="1337"/>
      <c r="M92" s="1337"/>
      <c r="N92" s="1337"/>
      <c r="O92" s="1338"/>
      <c r="P92" s="1494"/>
      <c r="Q92" s="211" t="s">
        <v>516</v>
      </c>
      <c r="R92" s="207"/>
      <c r="S92" s="207"/>
      <c r="T92" s="207"/>
      <c r="U92" s="207"/>
      <c r="V92" s="207"/>
      <c r="W92" s="207"/>
      <c r="X92" s="208"/>
    </row>
    <row r="93" spans="2:24">
      <c r="B93" s="1319" t="s">
        <v>517</v>
      </c>
      <c r="C93" s="109">
        <v>15</v>
      </c>
      <c r="D93" s="1331"/>
      <c r="E93" s="1321">
        <v>20</v>
      </c>
      <c r="F93" s="1322"/>
      <c r="G93" s="1321">
        <v>40</v>
      </c>
      <c r="H93" s="1322"/>
      <c r="I93" s="1321">
        <v>60</v>
      </c>
      <c r="J93" s="1323"/>
      <c r="K93" s="109">
        <v>90</v>
      </c>
      <c r="L93" s="1330"/>
      <c r="M93" s="1321">
        <v>80</v>
      </c>
      <c r="N93" s="1325"/>
      <c r="O93" s="1329">
        <v>60</v>
      </c>
      <c r="P93" s="1493"/>
      <c r="Q93" s="84" t="s">
        <v>517</v>
      </c>
      <c r="R93" s="68" t="s">
        <v>506</v>
      </c>
      <c r="S93" s="67">
        <v>20</v>
      </c>
      <c r="T93" s="67">
        <v>40</v>
      </c>
      <c r="U93" s="67">
        <v>60</v>
      </c>
      <c r="V93" s="68" t="s">
        <v>283</v>
      </c>
      <c r="W93" s="67">
        <v>80</v>
      </c>
      <c r="X93" s="71">
        <v>60</v>
      </c>
    </row>
    <row r="94" spans="2:24">
      <c r="B94" s="1319" t="s">
        <v>518</v>
      </c>
      <c r="C94" s="109">
        <v>15</v>
      </c>
      <c r="D94" s="1331"/>
      <c r="E94" s="1321">
        <v>20</v>
      </c>
      <c r="F94" s="1322"/>
      <c r="G94" s="1321">
        <v>50</v>
      </c>
      <c r="H94" s="1322"/>
      <c r="I94" s="1321">
        <v>70</v>
      </c>
      <c r="J94" s="1323"/>
      <c r="K94" s="109">
        <v>110</v>
      </c>
      <c r="L94" s="1330"/>
      <c r="M94" s="1321">
        <v>100</v>
      </c>
      <c r="N94" s="1325"/>
      <c r="O94" s="1329">
        <v>70</v>
      </c>
      <c r="P94" s="1493"/>
      <c r="Q94" s="84" t="s">
        <v>518</v>
      </c>
      <c r="R94" s="68" t="s">
        <v>506</v>
      </c>
      <c r="S94" s="67">
        <v>20</v>
      </c>
      <c r="T94" s="67">
        <v>50</v>
      </c>
      <c r="U94" s="67">
        <v>70</v>
      </c>
      <c r="V94" s="68" t="s">
        <v>295</v>
      </c>
      <c r="W94" s="67">
        <v>100</v>
      </c>
      <c r="X94" s="71">
        <v>70</v>
      </c>
    </row>
    <row r="95" spans="2:24" ht="13.5">
      <c r="B95" s="1319" t="s">
        <v>205</v>
      </c>
      <c r="C95" s="1320">
        <v>0</v>
      </c>
      <c r="D95" s="1322"/>
      <c r="E95" s="1320">
        <v>0</v>
      </c>
      <c r="F95" s="1322"/>
      <c r="G95" s="1320">
        <v>0</v>
      </c>
      <c r="H95" s="101"/>
      <c r="I95" s="96">
        <v>80</v>
      </c>
      <c r="J95" s="125"/>
      <c r="K95" s="109">
        <v>110</v>
      </c>
      <c r="L95" s="1330"/>
      <c r="M95" s="1321">
        <v>100</v>
      </c>
      <c r="N95" s="1325"/>
      <c r="O95" s="1329">
        <v>70</v>
      </c>
      <c r="P95" s="1493"/>
      <c r="Q95" s="84" t="s">
        <v>205</v>
      </c>
      <c r="R95" s="67">
        <v>0</v>
      </c>
      <c r="S95" s="67">
        <v>0</v>
      </c>
      <c r="T95" s="67">
        <v>0</v>
      </c>
      <c r="U95" s="67">
        <v>80</v>
      </c>
      <c r="V95" s="68" t="s">
        <v>295</v>
      </c>
      <c r="W95" s="67">
        <v>100</v>
      </c>
      <c r="X95" s="71">
        <v>70</v>
      </c>
    </row>
    <row r="96" spans="2:24" ht="15.75">
      <c r="B96" s="1357" t="s">
        <v>1529</v>
      </c>
      <c r="C96" s="1358"/>
      <c r="D96" s="1359"/>
      <c r="E96" s="1359"/>
      <c r="F96" s="1359"/>
      <c r="G96" s="1359"/>
      <c r="H96" s="1359"/>
      <c r="I96" s="1359"/>
      <c r="J96" s="1359"/>
      <c r="K96" s="1359"/>
      <c r="L96" s="1359"/>
      <c r="M96" s="1359"/>
      <c r="N96" s="1359"/>
      <c r="O96" s="1360"/>
      <c r="P96" s="1493"/>
      <c r="Q96" s="1357" t="s">
        <v>1529</v>
      </c>
      <c r="R96" s="1358"/>
      <c r="S96" s="1359"/>
      <c r="T96" s="1359"/>
      <c r="U96" s="1359"/>
      <c r="V96" s="1359"/>
      <c r="W96" s="1359"/>
      <c r="X96" s="1359"/>
    </row>
    <row r="97" spans="2:24">
      <c r="B97" s="1334"/>
      <c r="C97" s="1366">
        <v>0</v>
      </c>
      <c r="D97" s="1333"/>
      <c r="E97" s="1366">
        <v>0</v>
      </c>
      <c r="F97" s="1333"/>
      <c r="G97" s="1344">
        <v>2</v>
      </c>
      <c r="H97" s="1333"/>
      <c r="I97" s="1344">
        <v>3</v>
      </c>
      <c r="J97" s="1323"/>
      <c r="K97" s="109">
        <v>4.5</v>
      </c>
      <c r="L97" s="1330"/>
      <c r="M97" s="1344">
        <v>3</v>
      </c>
      <c r="N97" s="1323"/>
      <c r="O97" s="1345">
        <v>2</v>
      </c>
      <c r="P97" s="1493"/>
      <c r="Q97" s="84"/>
      <c r="R97" s="67">
        <v>0</v>
      </c>
      <c r="S97" s="67">
        <v>0</v>
      </c>
      <c r="T97" s="67">
        <v>2</v>
      </c>
      <c r="U97" s="67">
        <v>3</v>
      </c>
      <c r="V97" s="68" t="s">
        <v>509</v>
      </c>
      <c r="W97" s="67">
        <v>3</v>
      </c>
      <c r="X97" s="71">
        <v>2</v>
      </c>
    </row>
    <row r="98" spans="2:24" ht="15.75">
      <c r="B98" s="1357" t="s">
        <v>1530</v>
      </c>
      <c r="C98" s="1358"/>
      <c r="D98" s="1359"/>
      <c r="E98" s="1359"/>
      <c r="F98" s="1359"/>
      <c r="G98" s="1359"/>
      <c r="H98" s="1359"/>
      <c r="I98" s="1359"/>
      <c r="J98" s="1359"/>
      <c r="K98" s="1359"/>
      <c r="L98" s="1359"/>
      <c r="M98" s="1359"/>
      <c r="N98" s="1359"/>
      <c r="O98" s="1360"/>
      <c r="P98" s="1493"/>
      <c r="Q98" s="1357" t="s">
        <v>1530</v>
      </c>
      <c r="R98" s="1358"/>
      <c r="S98" s="1359"/>
      <c r="T98" s="1359"/>
      <c r="U98" s="1359"/>
      <c r="V98" s="1359"/>
      <c r="W98" s="1359"/>
      <c r="X98" s="1359"/>
    </row>
    <row r="99" spans="2:24">
      <c r="B99" s="1334"/>
      <c r="C99" s="1366">
        <v>0</v>
      </c>
      <c r="D99" s="1333"/>
      <c r="E99" s="1366">
        <v>0</v>
      </c>
      <c r="F99" s="1333"/>
      <c r="G99" s="1344">
        <v>1</v>
      </c>
      <c r="H99" s="1333"/>
      <c r="I99" s="1344">
        <v>2</v>
      </c>
      <c r="J99" s="1323"/>
      <c r="K99" s="109">
        <v>2.5</v>
      </c>
      <c r="L99" s="1330"/>
      <c r="M99" s="1344">
        <v>2</v>
      </c>
      <c r="N99" s="1323"/>
      <c r="O99" s="1420">
        <v>1.5</v>
      </c>
      <c r="P99" s="1493"/>
      <c r="Q99" s="84"/>
      <c r="R99" s="67">
        <v>0</v>
      </c>
      <c r="S99" s="67">
        <v>0</v>
      </c>
      <c r="T99" s="67">
        <v>1</v>
      </c>
      <c r="U99" s="67">
        <v>2</v>
      </c>
      <c r="V99" s="68" t="s">
        <v>519</v>
      </c>
      <c r="W99" s="67">
        <v>2</v>
      </c>
      <c r="X99" s="73">
        <v>1.5</v>
      </c>
    </row>
    <row r="100" spans="2:24" s="206" customFormat="1" ht="15.75">
      <c r="B100" s="1335"/>
      <c r="C100" s="1336" t="s">
        <v>186</v>
      </c>
      <c r="D100" s="1337"/>
      <c r="E100" s="1337"/>
      <c r="F100" s="1337"/>
      <c r="G100" s="1337"/>
      <c r="H100" s="1337"/>
      <c r="I100" s="1337"/>
      <c r="J100" s="1337"/>
      <c r="K100" s="1337"/>
      <c r="L100" s="1337"/>
      <c r="M100" s="1337"/>
      <c r="N100" s="1337"/>
      <c r="O100" s="1338"/>
      <c r="P100" s="1494"/>
      <c r="Q100" s="211" t="s">
        <v>186</v>
      </c>
      <c r="R100" s="207"/>
      <c r="S100" s="207"/>
      <c r="T100" s="207"/>
      <c r="U100" s="207"/>
      <c r="V100" s="207"/>
      <c r="W100" s="207"/>
      <c r="X100" s="208"/>
    </row>
    <row r="101" spans="2:24" s="206" customFormat="1" ht="15.75">
      <c r="B101" s="1357" t="s">
        <v>520</v>
      </c>
      <c r="C101" s="1358"/>
      <c r="D101" s="1359"/>
      <c r="E101" s="1359"/>
      <c r="F101" s="1359"/>
      <c r="G101" s="1359"/>
      <c r="H101" s="1359"/>
      <c r="I101" s="1359"/>
      <c r="J101" s="1359"/>
      <c r="K101" s="1359"/>
      <c r="L101" s="1359"/>
      <c r="M101" s="1359"/>
      <c r="N101" s="1359"/>
      <c r="O101" s="1360"/>
      <c r="P101" s="1494"/>
      <c r="Q101" s="1357" t="s">
        <v>520</v>
      </c>
      <c r="R101" s="1358"/>
      <c r="S101" s="1359"/>
      <c r="T101" s="1359"/>
      <c r="U101" s="1359"/>
      <c r="V101" s="1359"/>
      <c r="W101" s="1359"/>
      <c r="X101" s="1359"/>
    </row>
    <row r="102" spans="2:24">
      <c r="B102" s="1334"/>
      <c r="C102" s="109">
        <v>15</v>
      </c>
      <c r="D102" s="1343"/>
      <c r="E102" s="1344">
        <v>20</v>
      </c>
      <c r="F102" s="1333"/>
      <c r="G102" s="1344">
        <v>40</v>
      </c>
      <c r="H102" s="1333"/>
      <c r="I102" s="1344">
        <v>60</v>
      </c>
      <c r="J102" s="1323"/>
      <c r="K102" s="109">
        <v>90</v>
      </c>
      <c r="L102" s="1330"/>
      <c r="M102" s="1344">
        <v>100</v>
      </c>
      <c r="N102" s="1323"/>
      <c r="O102" s="1345">
        <v>70</v>
      </c>
      <c r="P102" s="1493"/>
      <c r="Q102" s="85"/>
      <c r="R102" s="74" t="s">
        <v>506</v>
      </c>
      <c r="S102" s="75">
        <v>20</v>
      </c>
      <c r="T102" s="75">
        <v>40</v>
      </c>
      <c r="U102" s="75">
        <v>60</v>
      </c>
      <c r="V102" s="74" t="s">
        <v>283</v>
      </c>
      <c r="W102" s="75">
        <v>100</v>
      </c>
      <c r="X102" s="76">
        <v>70</v>
      </c>
    </row>
    <row r="103" spans="2:24">
      <c r="B103" s="1319" t="s">
        <v>518</v>
      </c>
      <c r="C103" s="109">
        <v>15</v>
      </c>
      <c r="D103" s="1331"/>
      <c r="E103" s="1321">
        <v>20</v>
      </c>
      <c r="F103" s="1322"/>
      <c r="G103" s="1321">
        <v>50</v>
      </c>
      <c r="H103" s="1322"/>
      <c r="I103" s="1321">
        <v>70</v>
      </c>
      <c r="J103" s="1323"/>
      <c r="K103" s="109">
        <v>110</v>
      </c>
      <c r="L103" s="1330"/>
      <c r="M103" s="1321">
        <v>100</v>
      </c>
      <c r="N103" s="1325"/>
      <c r="O103" s="1329">
        <v>70</v>
      </c>
      <c r="P103" s="1493"/>
      <c r="Q103" s="84" t="s">
        <v>518</v>
      </c>
      <c r="R103" s="68" t="s">
        <v>506</v>
      </c>
      <c r="S103" s="67">
        <v>20</v>
      </c>
      <c r="T103" s="67">
        <v>50</v>
      </c>
      <c r="U103" s="67">
        <v>70</v>
      </c>
      <c r="V103" s="68" t="s">
        <v>295</v>
      </c>
      <c r="W103" s="67">
        <v>100</v>
      </c>
      <c r="X103" s="71">
        <v>70</v>
      </c>
    </row>
    <row r="104" spans="2:24">
      <c r="B104" s="1319" t="s">
        <v>521</v>
      </c>
      <c r="C104" s="96">
        <v>0</v>
      </c>
      <c r="D104" s="1322"/>
      <c r="E104" s="1321">
        <v>0</v>
      </c>
      <c r="F104" s="1322"/>
      <c r="G104" s="1321">
        <v>0</v>
      </c>
      <c r="H104" s="1322"/>
      <c r="I104" s="1321">
        <v>80</v>
      </c>
      <c r="J104" s="1323"/>
      <c r="K104" s="109">
        <v>110</v>
      </c>
      <c r="L104" s="1330"/>
      <c r="M104" s="1321">
        <v>100</v>
      </c>
      <c r="N104" s="1325"/>
      <c r="O104" s="1329">
        <v>70</v>
      </c>
      <c r="P104" s="1493"/>
      <c r="Q104" s="84" t="s">
        <v>521</v>
      </c>
      <c r="R104" s="67">
        <v>0</v>
      </c>
      <c r="S104" s="67">
        <v>0</v>
      </c>
      <c r="T104" s="67">
        <v>0</v>
      </c>
      <c r="U104" s="67">
        <v>80</v>
      </c>
      <c r="V104" s="68" t="s">
        <v>295</v>
      </c>
      <c r="W104" s="67">
        <v>100</v>
      </c>
      <c r="X104" s="71">
        <v>70</v>
      </c>
    </row>
    <row r="105" spans="2:24" ht="15.75">
      <c r="B105" s="1357" t="s">
        <v>522</v>
      </c>
      <c r="C105" s="1358"/>
      <c r="D105" s="1359"/>
      <c r="E105" s="1359"/>
      <c r="F105" s="1359"/>
      <c r="G105" s="1359"/>
      <c r="H105" s="1359"/>
      <c r="I105" s="1359"/>
      <c r="J105" s="1359"/>
      <c r="K105" s="1359"/>
      <c r="L105" s="1359"/>
      <c r="M105" s="1359"/>
      <c r="N105" s="1359"/>
      <c r="O105" s="1360"/>
      <c r="P105" s="1493"/>
      <c r="Q105" s="1357" t="s">
        <v>522</v>
      </c>
      <c r="R105" s="1358"/>
      <c r="S105" s="1359"/>
      <c r="T105" s="1359"/>
      <c r="U105" s="1359"/>
      <c r="V105" s="1359"/>
      <c r="W105" s="1359"/>
      <c r="X105" s="1359"/>
    </row>
    <row r="106" spans="2:24">
      <c r="B106" s="1334"/>
      <c r="C106" s="109">
        <v>15</v>
      </c>
      <c r="D106" s="1343"/>
      <c r="E106" s="1344">
        <v>20</v>
      </c>
      <c r="F106" s="1333"/>
      <c r="G106" s="1344">
        <v>40</v>
      </c>
      <c r="H106" s="1333"/>
      <c r="I106" s="1344">
        <v>60</v>
      </c>
      <c r="J106" s="1323"/>
      <c r="K106" s="109">
        <v>90</v>
      </c>
      <c r="L106" s="1330"/>
      <c r="M106" s="1344">
        <v>80</v>
      </c>
      <c r="N106" s="1323"/>
      <c r="O106" s="1345">
        <v>70</v>
      </c>
      <c r="P106" s="1493"/>
      <c r="Q106" s="84"/>
      <c r="R106" s="68" t="s">
        <v>506</v>
      </c>
      <c r="S106" s="67">
        <v>20</v>
      </c>
      <c r="T106" s="67">
        <v>40</v>
      </c>
      <c r="U106" s="67">
        <v>60</v>
      </c>
      <c r="V106" s="68" t="s">
        <v>283</v>
      </c>
      <c r="W106" s="67">
        <v>80</v>
      </c>
      <c r="X106" s="71">
        <v>70</v>
      </c>
    </row>
    <row r="107" spans="2:24">
      <c r="B107" s="1319" t="s">
        <v>523</v>
      </c>
      <c r="C107" s="1320">
        <v>0</v>
      </c>
      <c r="D107" s="1322"/>
      <c r="E107" s="1320">
        <v>0</v>
      </c>
      <c r="F107" s="1322"/>
      <c r="G107" s="1321">
        <v>50</v>
      </c>
      <c r="H107" s="1322"/>
      <c r="I107" s="1321">
        <v>70</v>
      </c>
      <c r="J107" s="1323"/>
      <c r="K107" s="109">
        <v>110</v>
      </c>
      <c r="L107" s="1330"/>
      <c r="M107" s="1321">
        <v>100</v>
      </c>
      <c r="N107" s="1325"/>
      <c r="O107" s="1329">
        <v>70</v>
      </c>
      <c r="P107" s="1493"/>
      <c r="Q107" s="84" t="s">
        <v>523</v>
      </c>
      <c r="R107" s="67">
        <v>0</v>
      </c>
      <c r="S107" s="67">
        <v>0</v>
      </c>
      <c r="T107" s="67">
        <v>50</v>
      </c>
      <c r="U107" s="67">
        <v>70</v>
      </c>
      <c r="V107" s="68" t="s">
        <v>295</v>
      </c>
      <c r="W107" s="67">
        <v>100</v>
      </c>
      <c r="X107" s="71">
        <v>70</v>
      </c>
    </row>
    <row r="108" spans="2:24" ht="15.75">
      <c r="B108" s="1357" t="s">
        <v>1531</v>
      </c>
      <c r="C108" s="1358"/>
      <c r="D108" s="1359"/>
      <c r="E108" s="1359"/>
      <c r="F108" s="1359"/>
      <c r="G108" s="1359"/>
      <c r="H108" s="1359"/>
      <c r="I108" s="1359"/>
      <c r="J108" s="1359"/>
      <c r="K108" s="1359"/>
      <c r="L108" s="1359"/>
      <c r="M108" s="1359"/>
      <c r="N108" s="1359"/>
      <c r="O108" s="1360"/>
      <c r="P108" s="1493"/>
      <c r="Q108" s="1357" t="s">
        <v>1531</v>
      </c>
      <c r="R108" s="1358"/>
      <c r="S108" s="1359"/>
      <c r="T108" s="1359"/>
      <c r="U108" s="1359"/>
      <c r="V108" s="1359"/>
      <c r="W108" s="1359"/>
      <c r="X108" s="1359"/>
    </row>
    <row r="109" spans="2:24">
      <c r="B109" s="1334"/>
      <c r="C109" s="1366">
        <v>0</v>
      </c>
      <c r="D109" s="1333"/>
      <c r="E109" s="1366">
        <v>0</v>
      </c>
      <c r="F109" s="1333"/>
      <c r="G109" s="1344">
        <v>1</v>
      </c>
      <c r="H109" s="1333"/>
      <c r="I109" s="1344">
        <v>2</v>
      </c>
      <c r="J109" s="1323"/>
      <c r="K109" s="109">
        <v>2.5</v>
      </c>
      <c r="L109" s="1330"/>
      <c r="M109" s="1344">
        <v>2</v>
      </c>
      <c r="N109" s="1323"/>
      <c r="O109" s="1420">
        <v>1.5</v>
      </c>
      <c r="P109" s="1493"/>
      <c r="Q109" s="84"/>
      <c r="R109" s="67">
        <v>0</v>
      </c>
      <c r="S109" s="67">
        <v>0</v>
      </c>
      <c r="T109" s="67">
        <v>1</v>
      </c>
      <c r="U109" s="67">
        <v>2</v>
      </c>
      <c r="V109" s="68" t="s">
        <v>519</v>
      </c>
      <c r="W109" s="67">
        <v>2</v>
      </c>
      <c r="X109" s="73">
        <v>1.5</v>
      </c>
    </row>
    <row r="110" spans="2:24" ht="15.75">
      <c r="B110" s="1357" t="s">
        <v>1532</v>
      </c>
      <c r="C110" s="1358"/>
      <c r="D110" s="1359"/>
      <c r="E110" s="1359"/>
      <c r="F110" s="1359"/>
      <c r="G110" s="1359"/>
      <c r="H110" s="1359"/>
      <c r="I110" s="1359"/>
      <c r="J110" s="1359"/>
      <c r="K110" s="1359"/>
      <c r="L110" s="1359"/>
      <c r="M110" s="1359"/>
      <c r="N110" s="1359"/>
      <c r="O110" s="1360"/>
      <c r="P110" s="1493"/>
      <c r="Q110" s="1357" t="s">
        <v>1532</v>
      </c>
      <c r="R110" s="1358"/>
      <c r="S110" s="1359"/>
      <c r="T110" s="1359"/>
      <c r="U110" s="1359"/>
      <c r="V110" s="1359"/>
      <c r="W110" s="1359"/>
      <c r="X110" s="1359"/>
    </row>
    <row r="111" spans="2:24">
      <c r="B111" s="1334"/>
      <c r="C111" s="1366">
        <v>0</v>
      </c>
      <c r="D111" s="1333"/>
      <c r="E111" s="1366">
        <v>0</v>
      </c>
      <c r="F111" s="1333"/>
      <c r="G111" s="1344">
        <v>1</v>
      </c>
      <c r="H111" s="1333"/>
      <c r="I111" s="1344">
        <v>2</v>
      </c>
      <c r="J111" s="1323"/>
      <c r="K111" s="109">
        <v>2.5</v>
      </c>
      <c r="L111" s="1330"/>
      <c r="M111" s="1344">
        <v>2</v>
      </c>
      <c r="N111" s="1323"/>
      <c r="O111" s="1420">
        <v>1.5</v>
      </c>
      <c r="P111" s="1493"/>
      <c r="Q111" s="84"/>
      <c r="R111" s="67">
        <v>0</v>
      </c>
      <c r="S111" s="67">
        <v>0</v>
      </c>
      <c r="T111" s="67">
        <v>1</v>
      </c>
      <c r="U111" s="67">
        <v>2</v>
      </c>
      <c r="V111" s="68" t="s">
        <v>519</v>
      </c>
      <c r="W111" s="67">
        <v>2</v>
      </c>
      <c r="X111" s="73">
        <v>1.5</v>
      </c>
    </row>
    <row r="112" spans="2:24" ht="15.75">
      <c r="B112" s="1357" t="s">
        <v>524</v>
      </c>
      <c r="C112" s="1358"/>
      <c r="D112" s="1359"/>
      <c r="E112" s="1359"/>
      <c r="F112" s="1359"/>
      <c r="G112" s="1359"/>
      <c r="H112" s="1359"/>
      <c r="I112" s="1359"/>
      <c r="J112" s="1359"/>
      <c r="K112" s="1359"/>
      <c r="L112" s="1359"/>
      <c r="M112" s="1359"/>
      <c r="N112" s="1359"/>
      <c r="O112" s="1360"/>
      <c r="P112" s="1493"/>
      <c r="Q112" s="1357" t="s">
        <v>524</v>
      </c>
      <c r="R112" s="1358"/>
      <c r="S112" s="1359"/>
      <c r="T112" s="1359"/>
      <c r="U112" s="1359"/>
      <c r="V112" s="1359"/>
      <c r="W112" s="1359"/>
      <c r="X112" s="1359"/>
    </row>
    <row r="113" spans="2:24">
      <c r="B113" s="1334"/>
      <c r="C113" s="1366">
        <v>0</v>
      </c>
      <c r="D113" s="1333"/>
      <c r="E113" s="1366">
        <v>0</v>
      </c>
      <c r="F113" s="1333"/>
      <c r="G113" s="1344">
        <v>50</v>
      </c>
      <c r="H113" s="1333"/>
      <c r="I113" s="1344">
        <v>70</v>
      </c>
      <c r="J113" s="1323"/>
      <c r="K113" s="109">
        <v>110</v>
      </c>
      <c r="L113" s="1330"/>
      <c r="M113" s="1344">
        <v>100</v>
      </c>
      <c r="N113" s="1323"/>
      <c r="O113" s="1345">
        <v>70</v>
      </c>
      <c r="P113" s="1493"/>
      <c r="Q113" s="84"/>
      <c r="R113" s="67">
        <v>0</v>
      </c>
      <c r="S113" s="67">
        <v>0</v>
      </c>
      <c r="T113" s="67">
        <v>50</v>
      </c>
      <c r="U113" s="67">
        <v>70</v>
      </c>
      <c r="V113" s="68" t="s">
        <v>295</v>
      </c>
      <c r="W113" s="67">
        <v>100</v>
      </c>
      <c r="X113" s="71">
        <v>70</v>
      </c>
    </row>
    <row r="114" spans="2:24" s="206" customFormat="1" ht="15.75">
      <c r="B114" s="1335"/>
      <c r="C114" s="1336" t="s">
        <v>525</v>
      </c>
      <c r="D114" s="1337"/>
      <c r="E114" s="1337"/>
      <c r="F114" s="1337"/>
      <c r="G114" s="1337"/>
      <c r="H114" s="1337"/>
      <c r="I114" s="1337"/>
      <c r="J114" s="1337"/>
      <c r="K114" s="1337"/>
      <c r="L114" s="1337"/>
      <c r="M114" s="1337"/>
      <c r="N114" s="1337"/>
      <c r="O114" s="1338"/>
      <c r="P114" s="1494"/>
      <c r="Q114" s="211" t="s">
        <v>525</v>
      </c>
      <c r="R114" s="207"/>
      <c r="S114" s="207"/>
      <c r="T114" s="207"/>
      <c r="U114" s="207"/>
      <c r="V114" s="207"/>
      <c r="W114" s="207"/>
      <c r="X114" s="208"/>
    </row>
    <row r="115" spans="2:24" s="206" customFormat="1" ht="15.75">
      <c r="B115" s="1357" t="s">
        <v>1533</v>
      </c>
      <c r="C115" s="1358"/>
      <c r="D115" s="1359"/>
      <c r="E115" s="1359"/>
      <c r="F115" s="1359"/>
      <c r="G115" s="1359"/>
      <c r="H115" s="1359"/>
      <c r="I115" s="1359"/>
      <c r="J115" s="1359"/>
      <c r="K115" s="1359"/>
      <c r="L115" s="1359"/>
      <c r="M115" s="1359"/>
      <c r="N115" s="1359"/>
      <c r="O115" s="1360"/>
      <c r="P115" s="1494"/>
      <c r="Q115" s="1357" t="s">
        <v>1533</v>
      </c>
      <c r="R115" s="1358"/>
      <c r="S115" s="1359"/>
      <c r="T115" s="1359"/>
      <c r="U115" s="1359"/>
      <c r="V115" s="1359"/>
      <c r="W115" s="1359"/>
      <c r="X115" s="1359"/>
    </row>
    <row r="116" spans="2:24">
      <c r="B116" s="1334"/>
      <c r="C116" s="109">
        <v>15</v>
      </c>
      <c r="D116" s="1343"/>
      <c r="E116" s="1344">
        <v>20</v>
      </c>
      <c r="F116" s="1333"/>
      <c r="G116" s="1344">
        <v>40</v>
      </c>
      <c r="H116" s="1333"/>
      <c r="I116" s="1344">
        <v>60</v>
      </c>
      <c r="J116" s="1323"/>
      <c r="K116" s="109">
        <v>90</v>
      </c>
      <c r="L116" s="1330"/>
      <c r="M116" s="1344">
        <v>80</v>
      </c>
      <c r="N116" s="1323"/>
      <c r="O116" s="1345">
        <v>60</v>
      </c>
      <c r="P116" s="1493"/>
      <c r="Q116" s="84"/>
      <c r="R116" s="68" t="s">
        <v>506</v>
      </c>
      <c r="S116" s="67">
        <v>20</v>
      </c>
      <c r="T116" s="67">
        <v>40</v>
      </c>
      <c r="U116" s="67">
        <v>60</v>
      </c>
      <c r="V116" s="68" t="s">
        <v>283</v>
      </c>
      <c r="W116" s="67">
        <v>80</v>
      </c>
      <c r="X116" s="71">
        <v>60</v>
      </c>
    </row>
    <row r="117" spans="2:24">
      <c r="B117" s="1319" t="s">
        <v>526</v>
      </c>
      <c r="C117" s="109">
        <v>15</v>
      </c>
      <c r="D117" s="1331"/>
      <c r="E117" s="1321">
        <v>20</v>
      </c>
      <c r="F117" s="1322"/>
      <c r="G117" s="1321">
        <v>50</v>
      </c>
      <c r="H117" s="1322"/>
      <c r="I117" s="1321">
        <v>70</v>
      </c>
      <c r="J117" s="1323"/>
      <c r="K117" s="109">
        <v>110</v>
      </c>
      <c r="L117" s="1330"/>
      <c r="M117" s="1321">
        <v>100</v>
      </c>
      <c r="N117" s="1325"/>
      <c r="O117" s="1329">
        <v>70</v>
      </c>
      <c r="P117" s="1493"/>
      <c r="Q117" s="84" t="s">
        <v>526</v>
      </c>
      <c r="R117" s="68" t="s">
        <v>506</v>
      </c>
      <c r="S117" s="67">
        <v>20</v>
      </c>
      <c r="T117" s="67">
        <v>50</v>
      </c>
      <c r="U117" s="67">
        <v>70</v>
      </c>
      <c r="V117" s="68" t="s">
        <v>295</v>
      </c>
      <c r="W117" s="67">
        <v>100</v>
      </c>
      <c r="X117" s="71">
        <v>70</v>
      </c>
    </row>
    <row r="118" spans="2:24">
      <c r="B118" s="1319" t="s">
        <v>527</v>
      </c>
      <c r="C118" s="109">
        <v>15</v>
      </c>
      <c r="D118" s="1331"/>
      <c r="E118" s="1321">
        <v>20</v>
      </c>
      <c r="F118" s="1322"/>
      <c r="G118" s="1321">
        <v>40</v>
      </c>
      <c r="H118" s="1322"/>
      <c r="I118" s="1321">
        <v>60</v>
      </c>
      <c r="J118" s="1323"/>
      <c r="K118" s="109">
        <v>90</v>
      </c>
      <c r="L118" s="1330"/>
      <c r="M118" s="1321">
        <v>80</v>
      </c>
      <c r="N118" s="1325"/>
      <c r="O118" s="1329">
        <v>60</v>
      </c>
      <c r="P118" s="1493"/>
      <c r="Q118" s="84" t="s">
        <v>527</v>
      </c>
      <c r="R118" s="68" t="s">
        <v>506</v>
      </c>
      <c r="S118" s="67">
        <v>20</v>
      </c>
      <c r="T118" s="67">
        <v>40</v>
      </c>
      <c r="U118" s="67">
        <v>60</v>
      </c>
      <c r="V118" s="68" t="s">
        <v>283</v>
      </c>
      <c r="W118" s="67">
        <v>80</v>
      </c>
      <c r="X118" s="71">
        <v>60</v>
      </c>
    </row>
    <row r="119" spans="2:24">
      <c r="B119" s="1319" t="s">
        <v>528</v>
      </c>
      <c r="C119" s="1320">
        <v>0</v>
      </c>
      <c r="D119" s="1322"/>
      <c r="E119" s="1320">
        <v>0</v>
      </c>
      <c r="F119" s="1322"/>
      <c r="G119" s="1321">
        <v>50</v>
      </c>
      <c r="H119" s="1322"/>
      <c r="I119" s="1321">
        <v>70</v>
      </c>
      <c r="J119" s="1323"/>
      <c r="K119" s="109">
        <v>110</v>
      </c>
      <c r="L119" s="1330"/>
      <c r="M119" s="1321">
        <v>100</v>
      </c>
      <c r="N119" s="1325"/>
      <c r="O119" s="1329">
        <v>70</v>
      </c>
      <c r="P119" s="1493"/>
      <c r="Q119" s="84" t="s">
        <v>528</v>
      </c>
      <c r="R119" s="67">
        <v>0</v>
      </c>
      <c r="S119" s="67">
        <v>0</v>
      </c>
      <c r="T119" s="67">
        <v>50</v>
      </c>
      <c r="U119" s="67">
        <v>70</v>
      </c>
      <c r="V119" s="68" t="s">
        <v>295</v>
      </c>
      <c r="W119" s="67">
        <v>100</v>
      </c>
      <c r="X119" s="71">
        <v>70</v>
      </c>
    </row>
    <row r="120" spans="2:24" ht="15.75">
      <c r="B120" s="1357" t="s">
        <v>529</v>
      </c>
      <c r="C120" s="1358"/>
      <c r="D120" s="1359"/>
      <c r="E120" s="1359"/>
      <c r="F120" s="1359"/>
      <c r="G120" s="1359"/>
      <c r="H120" s="1359"/>
      <c r="I120" s="1359"/>
      <c r="J120" s="1359"/>
      <c r="K120" s="1359"/>
      <c r="L120" s="1359"/>
      <c r="M120" s="1359"/>
      <c r="N120" s="1359"/>
      <c r="O120" s="1360"/>
      <c r="P120" s="1493"/>
      <c r="Q120" s="1357" t="s">
        <v>529</v>
      </c>
      <c r="R120" s="1358"/>
      <c r="S120" s="1359"/>
      <c r="T120" s="1359"/>
      <c r="U120" s="1359"/>
      <c r="V120" s="1359"/>
      <c r="W120" s="1359"/>
      <c r="X120" s="1359"/>
    </row>
    <row r="121" spans="2:24">
      <c r="B121" s="1334"/>
      <c r="C121" s="1344">
        <v>20</v>
      </c>
      <c r="D121" s="1333"/>
      <c r="E121" s="1344">
        <v>30</v>
      </c>
      <c r="F121" s="1333"/>
      <c r="G121" s="1344">
        <v>100</v>
      </c>
      <c r="H121" s="1333"/>
      <c r="I121" s="1344">
        <v>140</v>
      </c>
      <c r="J121" s="1323"/>
      <c r="K121" s="109">
        <v>160</v>
      </c>
      <c r="L121" s="1330"/>
      <c r="M121" s="1344">
        <v>140</v>
      </c>
      <c r="N121" s="1323"/>
      <c r="O121" s="1345">
        <v>100</v>
      </c>
      <c r="P121" s="1493"/>
      <c r="Q121" s="84"/>
      <c r="R121" s="67">
        <v>20</v>
      </c>
      <c r="S121" s="67">
        <v>30</v>
      </c>
      <c r="T121" s="67">
        <v>100</v>
      </c>
      <c r="U121" s="67">
        <v>140</v>
      </c>
      <c r="V121" s="68" t="s">
        <v>530</v>
      </c>
      <c r="W121" s="67">
        <v>140</v>
      </c>
      <c r="X121" s="71">
        <v>100</v>
      </c>
    </row>
    <row r="122" spans="2:24">
      <c r="B122" s="1319" t="s">
        <v>531</v>
      </c>
      <c r="C122" s="1320">
        <v>0</v>
      </c>
      <c r="D122" s="1322"/>
      <c r="E122" s="1320">
        <v>0</v>
      </c>
      <c r="F122" s="1322"/>
      <c r="G122" s="1321">
        <v>50</v>
      </c>
      <c r="H122" s="1322"/>
      <c r="I122" s="1321">
        <v>70</v>
      </c>
      <c r="J122" s="1323"/>
      <c r="K122" s="109">
        <v>110</v>
      </c>
      <c r="L122" s="1330"/>
      <c r="M122" s="1321">
        <v>100</v>
      </c>
      <c r="N122" s="1325"/>
      <c r="O122" s="1329">
        <v>70</v>
      </c>
      <c r="P122" s="1493"/>
      <c r="Q122" s="84" t="s">
        <v>531</v>
      </c>
      <c r="R122" s="67">
        <v>0</v>
      </c>
      <c r="S122" s="67">
        <v>0</v>
      </c>
      <c r="T122" s="67">
        <v>50</v>
      </c>
      <c r="U122" s="67">
        <v>70</v>
      </c>
      <c r="V122" s="68" t="s">
        <v>295</v>
      </c>
      <c r="W122" s="67">
        <v>100</v>
      </c>
      <c r="X122" s="71">
        <v>70</v>
      </c>
    </row>
    <row r="123" spans="2:24">
      <c r="B123" s="1319" t="s">
        <v>532</v>
      </c>
      <c r="C123" s="1320">
        <v>0</v>
      </c>
      <c r="D123" s="1322"/>
      <c r="E123" s="1320">
        <v>0</v>
      </c>
      <c r="F123" s="1322"/>
      <c r="G123" s="1321">
        <v>50</v>
      </c>
      <c r="H123" s="1322"/>
      <c r="I123" s="1321">
        <v>70</v>
      </c>
      <c r="J123" s="1323"/>
      <c r="K123" s="109">
        <v>110</v>
      </c>
      <c r="L123" s="1330"/>
      <c r="M123" s="1321">
        <v>100</v>
      </c>
      <c r="N123" s="1325"/>
      <c r="O123" s="1329">
        <v>70</v>
      </c>
      <c r="P123" s="1493"/>
      <c r="Q123" s="84" t="s">
        <v>532</v>
      </c>
      <c r="R123" s="67">
        <v>0</v>
      </c>
      <c r="S123" s="67">
        <v>0</v>
      </c>
      <c r="T123" s="67">
        <v>50</v>
      </c>
      <c r="U123" s="67">
        <v>70</v>
      </c>
      <c r="V123" s="68" t="s">
        <v>295</v>
      </c>
      <c r="W123" s="67">
        <v>100</v>
      </c>
      <c r="X123" s="71">
        <v>70</v>
      </c>
    </row>
    <row r="124" spans="2:24" ht="15.75">
      <c r="B124" s="1357" t="s">
        <v>533</v>
      </c>
      <c r="C124" s="1358"/>
      <c r="D124" s="1359"/>
      <c r="E124" s="1359"/>
      <c r="F124" s="1359"/>
      <c r="G124" s="1359"/>
      <c r="H124" s="1359"/>
      <c r="I124" s="1359"/>
      <c r="J124" s="1359"/>
      <c r="K124" s="1359"/>
      <c r="L124" s="1359"/>
      <c r="M124" s="1359"/>
      <c r="N124" s="1359"/>
      <c r="O124" s="1360"/>
      <c r="P124" s="1493"/>
      <c r="Q124" s="1357" t="s">
        <v>533</v>
      </c>
      <c r="R124" s="1358"/>
      <c r="S124" s="1359"/>
      <c r="T124" s="1359"/>
      <c r="U124" s="1359"/>
      <c r="V124" s="1359"/>
      <c r="W124" s="1359"/>
      <c r="X124" s="1359"/>
    </row>
    <row r="125" spans="2:24">
      <c r="B125" s="1334"/>
      <c r="C125" s="1366">
        <v>0</v>
      </c>
      <c r="D125" s="1333"/>
      <c r="E125" s="1366">
        <v>0</v>
      </c>
      <c r="F125" s="1333"/>
      <c r="G125" s="1344">
        <v>2</v>
      </c>
      <c r="H125" s="1333"/>
      <c r="I125" s="1344">
        <v>3</v>
      </c>
      <c r="J125" s="1323"/>
      <c r="K125" s="116">
        <v>5</v>
      </c>
      <c r="L125" s="1333"/>
      <c r="M125" s="1344">
        <v>5</v>
      </c>
      <c r="N125" s="1323"/>
      <c r="O125" s="1420">
        <v>3.5</v>
      </c>
      <c r="P125" s="1493"/>
      <c r="Q125" s="84"/>
      <c r="R125" s="67">
        <v>0</v>
      </c>
      <c r="S125" s="67">
        <v>0</v>
      </c>
      <c r="T125" s="67">
        <v>2</v>
      </c>
      <c r="U125" s="67">
        <v>3</v>
      </c>
      <c r="V125" s="67">
        <v>5</v>
      </c>
      <c r="W125" s="67">
        <v>5</v>
      </c>
      <c r="X125" s="73">
        <v>3.5</v>
      </c>
    </row>
    <row r="126" spans="2:24">
      <c r="B126" s="1319" t="s">
        <v>534</v>
      </c>
      <c r="C126" s="1320">
        <v>0</v>
      </c>
      <c r="D126" s="1322"/>
      <c r="E126" s="1320">
        <v>0</v>
      </c>
      <c r="F126" s="1322"/>
      <c r="G126" s="1321">
        <v>50</v>
      </c>
      <c r="H126" s="1322"/>
      <c r="I126" s="1321">
        <v>70</v>
      </c>
      <c r="J126" s="1323"/>
      <c r="K126" s="109">
        <v>110</v>
      </c>
      <c r="L126" s="1330"/>
      <c r="M126" s="1321">
        <v>100</v>
      </c>
      <c r="N126" s="1325"/>
      <c r="O126" s="1329">
        <v>70</v>
      </c>
      <c r="P126" s="1493"/>
      <c r="Q126" s="84" t="s">
        <v>534</v>
      </c>
      <c r="R126" s="67">
        <v>0</v>
      </c>
      <c r="S126" s="67">
        <v>0</v>
      </c>
      <c r="T126" s="67">
        <v>50</v>
      </c>
      <c r="U126" s="67">
        <v>70</v>
      </c>
      <c r="V126" s="68" t="s">
        <v>295</v>
      </c>
      <c r="W126" s="67">
        <v>100</v>
      </c>
      <c r="X126" s="71">
        <v>70</v>
      </c>
    </row>
    <row r="127" spans="2:24">
      <c r="B127" s="1319" t="s">
        <v>535</v>
      </c>
      <c r="C127" s="96">
        <v>20</v>
      </c>
      <c r="D127" s="101"/>
      <c r="E127" s="96">
        <v>30</v>
      </c>
      <c r="F127" s="1322"/>
      <c r="G127" s="1321">
        <v>100</v>
      </c>
      <c r="H127" s="1322"/>
      <c r="I127" s="1321">
        <v>140</v>
      </c>
      <c r="J127" s="1323"/>
      <c r="K127" s="109">
        <v>160</v>
      </c>
      <c r="L127" s="1330"/>
      <c r="M127" s="1321">
        <v>140</v>
      </c>
      <c r="N127" s="1325"/>
      <c r="O127" s="1329">
        <v>100</v>
      </c>
      <c r="P127" s="1493"/>
      <c r="Q127" s="84" t="s">
        <v>535</v>
      </c>
      <c r="R127" s="67">
        <v>20</v>
      </c>
      <c r="S127" s="67">
        <v>30</v>
      </c>
      <c r="T127" s="67">
        <v>100</v>
      </c>
      <c r="U127" s="67">
        <v>140</v>
      </c>
      <c r="V127" s="68" t="s">
        <v>530</v>
      </c>
      <c r="W127" s="67">
        <v>140</v>
      </c>
      <c r="X127" s="71">
        <v>100</v>
      </c>
    </row>
    <row r="128" spans="2:24">
      <c r="B128" s="1319" t="s">
        <v>536</v>
      </c>
      <c r="C128" s="1320">
        <v>0</v>
      </c>
      <c r="D128" s="1322"/>
      <c r="E128" s="1320">
        <v>0</v>
      </c>
      <c r="F128" s="1322"/>
      <c r="G128" s="1320">
        <v>0</v>
      </c>
      <c r="H128" s="1322"/>
      <c r="I128" s="1320">
        <v>0</v>
      </c>
      <c r="J128" s="125"/>
      <c r="K128" s="109">
        <v>160</v>
      </c>
      <c r="L128" s="1330"/>
      <c r="M128" s="1321">
        <v>140</v>
      </c>
      <c r="N128" s="1325"/>
      <c r="O128" s="1329">
        <v>100</v>
      </c>
      <c r="P128" s="1493"/>
      <c r="Q128" s="84" t="s">
        <v>536</v>
      </c>
      <c r="R128" s="67">
        <v>0</v>
      </c>
      <c r="S128" s="67">
        <v>0</v>
      </c>
      <c r="T128" s="67">
        <v>0</v>
      </c>
      <c r="U128" s="67">
        <v>0</v>
      </c>
      <c r="V128" s="68" t="s">
        <v>530</v>
      </c>
      <c r="W128" s="67">
        <v>140</v>
      </c>
      <c r="X128" s="71">
        <v>100</v>
      </c>
    </row>
    <row r="129" spans="2:24">
      <c r="B129" s="1319" t="s">
        <v>537</v>
      </c>
      <c r="C129" s="1320">
        <v>0</v>
      </c>
      <c r="D129" s="1322"/>
      <c r="E129" s="1320">
        <v>0</v>
      </c>
      <c r="F129" s="1322"/>
      <c r="G129" s="1321">
        <v>50</v>
      </c>
      <c r="H129" s="1322"/>
      <c r="I129" s="1321">
        <v>70</v>
      </c>
      <c r="J129" s="1323"/>
      <c r="K129" s="1461">
        <v>110</v>
      </c>
      <c r="L129" s="1330"/>
      <c r="M129" s="1321">
        <v>100</v>
      </c>
      <c r="N129" s="1325"/>
      <c r="O129" s="1329">
        <v>70</v>
      </c>
      <c r="P129" s="1493"/>
      <c r="Q129" s="84" t="s">
        <v>537</v>
      </c>
      <c r="R129" s="67">
        <v>0</v>
      </c>
      <c r="S129" s="67">
        <v>0</v>
      </c>
      <c r="T129" s="67">
        <v>50</v>
      </c>
      <c r="U129" s="67">
        <v>70</v>
      </c>
      <c r="V129" s="68" t="s">
        <v>295</v>
      </c>
      <c r="W129" s="67">
        <v>100</v>
      </c>
      <c r="X129" s="71">
        <v>70</v>
      </c>
    </row>
    <row r="130" spans="2:24" ht="15">
      <c r="B130" s="1349" t="s">
        <v>1534</v>
      </c>
      <c r="C130" s="1359"/>
      <c r="D130" s="1359"/>
      <c r="E130" s="1359"/>
      <c r="F130" s="1359"/>
      <c r="G130" s="1359"/>
      <c r="H130" s="1359"/>
      <c r="I130" s="1359"/>
      <c r="J130" s="1359"/>
      <c r="K130" s="1359"/>
      <c r="L130" s="1359"/>
      <c r="M130" s="1359"/>
      <c r="N130" s="1359"/>
      <c r="O130" s="1360"/>
      <c r="P130" s="1493"/>
      <c r="Q130" s="1349" t="s">
        <v>1534</v>
      </c>
      <c r="R130" s="1359"/>
      <c r="S130" s="1359"/>
      <c r="T130" s="1359"/>
      <c r="U130" s="1359"/>
      <c r="V130" s="1359"/>
      <c r="W130" s="1359"/>
      <c r="X130" s="1359"/>
    </row>
    <row r="131" spans="2:24">
      <c r="B131" s="1334"/>
      <c r="C131" s="1366">
        <v>0</v>
      </c>
      <c r="D131" s="1333"/>
      <c r="E131" s="1366">
        <v>0</v>
      </c>
      <c r="F131" s="1333"/>
      <c r="G131" s="1344">
        <v>1</v>
      </c>
      <c r="H131" s="1333"/>
      <c r="I131" s="1344">
        <v>2</v>
      </c>
      <c r="J131" s="1323"/>
      <c r="K131" s="109">
        <v>2.5</v>
      </c>
      <c r="L131" s="1330"/>
      <c r="M131" s="1344">
        <v>2</v>
      </c>
      <c r="N131" s="1323"/>
      <c r="O131" s="1420">
        <v>1.5</v>
      </c>
      <c r="P131" s="1493"/>
      <c r="Q131" s="84"/>
      <c r="R131" s="67">
        <v>0</v>
      </c>
      <c r="S131" s="67">
        <v>0</v>
      </c>
      <c r="T131" s="67">
        <v>1</v>
      </c>
      <c r="U131" s="67">
        <v>2</v>
      </c>
      <c r="V131" s="68" t="s">
        <v>519</v>
      </c>
      <c r="W131" s="67">
        <v>2</v>
      </c>
      <c r="X131" s="73">
        <v>1.5</v>
      </c>
    </row>
    <row r="132" spans="2:24" s="206" customFormat="1" ht="15.75">
      <c r="B132" s="1335"/>
      <c r="C132" s="1336" t="s">
        <v>538</v>
      </c>
      <c r="D132" s="1337"/>
      <c r="E132" s="1337"/>
      <c r="F132" s="1337"/>
      <c r="G132" s="1337"/>
      <c r="H132" s="1337"/>
      <c r="I132" s="1337"/>
      <c r="J132" s="1337"/>
      <c r="K132" s="1337"/>
      <c r="L132" s="1337"/>
      <c r="M132" s="1337"/>
      <c r="N132" s="1337"/>
      <c r="O132" s="1338"/>
      <c r="P132" s="1494"/>
      <c r="Q132" s="211" t="s">
        <v>538</v>
      </c>
      <c r="R132" s="207"/>
      <c r="S132" s="207"/>
      <c r="T132" s="207"/>
      <c r="U132" s="207"/>
      <c r="V132" s="207"/>
      <c r="W132" s="207"/>
      <c r="X132" s="208"/>
    </row>
    <row r="133" spans="2:24" s="206" customFormat="1" ht="15">
      <c r="B133" s="1349" t="s">
        <v>539</v>
      </c>
      <c r="C133" s="1359"/>
      <c r="D133" s="1359"/>
      <c r="E133" s="1359"/>
      <c r="F133" s="1359"/>
      <c r="G133" s="1359"/>
      <c r="H133" s="1359"/>
      <c r="I133" s="1359"/>
      <c r="J133" s="1359"/>
      <c r="K133" s="1359"/>
      <c r="L133" s="1359"/>
      <c r="M133" s="1359"/>
      <c r="N133" s="1359"/>
      <c r="O133" s="1360"/>
      <c r="P133" s="1494"/>
      <c r="Q133" s="1349" t="s">
        <v>539</v>
      </c>
      <c r="R133" s="1359"/>
      <c r="S133" s="1359"/>
      <c r="T133" s="1359"/>
      <c r="U133" s="1359"/>
      <c r="V133" s="1359"/>
      <c r="W133" s="1359"/>
      <c r="X133" s="1359"/>
    </row>
    <row r="134" spans="2:24">
      <c r="B134" s="1334"/>
      <c r="C134" s="1366">
        <v>0</v>
      </c>
      <c r="D134" s="1333"/>
      <c r="E134" s="1366">
        <v>0</v>
      </c>
      <c r="F134" s="1333"/>
      <c r="G134" s="1344">
        <v>50</v>
      </c>
      <c r="H134" s="1333"/>
      <c r="I134" s="1344">
        <v>70</v>
      </c>
      <c r="J134" s="1323"/>
      <c r="K134" s="109">
        <v>110</v>
      </c>
      <c r="L134" s="1330"/>
      <c r="M134" s="1344">
        <v>100</v>
      </c>
      <c r="N134" s="1323"/>
      <c r="O134" s="1345">
        <v>70</v>
      </c>
      <c r="P134" s="1493"/>
      <c r="Q134" s="84"/>
      <c r="R134" s="67">
        <v>0</v>
      </c>
      <c r="S134" s="67">
        <v>0</v>
      </c>
      <c r="T134" s="67">
        <v>50</v>
      </c>
      <c r="U134" s="67">
        <v>70</v>
      </c>
      <c r="V134" s="68" t="s">
        <v>295</v>
      </c>
      <c r="W134" s="67">
        <v>100</v>
      </c>
      <c r="X134" s="71">
        <v>70</v>
      </c>
    </row>
    <row r="135" spans="2:24">
      <c r="B135" s="1319" t="s">
        <v>540</v>
      </c>
      <c r="C135" s="1320">
        <v>0</v>
      </c>
      <c r="D135" s="1322"/>
      <c r="E135" s="1320">
        <v>0</v>
      </c>
      <c r="F135" s="1322"/>
      <c r="G135" s="1321">
        <v>50</v>
      </c>
      <c r="H135" s="1322"/>
      <c r="I135" s="1321">
        <v>70</v>
      </c>
      <c r="J135" s="1323"/>
      <c r="K135" s="109">
        <v>150</v>
      </c>
      <c r="L135" s="1466"/>
      <c r="M135" s="109">
        <v>150</v>
      </c>
      <c r="N135" s="124"/>
      <c r="O135" s="71">
        <v>140</v>
      </c>
      <c r="P135" s="1493"/>
      <c r="Q135" s="84" t="s">
        <v>540</v>
      </c>
      <c r="R135" s="67">
        <v>0</v>
      </c>
      <c r="S135" s="67">
        <v>0</v>
      </c>
      <c r="T135" s="67">
        <v>50</v>
      </c>
      <c r="U135" s="67">
        <v>70</v>
      </c>
      <c r="V135" s="68" t="s">
        <v>541</v>
      </c>
      <c r="W135" s="68" t="s">
        <v>541</v>
      </c>
      <c r="X135" s="71">
        <v>140</v>
      </c>
    </row>
    <row r="136" spans="2:24" s="206" customFormat="1" ht="15.75">
      <c r="B136" s="1335"/>
      <c r="C136" s="1336" t="s">
        <v>542</v>
      </c>
      <c r="D136" s="1337"/>
      <c r="E136" s="1337"/>
      <c r="F136" s="1337"/>
      <c r="G136" s="1337"/>
      <c r="H136" s="1337"/>
      <c r="I136" s="1337"/>
      <c r="J136" s="1337"/>
      <c r="K136" s="1337"/>
      <c r="L136" s="1337"/>
      <c r="M136" s="1337"/>
      <c r="N136" s="1337"/>
      <c r="O136" s="1338"/>
      <c r="P136" s="1494"/>
      <c r="Q136" s="211" t="s">
        <v>542</v>
      </c>
      <c r="R136" s="207"/>
      <c r="S136" s="207"/>
      <c r="T136" s="207"/>
      <c r="U136" s="207"/>
      <c r="V136" s="207"/>
      <c r="W136" s="207"/>
      <c r="X136" s="208"/>
    </row>
    <row r="137" spans="2:24" ht="13.5">
      <c r="B137" s="1140" t="s">
        <v>322</v>
      </c>
      <c r="C137" s="1386" t="s">
        <v>277</v>
      </c>
      <c r="D137" s="1387"/>
      <c r="E137" s="1451" t="s">
        <v>437</v>
      </c>
      <c r="F137" s="1452"/>
      <c r="G137" s="1453">
        <v>1</v>
      </c>
      <c r="H137" s="1385"/>
      <c r="I137" s="1453">
        <v>2</v>
      </c>
      <c r="J137" s="1454"/>
      <c r="K137" s="1451">
        <v>2.5</v>
      </c>
      <c r="L137" s="1455"/>
      <c r="M137" s="1453">
        <v>2</v>
      </c>
      <c r="N137" s="1454"/>
      <c r="O137" s="1456">
        <v>1.5</v>
      </c>
      <c r="P137" s="1493"/>
      <c r="Q137" s="84" t="s">
        <v>211</v>
      </c>
      <c r="R137" s="68" t="s">
        <v>277</v>
      </c>
      <c r="S137" s="68" t="s">
        <v>437</v>
      </c>
      <c r="T137" s="67">
        <v>1</v>
      </c>
      <c r="U137" s="67">
        <v>2</v>
      </c>
      <c r="V137" s="68" t="s">
        <v>519</v>
      </c>
      <c r="W137" s="67">
        <v>2</v>
      </c>
      <c r="X137" s="73">
        <v>1.5</v>
      </c>
    </row>
    <row r="138" spans="2:24">
      <c r="B138" s="1141"/>
      <c r="C138" s="109">
        <v>0.25</v>
      </c>
      <c r="D138" s="1383" t="s">
        <v>225</v>
      </c>
      <c r="E138" s="109">
        <v>0.5</v>
      </c>
      <c r="F138" s="1479"/>
      <c r="G138" s="109">
        <v>1</v>
      </c>
      <c r="H138" s="124"/>
      <c r="I138" s="109">
        <v>2</v>
      </c>
      <c r="J138" s="124"/>
      <c r="K138" s="109">
        <v>2.5</v>
      </c>
      <c r="L138" s="1479"/>
      <c r="M138" s="109">
        <v>2</v>
      </c>
      <c r="N138" s="124"/>
      <c r="O138" s="266">
        <v>1.5</v>
      </c>
      <c r="P138" s="1493"/>
      <c r="Q138" s="84"/>
      <c r="R138" s="68"/>
      <c r="S138" s="68"/>
      <c r="T138" s="67"/>
      <c r="U138" s="67"/>
      <c r="V138" s="68"/>
      <c r="W138" s="67"/>
      <c r="X138" s="73"/>
    </row>
    <row r="139" spans="2:24" ht="12.75" customHeight="1">
      <c r="B139" s="1319" t="s">
        <v>543</v>
      </c>
      <c r="C139" s="98">
        <v>10</v>
      </c>
      <c r="D139" s="104"/>
      <c r="E139" s="96">
        <v>20</v>
      </c>
      <c r="F139" s="101"/>
      <c r="G139" s="96">
        <v>60</v>
      </c>
      <c r="H139" s="101"/>
      <c r="I139" s="96">
        <v>90</v>
      </c>
      <c r="J139" s="125"/>
      <c r="K139" s="109">
        <v>110</v>
      </c>
      <c r="L139" s="1466"/>
      <c r="M139" s="1321">
        <v>90</v>
      </c>
      <c r="N139" s="1325"/>
      <c r="O139" s="1329">
        <v>60</v>
      </c>
      <c r="P139" s="1493"/>
      <c r="Q139" s="84" t="s">
        <v>543</v>
      </c>
      <c r="R139" s="68" t="s">
        <v>544</v>
      </c>
      <c r="S139" s="67">
        <v>20</v>
      </c>
      <c r="T139" s="67">
        <v>60</v>
      </c>
      <c r="U139" s="67">
        <v>90</v>
      </c>
      <c r="V139" s="68" t="s">
        <v>545</v>
      </c>
      <c r="W139" s="67">
        <v>90</v>
      </c>
      <c r="X139" s="71">
        <v>60</v>
      </c>
    </row>
    <row r="140" spans="2:24" s="206" customFormat="1" ht="12.75" customHeight="1">
      <c r="B140" s="1335"/>
      <c r="C140" s="1336" t="s">
        <v>546</v>
      </c>
      <c r="D140" s="1337"/>
      <c r="E140" s="1337"/>
      <c r="F140" s="1337"/>
      <c r="G140" s="1337"/>
      <c r="H140" s="1337"/>
      <c r="I140" s="1337"/>
      <c r="J140" s="1337"/>
      <c r="K140" s="1337"/>
      <c r="L140" s="1337"/>
      <c r="M140" s="1337"/>
      <c r="N140" s="1337"/>
      <c r="O140" s="1338"/>
      <c r="P140" s="1494"/>
      <c r="Q140" s="211" t="s">
        <v>546</v>
      </c>
      <c r="R140" s="207"/>
      <c r="S140" s="207"/>
      <c r="T140" s="207"/>
      <c r="U140" s="207"/>
      <c r="V140" s="207"/>
      <c r="W140" s="207"/>
      <c r="X140" s="208"/>
    </row>
    <row r="141" spans="2:24" s="206" customFormat="1" ht="12.75" customHeight="1">
      <c r="B141" s="1357" t="s">
        <v>188</v>
      </c>
      <c r="C141" s="1358"/>
      <c r="D141" s="1359"/>
      <c r="E141" s="1359"/>
      <c r="F141" s="1359"/>
      <c r="G141" s="1359"/>
      <c r="H141" s="1359"/>
      <c r="I141" s="1359"/>
      <c r="J141" s="1359"/>
      <c r="K141" s="1359"/>
      <c r="L141" s="1359"/>
      <c r="M141" s="1359"/>
      <c r="N141" s="1359"/>
      <c r="O141" s="1360"/>
      <c r="P141" s="1494"/>
      <c r="Q141" s="1346" t="s">
        <v>188</v>
      </c>
      <c r="R141" s="1347"/>
      <c r="S141" s="1348"/>
      <c r="T141" s="1348"/>
      <c r="U141" s="1348"/>
      <c r="V141" s="1348"/>
      <c r="W141" s="1348"/>
      <c r="X141" s="1348"/>
    </row>
    <row r="142" spans="2:24">
      <c r="B142" s="1334"/>
      <c r="C142" s="1462">
        <v>15</v>
      </c>
      <c r="D142" s="1343"/>
      <c r="E142" s="1344">
        <v>20</v>
      </c>
      <c r="F142" s="1333"/>
      <c r="G142" s="1344">
        <v>50</v>
      </c>
      <c r="H142" s="1333"/>
      <c r="I142" s="1344">
        <v>70</v>
      </c>
      <c r="J142" s="1323"/>
      <c r="K142" s="1462">
        <v>110</v>
      </c>
      <c r="L142" s="119"/>
      <c r="M142" s="116">
        <v>100</v>
      </c>
      <c r="N142" s="125"/>
      <c r="O142" s="76">
        <v>70</v>
      </c>
      <c r="P142" s="1493"/>
      <c r="Q142" s="84"/>
      <c r="R142" s="68" t="s">
        <v>506</v>
      </c>
      <c r="S142" s="67">
        <v>20</v>
      </c>
      <c r="T142" s="67">
        <v>50</v>
      </c>
      <c r="U142" s="67">
        <v>70</v>
      </c>
      <c r="V142" s="68" t="s">
        <v>295</v>
      </c>
      <c r="W142" s="67">
        <v>100</v>
      </c>
      <c r="X142" s="71">
        <v>70</v>
      </c>
    </row>
    <row r="143" spans="2:24" ht="12.75" customHeight="1">
      <c r="B143" s="1334" t="s">
        <v>547</v>
      </c>
      <c r="C143" s="1355">
        <v>0</v>
      </c>
      <c r="D143" s="1356"/>
      <c r="E143" s="1355">
        <v>0</v>
      </c>
      <c r="F143" s="1356"/>
      <c r="G143" s="116">
        <v>50</v>
      </c>
      <c r="H143" s="114"/>
      <c r="I143" s="116">
        <v>70</v>
      </c>
      <c r="J143" s="125"/>
      <c r="K143" s="1461">
        <v>110</v>
      </c>
      <c r="L143" s="119"/>
      <c r="M143" s="116">
        <v>100</v>
      </c>
      <c r="N143" s="125"/>
      <c r="O143" s="76">
        <v>70</v>
      </c>
      <c r="P143" s="1493"/>
      <c r="Q143" s="84" t="s">
        <v>547</v>
      </c>
      <c r="R143" s="67">
        <v>0</v>
      </c>
      <c r="S143" s="67">
        <v>0</v>
      </c>
      <c r="T143" s="67">
        <v>50</v>
      </c>
      <c r="U143" s="67">
        <v>70</v>
      </c>
      <c r="V143" s="68" t="s">
        <v>295</v>
      </c>
      <c r="W143" s="67">
        <v>100</v>
      </c>
      <c r="X143" s="71">
        <v>70</v>
      </c>
    </row>
    <row r="144" spans="2:24" ht="12.75" customHeight="1">
      <c r="B144" s="1319" t="s">
        <v>548</v>
      </c>
      <c r="C144" s="1361">
        <v>0</v>
      </c>
      <c r="D144" s="1362"/>
      <c r="E144" s="1361">
        <v>0</v>
      </c>
      <c r="F144" s="1362"/>
      <c r="G144" s="1361">
        <v>0</v>
      </c>
      <c r="H144" s="1362"/>
      <c r="I144" s="1361">
        <v>0</v>
      </c>
      <c r="J144" s="1363"/>
      <c r="K144" s="1461">
        <v>130</v>
      </c>
      <c r="L144" s="119"/>
      <c r="M144" s="96">
        <v>120</v>
      </c>
      <c r="N144" s="112"/>
      <c r="O144" s="71">
        <v>80</v>
      </c>
      <c r="P144" s="1493"/>
      <c r="Q144" s="84" t="s">
        <v>548</v>
      </c>
      <c r="R144" s="67">
        <v>0</v>
      </c>
      <c r="S144" s="67">
        <v>0</v>
      </c>
      <c r="T144" s="67">
        <v>0</v>
      </c>
      <c r="U144" s="67">
        <v>0</v>
      </c>
      <c r="V144" s="68" t="s">
        <v>549</v>
      </c>
      <c r="W144" s="67">
        <v>120</v>
      </c>
      <c r="X144" s="71">
        <v>80</v>
      </c>
    </row>
    <row r="145" spans="2:24" ht="12.75" customHeight="1">
      <c r="B145" s="1357" t="s">
        <v>189</v>
      </c>
      <c r="C145" s="1358"/>
      <c r="D145" s="1359"/>
      <c r="E145" s="1359"/>
      <c r="F145" s="1359"/>
      <c r="G145" s="1359"/>
      <c r="H145" s="1359"/>
      <c r="I145" s="1359"/>
      <c r="J145" s="1359"/>
      <c r="K145" s="1359"/>
      <c r="L145" s="1359"/>
      <c r="M145" s="1359"/>
      <c r="N145" s="1359"/>
      <c r="O145" s="1360"/>
      <c r="P145" s="1493"/>
      <c r="Q145" s="1357" t="s">
        <v>189</v>
      </c>
      <c r="R145" s="1358"/>
      <c r="S145" s="1359"/>
      <c r="T145" s="1359"/>
      <c r="U145" s="1359"/>
      <c r="V145" s="1359"/>
      <c r="W145" s="1359"/>
      <c r="X145" s="1359"/>
    </row>
    <row r="146" spans="2:24">
      <c r="B146" s="1364"/>
      <c r="C146" s="1355">
        <v>0</v>
      </c>
      <c r="D146" s="1356"/>
      <c r="E146" s="1355">
        <v>0</v>
      </c>
      <c r="F146" s="1356"/>
      <c r="G146" s="1365">
        <v>50</v>
      </c>
      <c r="H146" s="1356"/>
      <c r="I146" s="1365">
        <v>70</v>
      </c>
      <c r="J146" s="1363"/>
      <c r="K146" s="1461">
        <v>110</v>
      </c>
      <c r="L146" s="119"/>
      <c r="M146" s="116">
        <v>100</v>
      </c>
      <c r="N146" s="125"/>
      <c r="O146" s="76">
        <v>70</v>
      </c>
      <c r="P146" s="1493"/>
      <c r="Q146" s="84"/>
      <c r="R146" s="67">
        <v>0</v>
      </c>
      <c r="S146" s="67">
        <v>0</v>
      </c>
      <c r="T146" s="67">
        <v>50</v>
      </c>
      <c r="U146" s="67">
        <v>70</v>
      </c>
      <c r="V146" s="68" t="s">
        <v>295</v>
      </c>
      <c r="W146" s="67">
        <v>100</v>
      </c>
      <c r="X146" s="71">
        <v>70</v>
      </c>
    </row>
    <row r="147" spans="2:24" ht="12.75" customHeight="1">
      <c r="B147" s="1140" t="s">
        <v>550</v>
      </c>
      <c r="C147" s="1403">
        <v>0</v>
      </c>
      <c r="D147" s="1405"/>
      <c r="E147" s="1403">
        <v>0</v>
      </c>
      <c r="F147" s="1405"/>
      <c r="G147" s="1403">
        <v>0</v>
      </c>
      <c r="H147" s="1405"/>
      <c r="I147" s="1403">
        <v>0</v>
      </c>
      <c r="J147" s="1416"/>
      <c r="K147" s="1463" t="s">
        <v>551</v>
      </c>
      <c r="L147" s="1448"/>
      <c r="M147" s="1403">
        <v>150</v>
      </c>
      <c r="N147" s="1416"/>
      <c r="O147" s="1417">
        <v>110</v>
      </c>
      <c r="P147" s="1493"/>
      <c r="Q147" s="84" t="s">
        <v>550</v>
      </c>
      <c r="R147" s="67">
        <v>0</v>
      </c>
      <c r="S147" s="67">
        <v>0</v>
      </c>
      <c r="T147" s="67">
        <v>0</v>
      </c>
      <c r="U147" s="67">
        <v>0</v>
      </c>
      <c r="V147" s="68" t="s">
        <v>551</v>
      </c>
      <c r="W147" s="67">
        <v>150</v>
      </c>
      <c r="X147" s="71">
        <v>110</v>
      </c>
    </row>
    <row r="148" spans="2:24" ht="12.75" customHeight="1">
      <c r="B148" s="1141"/>
      <c r="C148" s="1404">
        <v>0</v>
      </c>
      <c r="D148" s="1419"/>
      <c r="E148" s="1404">
        <v>0</v>
      </c>
      <c r="F148" s="1419"/>
      <c r="G148" s="1404">
        <v>0</v>
      </c>
      <c r="H148" s="1330"/>
      <c r="I148" s="1404">
        <v>0</v>
      </c>
      <c r="J148" s="1330"/>
      <c r="K148" s="1461">
        <v>160</v>
      </c>
      <c r="L148" s="134"/>
      <c r="M148" s="109">
        <v>150</v>
      </c>
      <c r="N148" s="124"/>
      <c r="O148" s="266">
        <v>110</v>
      </c>
      <c r="P148" s="1493"/>
      <c r="Q148" s="196"/>
      <c r="R148" s="112"/>
      <c r="S148" s="112"/>
      <c r="T148" s="112"/>
      <c r="U148" s="112"/>
      <c r="V148" s="111"/>
      <c r="W148" s="112"/>
      <c r="X148" s="197"/>
    </row>
    <row r="149" spans="2:24" s="206" customFormat="1" ht="15.75">
      <c r="B149" s="1335"/>
      <c r="C149" s="1336" t="s">
        <v>316</v>
      </c>
      <c r="D149" s="1337"/>
      <c r="E149" s="1337"/>
      <c r="F149" s="1337"/>
      <c r="G149" s="1337"/>
      <c r="H149" s="1337"/>
      <c r="I149" s="1337"/>
      <c r="J149" s="1337"/>
      <c r="K149" s="1337"/>
      <c r="L149" s="1337"/>
      <c r="M149" s="1337"/>
      <c r="N149" s="1337"/>
      <c r="O149" s="1338"/>
      <c r="P149" s="1494"/>
      <c r="Q149" s="211" t="s">
        <v>316</v>
      </c>
      <c r="R149" s="207"/>
      <c r="S149" s="207"/>
      <c r="T149" s="207"/>
      <c r="U149" s="207"/>
      <c r="V149" s="207"/>
      <c r="W149" s="207"/>
      <c r="X149" s="208"/>
    </row>
    <row r="150" spans="2:24" s="206" customFormat="1" ht="15.75">
      <c r="B150" s="1357" t="s">
        <v>1535</v>
      </c>
      <c r="C150" s="1358"/>
      <c r="D150" s="1359"/>
      <c r="E150" s="1359"/>
      <c r="F150" s="1359"/>
      <c r="G150" s="1359"/>
      <c r="H150" s="1359"/>
      <c r="I150" s="1359"/>
      <c r="J150" s="1359"/>
      <c r="K150" s="1359"/>
      <c r="L150" s="1359"/>
      <c r="M150" s="1359"/>
      <c r="N150" s="1359"/>
      <c r="O150" s="1360"/>
      <c r="P150" s="1494"/>
      <c r="Q150" s="1357" t="s">
        <v>1535</v>
      </c>
      <c r="R150" s="1358"/>
      <c r="S150" s="1359"/>
      <c r="T150" s="1359"/>
      <c r="U150" s="1359"/>
      <c r="V150" s="1359"/>
      <c r="W150" s="1359"/>
      <c r="X150" s="1359"/>
    </row>
    <row r="151" spans="2:24">
      <c r="B151" s="1334"/>
      <c r="C151" s="1366">
        <v>0</v>
      </c>
      <c r="D151" s="1333"/>
      <c r="E151" s="1366" t="s">
        <v>552</v>
      </c>
      <c r="F151" s="1343"/>
      <c r="G151" s="1344">
        <v>50</v>
      </c>
      <c r="H151" s="1333"/>
      <c r="I151" s="1344">
        <v>70</v>
      </c>
      <c r="J151" s="1323"/>
      <c r="K151" s="1461">
        <v>110</v>
      </c>
      <c r="L151" s="119"/>
      <c r="M151" s="116">
        <v>100</v>
      </c>
      <c r="N151" s="125"/>
      <c r="O151" s="76">
        <v>70</v>
      </c>
      <c r="P151" s="1493"/>
      <c r="Q151" s="84"/>
      <c r="R151" s="67">
        <v>0</v>
      </c>
      <c r="S151" s="68" t="s">
        <v>552</v>
      </c>
      <c r="T151" s="67">
        <v>50</v>
      </c>
      <c r="U151" s="67">
        <v>70</v>
      </c>
      <c r="V151" s="68" t="s">
        <v>295</v>
      </c>
      <c r="W151" s="67">
        <v>100</v>
      </c>
      <c r="X151" s="71">
        <v>70</v>
      </c>
    </row>
    <row r="152" spans="2:24" ht="15.75">
      <c r="B152" s="1357" t="s">
        <v>1536</v>
      </c>
      <c r="C152" s="1358"/>
      <c r="D152" s="1359"/>
      <c r="E152" s="1359"/>
      <c r="F152" s="1359"/>
      <c r="G152" s="1359"/>
      <c r="H152" s="1359"/>
      <c r="I152" s="1359"/>
      <c r="J152" s="1359"/>
      <c r="K152" s="1359"/>
      <c r="L152" s="1359"/>
      <c r="M152" s="1359"/>
      <c r="N152" s="1359"/>
      <c r="O152" s="1360"/>
      <c r="P152" s="1493"/>
      <c r="Q152" s="1357" t="s">
        <v>1536</v>
      </c>
      <c r="R152" s="1358"/>
      <c r="S152" s="1359"/>
      <c r="T152" s="1359"/>
      <c r="U152" s="1359"/>
      <c r="V152" s="1359"/>
      <c r="W152" s="1359"/>
      <c r="X152" s="1359"/>
    </row>
    <row r="153" spans="2:24" ht="24">
      <c r="B153" s="1423"/>
      <c r="C153" s="1378">
        <v>10</v>
      </c>
      <c r="D153" s="1379"/>
      <c r="E153" s="1375" t="s">
        <v>552</v>
      </c>
      <c r="F153" s="1457" t="s">
        <v>227</v>
      </c>
      <c r="G153" s="1378">
        <v>50</v>
      </c>
      <c r="H153" s="1379"/>
      <c r="I153" s="1378">
        <v>70</v>
      </c>
      <c r="J153" s="1380"/>
      <c r="K153" s="1375">
        <v>110</v>
      </c>
      <c r="L153" s="1458"/>
      <c r="M153" s="1378">
        <v>100</v>
      </c>
      <c r="N153" s="1380"/>
      <c r="O153" s="1381">
        <v>70</v>
      </c>
      <c r="P153" s="1493"/>
      <c r="Q153" s="84"/>
      <c r="R153" s="67">
        <v>10</v>
      </c>
      <c r="S153" s="68" t="s">
        <v>552</v>
      </c>
      <c r="T153" s="67">
        <v>50</v>
      </c>
      <c r="U153" s="67">
        <v>70</v>
      </c>
      <c r="V153" s="68" t="s">
        <v>295</v>
      </c>
      <c r="W153" s="67">
        <v>100</v>
      </c>
      <c r="X153" s="71">
        <v>70</v>
      </c>
    </row>
    <row r="154" spans="2:24">
      <c r="B154" s="1423"/>
      <c r="C154" s="1461">
        <v>10</v>
      </c>
      <c r="D154" s="1464"/>
      <c r="E154" s="1461">
        <v>20</v>
      </c>
      <c r="F154" s="1465" t="s">
        <v>227</v>
      </c>
      <c r="G154" s="1461">
        <v>50</v>
      </c>
      <c r="H154" s="1466"/>
      <c r="I154" s="1461">
        <v>70</v>
      </c>
      <c r="J154" s="1467"/>
      <c r="K154" s="1468">
        <v>110</v>
      </c>
      <c r="L154" s="1467"/>
      <c r="M154" s="1461">
        <v>100</v>
      </c>
      <c r="N154" s="1466"/>
      <c r="O154" s="1469">
        <v>70</v>
      </c>
      <c r="P154" s="1493"/>
      <c r="Q154" s="84"/>
      <c r="R154" s="67"/>
      <c r="S154" s="68"/>
      <c r="T154" s="67"/>
      <c r="U154" s="67"/>
      <c r="V154" s="68"/>
      <c r="W154" s="67"/>
      <c r="X154" s="71"/>
    </row>
    <row r="155" spans="2:24" ht="15.75">
      <c r="B155" s="1357" t="s">
        <v>1537</v>
      </c>
      <c r="C155" s="1358"/>
      <c r="D155" s="1359"/>
      <c r="E155" s="1359"/>
      <c r="F155" s="1359"/>
      <c r="G155" s="1359"/>
      <c r="H155" s="1359"/>
      <c r="I155" s="1359"/>
      <c r="J155" s="1359"/>
      <c r="K155" s="1359"/>
      <c r="L155" s="1359"/>
      <c r="M155" s="1359"/>
      <c r="N155" s="1359"/>
      <c r="O155" s="1360"/>
      <c r="P155" s="1493"/>
      <c r="Q155" s="1357" t="s">
        <v>1537</v>
      </c>
      <c r="R155" s="1358"/>
      <c r="S155" s="1359"/>
      <c r="T155" s="1359"/>
      <c r="U155" s="1359"/>
      <c r="V155" s="1359"/>
      <c r="W155" s="1359"/>
      <c r="X155" s="1359"/>
    </row>
    <row r="156" spans="2:24" ht="24">
      <c r="B156" s="1423"/>
      <c r="C156" s="1378">
        <v>0</v>
      </c>
      <c r="D156" s="1379"/>
      <c r="E156" s="1375" t="s">
        <v>553</v>
      </c>
      <c r="F156" s="1457" t="s">
        <v>227</v>
      </c>
      <c r="G156" s="1378">
        <v>180</v>
      </c>
      <c r="H156" s="1379"/>
      <c r="I156" s="1378">
        <v>250</v>
      </c>
      <c r="J156" s="1380"/>
      <c r="K156" s="1375">
        <v>280</v>
      </c>
      <c r="L156" s="1377"/>
      <c r="M156" s="1378">
        <v>250</v>
      </c>
      <c r="N156" s="1380"/>
      <c r="O156" s="1381">
        <v>175</v>
      </c>
      <c r="P156" s="1493"/>
      <c r="Q156" s="84"/>
      <c r="R156" s="67">
        <v>0</v>
      </c>
      <c r="S156" s="68" t="s">
        <v>553</v>
      </c>
      <c r="T156" s="67">
        <v>180</v>
      </c>
      <c r="U156" s="67">
        <v>250</v>
      </c>
      <c r="V156" s="68" t="s">
        <v>554</v>
      </c>
      <c r="W156" s="67">
        <v>250</v>
      </c>
      <c r="X156" s="71">
        <v>175</v>
      </c>
    </row>
    <row r="157" spans="2:24">
      <c r="B157" s="1424"/>
      <c r="C157" s="1461">
        <v>0</v>
      </c>
      <c r="D157" s="1471"/>
      <c r="E157" s="1461">
        <v>180</v>
      </c>
      <c r="F157" s="1472" t="s">
        <v>227</v>
      </c>
      <c r="G157" s="1461">
        <v>180</v>
      </c>
      <c r="H157" s="1466"/>
      <c r="I157" s="1461">
        <v>250</v>
      </c>
      <c r="J157" s="1466"/>
      <c r="K157" s="1461">
        <v>280</v>
      </c>
      <c r="L157" s="1466"/>
      <c r="M157" s="1461">
        <v>250</v>
      </c>
      <c r="N157" s="1466"/>
      <c r="O157" s="1469">
        <v>170</v>
      </c>
      <c r="P157" s="1493"/>
      <c r="Q157" s="84"/>
      <c r="R157" s="67"/>
      <c r="S157" s="68"/>
      <c r="T157" s="67"/>
      <c r="U157" s="67"/>
      <c r="V157" s="68"/>
      <c r="W157" s="67"/>
      <c r="X157" s="71"/>
    </row>
    <row r="158" spans="2:24" ht="15.75">
      <c r="B158" s="1357" t="s">
        <v>1538</v>
      </c>
      <c r="C158" s="1358"/>
      <c r="D158" s="1359"/>
      <c r="E158" s="1359"/>
      <c r="F158" s="1359"/>
      <c r="G158" s="1359"/>
      <c r="H158" s="1359"/>
      <c r="I158" s="1359"/>
      <c r="J158" s="1359"/>
      <c r="K158" s="1359"/>
      <c r="L158" s="1359"/>
      <c r="M158" s="1359"/>
      <c r="N158" s="1359"/>
      <c r="O158" s="1360"/>
      <c r="P158" s="1493"/>
      <c r="Q158" s="1357" t="s">
        <v>1538</v>
      </c>
      <c r="R158" s="1358"/>
      <c r="S158" s="1359"/>
      <c r="T158" s="1359"/>
      <c r="U158" s="1359"/>
      <c r="V158" s="1359"/>
      <c r="W158" s="1359"/>
      <c r="X158" s="1359"/>
    </row>
    <row r="159" spans="2:24" ht="60">
      <c r="B159" s="1425" t="s">
        <v>99</v>
      </c>
      <c r="C159" s="1418">
        <v>0</v>
      </c>
      <c r="D159" s="1419"/>
      <c r="E159" s="1434" t="s">
        <v>193</v>
      </c>
      <c r="F159" s="1446" t="s">
        <v>227</v>
      </c>
      <c r="G159" s="1418">
        <v>100</v>
      </c>
      <c r="H159" s="1419"/>
      <c r="I159" s="1418">
        <v>150</v>
      </c>
      <c r="J159" s="1414"/>
      <c r="K159" s="1418">
        <v>200</v>
      </c>
      <c r="L159" s="1419"/>
      <c r="M159" s="1418">
        <v>150</v>
      </c>
      <c r="N159" s="1414"/>
      <c r="O159" s="1447">
        <v>150</v>
      </c>
      <c r="P159" s="1493"/>
      <c r="Q159" s="84"/>
      <c r="R159" s="67">
        <v>0</v>
      </c>
      <c r="S159" s="68" t="s">
        <v>193</v>
      </c>
      <c r="T159" s="67">
        <v>100</v>
      </c>
      <c r="U159" s="67">
        <v>150</v>
      </c>
      <c r="V159" s="67">
        <v>200</v>
      </c>
      <c r="W159" s="67">
        <v>150</v>
      </c>
      <c r="X159" s="71">
        <v>150</v>
      </c>
    </row>
    <row r="160" spans="2:24">
      <c r="B160" s="1426"/>
      <c r="C160" s="1427">
        <v>0</v>
      </c>
      <c r="D160" s="1428"/>
      <c r="E160" s="268">
        <v>60</v>
      </c>
      <c r="F160" s="1483" t="s">
        <v>227</v>
      </c>
      <c r="G160" s="1473">
        <v>100</v>
      </c>
      <c r="H160" s="1474"/>
      <c r="I160" s="1473">
        <v>150</v>
      </c>
      <c r="J160" s="1474"/>
      <c r="K160" s="1473">
        <v>200</v>
      </c>
      <c r="L160" s="1474"/>
      <c r="M160" s="1473">
        <v>150</v>
      </c>
      <c r="N160" s="1474"/>
      <c r="O160" s="1475">
        <v>150</v>
      </c>
      <c r="P160" s="1493"/>
      <c r="Q160" s="84"/>
      <c r="R160" s="67"/>
      <c r="S160" s="68"/>
      <c r="T160" s="67"/>
      <c r="U160" s="67"/>
      <c r="V160" s="67"/>
      <c r="W160" s="67"/>
      <c r="X160" s="71"/>
    </row>
    <row r="161" spans="2:24" ht="48">
      <c r="B161" s="214" t="s">
        <v>555</v>
      </c>
      <c r="C161" s="1418">
        <v>0</v>
      </c>
      <c r="D161" s="1419"/>
      <c r="E161" s="1434" t="s">
        <v>194</v>
      </c>
      <c r="F161" s="1446" t="s">
        <v>227</v>
      </c>
      <c r="G161" s="1418">
        <v>60</v>
      </c>
      <c r="H161" s="1419"/>
      <c r="I161" s="1418">
        <v>80</v>
      </c>
      <c r="J161" s="1414"/>
      <c r="K161" s="1434">
        <v>140</v>
      </c>
      <c r="L161" s="1415"/>
      <c r="M161" s="1418">
        <v>120</v>
      </c>
      <c r="N161" s="1414"/>
      <c r="O161" s="1447">
        <v>80</v>
      </c>
      <c r="P161" s="1493"/>
      <c r="Q161" s="84" t="s">
        <v>555</v>
      </c>
      <c r="R161" s="67">
        <v>0</v>
      </c>
      <c r="S161" s="68" t="s">
        <v>194</v>
      </c>
      <c r="T161" s="67">
        <v>60</v>
      </c>
      <c r="U161" s="67">
        <v>80</v>
      </c>
      <c r="V161" s="68" t="s">
        <v>556</v>
      </c>
      <c r="W161" s="67">
        <v>120</v>
      </c>
      <c r="X161" s="71">
        <v>80</v>
      </c>
    </row>
    <row r="162" spans="2:24">
      <c r="B162" s="213"/>
      <c r="C162" s="109">
        <v>0</v>
      </c>
      <c r="D162" s="1464"/>
      <c r="E162" s="109">
        <v>40</v>
      </c>
      <c r="F162" s="1484" t="s">
        <v>227</v>
      </c>
      <c r="G162" s="1461">
        <v>60</v>
      </c>
      <c r="H162" s="1466"/>
      <c r="I162" s="1461">
        <v>80</v>
      </c>
      <c r="J162" s="1467"/>
      <c r="K162" s="1468">
        <v>140</v>
      </c>
      <c r="L162" s="1467"/>
      <c r="M162" s="1461">
        <v>120</v>
      </c>
      <c r="N162" s="1466"/>
      <c r="O162" s="1469">
        <v>80</v>
      </c>
      <c r="P162" s="1493"/>
      <c r="Q162" s="84"/>
      <c r="R162" s="67"/>
      <c r="S162" s="68"/>
      <c r="T162" s="67"/>
      <c r="U162" s="67"/>
      <c r="V162" s="68"/>
      <c r="W162" s="67"/>
      <c r="X162" s="71"/>
    </row>
    <row r="163" spans="2:24">
      <c r="B163" s="83" t="s">
        <v>557</v>
      </c>
      <c r="C163" s="98">
        <v>120</v>
      </c>
      <c r="D163" s="1384" t="s">
        <v>225</v>
      </c>
      <c r="E163" s="96">
        <v>120</v>
      </c>
      <c r="F163" s="101"/>
      <c r="G163" s="96">
        <v>100</v>
      </c>
      <c r="H163" s="101"/>
      <c r="I163" s="96">
        <v>100</v>
      </c>
      <c r="J163" s="112"/>
      <c r="K163" s="96">
        <v>150</v>
      </c>
      <c r="L163" s="101"/>
      <c r="M163" s="96">
        <v>150</v>
      </c>
      <c r="N163" s="112"/>
      <c r="O163" s="71">
        <v>150</v>
      </c>
      <c r="P163" s="1493"/>
      <c r="Q163" s="83" t="s">
        <v>557</v>
      </c>
      <c r="R163" s="68" t="s">
        <v>558</v>
      </c>
      <c r="S163" s="67">
        <v>120</v>
      </c>
      <c r="T163" s="67">
        <v>100</v>
      </c>
      <c r="U163" s="67">
        <v>100</v>
      </c>
      <c r="V163" s="67">
        <v>150</v>
      </c>
      <c r="W163" s="67">
        <v>150</v>
      </c>
      <c r="X163" s="71">
        <v>150</v>
      </c>
    </row>
    <row r="164" spans="2:24" s="206" customFormat="1" ht="15.75">
      <c r="B164" s="1335"/>
      <c r="C164" s="1336" t="s">
        <v>559</v>
      </c>
      <c r="D164" s="1337"/>
      <c r="E164" s="1337"/>
      <c r="F164" s="1337"/>
      <c r="G164" s="1337"/>
      <c r="H164" s="1337"/>
      <c r="I164" s="1337"/>
      <c r="J164" s="1337"/>
      <c r="K164" s="1337"/>
      <c r="L164" s="1337"/>
      <c r="M164" s="1337"/>
      <c r="N164" s="1337"/>
      <c r="O164" s="1338"/>
      <c r="P164" s="1494"/>
      <c r="Q164" s="211" t="s">
        <v>559</v>
      </c>
      <c r="R164" s="207"/>
      <c r="S164" s="207"/>
      <c r="T164" s="207"/>
      <c r="U164" s="207"/>
      <c r="V164" s="207"/>
      <c r="W164" s="207"/>
      <c r="X164" s="208"/>
    </row>
    <row r="165" spans="2:24" s="206" customFormat="1" ht="15.75">
      <c r="B165" s="1357" t="s">
        <v>560</v>
      </c>
      <c r="C165" s="1358"/>
      <c r="D165" s="1359"/>
      <c r="E165" s="1359"/>
      <c r="F165" s="1359"/>
      <c r="G165" s="1359"/>
      <c r="H165" s="1359"/>
      <c r="I165" s="1359"/>
      <c r="J165" s="1359"/>
      <c r="K165" s="1359"/>
      <c r="L165" s="1359"/>
      <c r="M165" s="1359"/>
      <c r="N165" s="1359"/>
      <c r="O165" s="1360"/>
      <c r="P165" s="1494"/>
      <c r="Q165" s="1357" t="s">
        <v>560</v>
      </c>
      <c r="R165" s="1358"/>
      <c r="S165" s="1359"/>
      <c r="T165" s="1359"/>
      <c r="U165" s="1359"/>
      <c r="V165" s="1359"/>
      <c r="W165" s="1359"/>
      <c r="X165" s="1359"/>
    </row>
    <row r="166" spans="2:24">
      <c r="B166" s="85"/>
      <c r="C166" s="97">
        <v>120</v>
      </c>
      <c r="D166" s="1383" t="s">
        <v>225</v>
      </c>
      <c r="E166" s="116">
        <v>120</v>
      </c>
      <c r="F166" s="114"/>
      <c r="G166" s="116">
        <v>120</v>
      </c>
      <c r="H166" s="114"/>
      <c r="I166" s="116">
        <v>170</v>
      </c>
      <c r="J166" s="125"/>
      <c r="K166" s="109">
        <v>220</v>
      </c>
      <c r="L166" s="119"/>
      <c r="M166" s="116">
        <v>200</v>
      </c>
      <c r="N166" s="125"/>
      <c r="O166" s="76">
        <v>200</v>
      </c>
      <c r="P166" s="1493"/>
      <c r="Q166" s="84"/>
      <c r="R166" s="68" t="s">
        <v>558</v>
      </c>
      <c r="S166" s="67">
        <v>120</v>
      </c>
      <c r="T166" s="67">
        <v>120</v>
      </c>
      <c r="U166" s="67">
        <v>170</v>
      </c>
      <c r="V166" s="68" t="s">
        <v>561</v>
      </c>
      <c r="W166" s="67">
        <v>200</v>
      </c>
      <c r="X166" s="71">
        <v>200</v>
      </c>
    </row>
    <row r="167" spans="2:24" ht="15.75">
      <c r="B167" s="1357" t="s">
        <v>562</v>
      </c>
      <c r="C167" s="1358"/>
      <c r="D167" s="1359"/>
      <c r="E167" s="1359"/>
      <c r="F167" s="1359"/>
      <c r="G167" s="1359"/>
      <c r="H167" s="1359"/>
      <c r="I167" s="1359"/>
      <c r="J167" s="1359"/>
      <c r="K167" s="1359"/>
      <c r="L167" s="1359"/>
      <c r="M167" s="1359"/>
      <c r="N167" s="1359"/>
      <c r="O167" s="1360"/>
      <c r="P167" s="1493"/>
      <c r="Q167" s="1357" t="s">
        <v>562</v>
      </c>
      <c r="R167" s="1358"/>
      <c r="S167" s="1359"/>
      <c r="T167" s="1359"/>
      <c r="U167" s="1359"/>
      <c r="V167" s="1359"/>
      <c r="W167" s="1359"/>
      <c r="X167" s="1359"/>
    </row>
    <row r="168" spans="2:24">
      <c r="B168" s="85"/>
      <c r="C168" s="1366">
        <v>0</v>
      </c>
      <c r="D168" s="1333"/>
      <c r="E168" s="1344">
        <v>150</v>
      </c>
      <c r="F168" s="1333"/>
      <c r="G168" s="1344">
        <v>150</v>
      </c>
      <c r="H168" s="1333"/>
      <c r="I168" s="1344">
        <v>180</v>
      </c>
      <c r="J168" s="1323"/>
      <c r="K168" s="116">
        <v>250</v>
      </c>
      <c r="L168" s="114"/>
      <c r="M168" s="116">
        <v>230</v>
      </c>
      <c r="N168" s="125"/>
      <c r="O168" s="76">
        <v>230</v>
      </c>
      <c r="P168" s="1493"/>
      <c r="Q168" s="84"/>
      <c r="R168" s="67">
        <v>0</v>
      </c>
      <c r="S168" s="67">
        <v>150</v>
      </c>
      <c r="T168" s="67">
        <v>150</v>
      </c>
      <c r="U168" s="67">
        <v>180</v>
      </c>
      <c r="V168" s="67">
        <v>250</v>
      </c>
      <c r="W168" s="67">
        <v>230</v>
      </c>
      <c r="X168" s="71">
        <v>230</v>
      </c>
    </row>
    <row r="169" spans="2:24">
      <c r="B169" s="84" t="s">
        <v>563</v>
      </c>
      <c r="C169" s="1320">
        <v>0</v>
      </c>
      <c r="D169" s="1322"/>
      <c r="E169" s="1321">
        <v>100</v>
      </c>
      <c r="F169" s="1322"/>
      <c r="G169" s="1321">
        <v>120</v>
      </c>
      <c r="H169" s="1322"/>
      <c r="I169" s="1321">
        <v>170</v>
      </c>
      <c r="J169" s="1323"/>
      <c r="K169" s="109">
        <v>220</v>
      </c>
      <c r="L169" s="119"/>
      <c r="M169" s="96">
        <v>200</v>
      </c>
      <c r="N169" s="112"/>
      <c r="O169" s="71">
        <v>200</v>
      </c>
      <c r="P169" s="1493"/>
      <c r="Q169" s="84" t="s">
        <v>563</v>
      </c>
      <c r="R169" s="67">
        <v>0</v>
      </c>
      <c r="S169" s="67">
        <v>100</v>
      </c>
      <c r="T169" s="67">
        <v>120</v>
      </c>
      <c r="U169" s="67">
        <v>170</v>
      </c>
      <c r="V169" s="68" t="s">
        <v>561</v>
      </c>
      <c r="W169" s="67">
        <v>200</v>
      </c>
      <c r="X169" s="71">
        <v>200</v>
      </c>
    </row>
    <row r="170" spans="2:24">
      <c r="B170" s="84" t="s">
        <v>564</v>
      </c>
      <c r="C170" s="1320">
        <v>0</v>
      </c>
      <c r="D170" s="1322"/>
      <c r="E170" s="1321">
        <v>120</v>
      </c>
      <c r="F170" s="1322"/>
      <c r="G170" s="1321">
        <v>120</v>
      </c>
      <c r="H170" s="1322"/>
      <c r="I170" s="1321">
        <v>170</v>
      </c>
      <c r="J170" s="1323"/>
      <c r="K170" s="109">
        <v>220</v>
      </c>
      <c r="L170" s="119"/>
      <c r="M170" s="96">
        <v>200</v>
      </c>
      <c r="N170" s="112"/>
      <c r="O170" s="71">
        <v>200</v>
      </c>
      <c r="P170" s="1493"/>
      <c r="Q170" s="84" t="s">
        <v>564</v>
      </c>
      <c r="R170" s="67">
        <v>0</v>
      </c>
      <c r="S170" s="67">
        <v>120</v>
      </c>
      <c r="T170" s="67">
        <v>120</v>
      </c>
      <c r="U170" s="67">
        <v>170</v>
      </c>
      <c r="V170" s="68" t="s">
        <v>561</v>
      </c>
      <c r="W170" s="67">
        <v>200</v>
      </c>
      <c r="X170" s="71">
        <v>200</v>
      </c>
    </row>
    <row r="171" spans="2:24" ht="15.75">
      <c r="B171" s="1357" t="s">
        <v>1539</v>
      </c>
      <c r="C171" s="1358"/>
      <c r="D171" s="1359"/>
      <c r="E171" s="1359"/>
      <c r="F171" s="1359"/>
      <c r="G171" s="1359"/>
      <c r="H171" s="1359"/>
      <c r="I171" s="1359"/>
      <c r="J171" s="1359"/>
      <c r="K171" s="1359"/>
      <c r="L171" s="1359"/>
      <c r="M171" s="1359"/>
      <c r="N171" s="1359"/>
      <c r="O171" s="1360"/>
      <c r="P171" s="1493"/>
      <c r="Q171" s="1357" t="s">
        <v>1539</v>
      </c>
      <c r="R171" s="1358"/>
      <c r="S171" s="1359"/>
      <c r="T171" s="1359"/>
      <c r="U171" s="1359"/>
      <c r="V171" s="1359"/>
      <c r="W171" s="1359"/>
      <c r="X171" s="1359"/>
    </row>
    <row r="172" spans="2:24">
      <c r="B172" s="85"/>
      <c r="C172" s="116">
        <v>200</v>
      </c>
      <c r="D172" s="114"/>
      <c r="E172" s="1366">
        <v>0</v>
      </c>
      <c r="F172" s="1343"/>
      <c r="G172" s="1366">
        <v>0</v>
      </c>
      <c r="H172" s="1343"/>
      <c r="I172" s="1366">
        <v>0</v>
      </c>
      <c r="J172" s="1444"/>
      <c r="K172" s="1366">
        <v>0</v>
      </c>
      <c r="L172" s="1343"/>
      <c r="M172" s="1366">
        <v>0</v>
      </c>
      <c r="N172" s="1444"/>
      <c r="O172" s="1445">
        <v>0</v>
      </c>
      <c r="P172" s="1493"/>
      <c r="Q172" s="84"/>
      <c r="R172" s="67">
        <v>200</v>
      </c>
      <c r="S172" s="68" t="s">
        <v>565</v>
      </c>
      <c r="T172" s="68" t="s">
        <v>565</v>
      </c>
      <c r="U172" s="68" t="s">
        <v>565</v>
      </c>
      <c r="V172" s="68" t="s">
        <v>565</v>
      </c>
      <c r="W172" s="68" t="s">
        <v>565</v>
      </c>
      <c r="X172" s="72" t="s">
        <v>565</v>
      </c>
    </row>
    <row r="173" spans="2:24" ht="15.75">
      <c r="B173" s="1357" t="s">
        <v>1540</v>
      </c>
      <c r="C173" s="1358"/>
      <c r="D173" s="1359"/>
      <c r="E173" s="1359"/>
      <c r="F173" s="1359"/>
      <c r="G173" s="1359"/>
      <c r="H173" s="1359"/>
      <c r="I173" s="1359"/>
      <c r="J173" s="1359"/>
      <c r="K173" s="1359"/>
      <c r="L173" s="1359"/>
      <c r="M173" s="1359"/>
      <c r="N173" s="1359"/>
      <c r="O173" s="1360"/>
      <c r="P173" s="1493"/>
      <c r="Q173" s="1357" t="s">
        <v>1540</v>
      </c>
      <c r="R173" s="1358"/>
      <c r="S173" s="1359"/>
      <c r="T173" s="1359"/>
      <c r="U173" s="1359"/>
      <c r="V173" s="1359"/>
      <c r="W173" s="1359"/>
      <c r="X173" s="1359"/>
    </row>
    <row r="174" spans="2:24">
      <c r="B174" s="86"/>
      <c r="C174" s="97">
        <v>3</v>
      </c>
      <c r="D174" s="102"/>
      <c r="E174" s="116">
        <v>5</v>
      </c>
      <c r="F174" s="114"/>
      <c r="G174" s="116">
        <v>5</v>
      </c>
      <c r="H174" s="114"/>
      <c r="I174" s="116">
        <v>7</v>
      </c>
      <c r="J174" s="125"/>
      <c r="K174" s="116">
        <v>8</v>
      </c>
      <c r="L174" s="114"/>
      <c r="M174" s="116">
        <v>8</v>
      </c>
      <c r="N174" s="125"/>
      <c r="O174" s="76">
        <v>8</v>
      </c>
      <c r="P174" s="1493"/>
      <c r="Q174" s="83"/>
      <c r="R174" s="68" t="s">
        <v>566</v>
      </c>
      <c r="S174" s="67">
        <v>5</v>
      </c>
      <c r="T174" s="67">
        <v>5</v>
      </c>
      <c r="U174" s="67">
        <v>7</v>
      </c>
      <c r="V174" s="67">
        <v>8</v>
      </c>
      <c r="W174" s="67">
        <v>8</v>
      </c>
      <c r="X174" s="71">
        <v>8</v>
      </c>
    </row>
    <row r="175" spans="2:24">
      <c r="B175" s="83" t="s">
        <v>567</v>
      </c>
      <c r="C175" s="98">
        <v>20</v>
      </c>
      <c r="D175" s="103" t="s">
        <v>225</v>
      </c>
      <c r="E175" s="96">
        <v>20</v>
      </c>
      <c r="F175" s="101"/>
      <c r="G175" s="96">
        <v>20</v>
      </c>
      <c r="H175" s="101"/>
      <c r="I175" s="96">
        <v>30</v>
      </c>
      <c r="J175" s="125"/>
      <c r="K175" s="109">
        <v>35</v>
      </c>
      <c r="L175" s="119"/>
      <c r="M175" s="96">
        <v>40</v>
      </c>
      <c r="N175" s="112"/>
      <c r="O175" s="71">
        <v>40</v>
      </c>
      <c r="P175" s="1493"/>
      <c r="Q175" s="83" t="s">
        <v>567</v>
      </c>
      <c r="R175" s="68" t="s">
        <v>287</v>
      </c>
      <c r="S175" s="67">
        <v>20</v>
      </c>
      <c r="T175" s="67">
        <v>20</v>
      </c>
      <c r="U175" s="67">
        <v>30</v>
      </c>
      <c r="V175" s="68" t="s">
        <v>568</v>
      </c>
      <c r="W175" s="67">
        <v>40</v>
      </c>
      <c r="X175" s="71">
        <v>40</v>
      </c>
    </row>
    <row r="176" spans="2:24" s="206" customFormat="1" ht="15.75">
      <c r="B176" s="1335"/>
      <c r="C176" s="1336" t="s">
        <v>569</v>
      </c>
      <c r="D176" s="1337"/>
      <c r="E176" s="1337"/>
      <c r="F176" s="1337"/>
      <c r="G176" s="1337"/>
      <c r="H176" s="1337"/>
      <c r="I176" s="1337"/>
      <c r="J176" s="1337"/>
      <c r="K176" s="1337"/>
      <c r="L176" s="1337"/>
      <c r="M176" s="1337"/>
      <c r="N176" s="1337"/>
      <c r="O176" s="1338"/>
      <c r="P176" s="1494"/>
      <c r="Q176" s="211" t="s">
        <v>569</v>
      </c>
      <c r="R176" s="207"/>
      <c r="S176" s="207"/>
      <c r="T176" s="207"/>
      <c r="U176" s="207"/>
      <c r="V176" s="207"/>
      <c r="W176" s="207"/>
      <c r="X176" s="208"/>
    </row>
    <row r="177" spans="2:24" ht="24">
      <c r="B177" s="84" t="s">
        <v>570</v>
      </c>
      <c r="C177" s="1320">
        <v>0</v>
      </c>
      <c r="D177" s="101"/>
      <c r="E177" s="96">
        <v>100</v>
      </c>
      <c r="F177" s="125"/>
      <c r="G177" s="109">
        <v>110</v>
      </c>
      <c r="H177" s="124"/>
      <c r="I177" s="109">
        <v>110</v>
      </c>
      <c r="J177" s="124"/>
      <c r="K177" s="109">
        <v>110</v>
      </c>
      <c r="L177" s="119"/>
      <c r="M177" s="96">
        <v>100</v>
      </c>
      <c r="N177" s="112"/>
      <c r="O177" s="71">
        <v>100</v>
      </c>
      <c r="P177" s="1493"/>
      <c r="Q177" s="84" t="s">
        <v>570</v>
      </c>
      <c r="R177" s="67">
        <v>0</v>
      </c>
      <c r="S177" s="67">
        <v>100</v>
      </c>
      <c r="T177" s="68" t="s">
        <v>295</v>
      </c>
      <c r="U177" s="68" t="s">
        <v>295</v>
      </c>
      <c r="V177" s="68" t="s">
        <v>295</v>
      </c>
      <c r="W177" s="67">
        <v>100</v>
      </c>
      <c r="X177" s="71">
        <v>100</v>
      </c>
    </row>
    <row r="178" spans="2:24">
      <c r="B178" s="84" t="s">
        <v>571</v>
      </c>
      <c r="C178" s="1320">
        <v>0</v>
      </c>
      <c r="D178" s="101"/>
      <c r="E178" s="1460">
        <v>115</v>
      </c>
      <c r="F178" s="1470"/>
      <c r="G178" s="1460">
        <v>115</v>
      </c>
      <c r="H178" s="1470"/>
      <c r="I178" s="1460">
        <v>115</v>
      </c>
      <c r="J178" s="1470"/>
      <c r="K178" s="1460">
        <v>115</v>
      </c>
      <c r="L178" s="1470"/>
      <c r="M178" s="1460">
        <v>115</v>
      </c>
      <c r="N178" s="1470"/>
      <c r="O178" s="1476">
        <v>115</v>
      </c>
      <c r="P178" s="1493"/>
      <c r="Q178" s="84" t="s">
        <v>571</v>
      </c>
      <c r="R178" s="67">
        <v>0</v>
      </c>
      <c r="S178" s="68" t="s">
        <v>572</v>
      </c>
      <c r="T178" s="68" t="s">
        <v>572</v>
      </c>
      <c r="U178" s="68" t="s">
        <v>572</v>
      </c>
      <c r="V178" s="68" t="s">
        <v>572</v>
      </c>
      <c r="W178" s="68" t="s">
        <v>572</v>
      </c>
      <c r="X178" s="72" t="s">
        <v>572</v>
      </c>
    </row>
    <row r="179" spans="2:24">
      <c r="B179" s="84" t="s">
        <v>573</v>
      </c>
      <c r="C179" s="1320">
        <v>0</v>
      </c>
      <c r="D179" s="101"/>
      <c r="E179" s="96">
        <v>60</v>
      </c>
      <c r="F179" s="101"/>
      <c r="G179" s="96">
        <v>60</v>
      </c>
      <c r="H179" s="101"/>
      <c r="I179" s="96">
        <v>60</v>
      </c>
      <c r="J179" s="112"/>
      <c r="K179" s="96">
        <v>120</v>
      </c>
      <c r="L179" s="101"/>
      <c r="M179" s="96">
        <v>120</v>
      </c>
      <c r="N179" s="112"/>
      <c r="O179" s="71">
        <v>120</v>
      </c>
      <c r="P179" s="1493"/>
      <c r="Q179" s="84" t="s">
        <v>573</v>
      </c>
      <c r="R179" s="67">
        <v>0</v>
      </c>
      <c r="S179" s="67">
        <v>60</v>
      </c>
      <c r="T179" s="67">
        <v>60</v>
      </c>
      <c r="U179" s="67">
        <v>60</v>
      </c>
      <c r="V179" s="67">
        <v>120</v>
      </c>
      <c r="W179" s="67">
        <v>120</v>
      </c>
      <c r="X179" s="71">
        <v>120</v>
      </c>
    </row>
    <row r="180" spans="2:24" ht="15.75">
      <c r="B180" s="1357" t="s">
        <v>192</v>
      </c>
      <c r="C180" s="1358"/>
      <c r="D180" s="1359"/>
      <c r="E180" s="1359"/>
      <c r="F180" s="1359"/>
      <c r="G180" s="1359"/>
      <c r="H180" s="1359"/>
      <c r="I180" s="1359"/>
      <c r="J180" s="1359"/>
      <c r="K180" s="1359"/>
      <c r="L180" s="1359"/>
      <c r="M180" s="1359"/>
      <c r="N180" s="1359"/>
      <c r="O180" s="1360"/>
      <c r="P180" s="1493"/>
      <c r="Q180" s="1357" t="s">
        <v>192</v>
      </c>
      <c r="R180" s="1358"/>
      <c r="S180" s="1359"/>
      <c r="T180" s="1359"/>
      <c r="U180" s="1359"/>
      <c r="V180" s="1359"/>
      <c r="W180" s="1359"/>
      <c r="X180" s="1359"/>
    </row>
    <row r="181" spans="2:24">
      <c r="B181" s="85"/>
      <c r="C181" s="1366">
        <v>0</v>
      </c>
      <c r="D181" s="1333"/>
      <c r="E181" s="1366">
        <v>0</v>
      </c>
      <c r="F181" s="114"/>
      <c r="G181" s="116">
        <v>125</v>
      </c>
      <c r="H181" s="114"/>
      <c r="I181" s="116">
        <v>125</v>
      </c>
      <c r="J181" s="125"/>
      <c r="K181" s="109">
        <v>125</v>
      </c>
      <c r="L181" s="107" t="s">
        <v>226</v>
      </c>
      <c r="M181" s="1366">
        <v>0</v>
      </c>
      <c r="N181" s="1444"/>
      <c r="O181" s="1445">
        <v>0</v>
      </c>
      <c r="P181" s="1493"/>
      <c r="Q181" s="84"/>
      <c r="R181" s="67">
        <v>0</v>
      </c>
      <c r="S181" s="67">
        <v>0</v>
      </c>
      <c r="T181" s="67">
        <v>125</v>
      </c>
      <c r="U181" s="67">
        <v>125</v>
      </c>
      <c r="V181" s="68" t="s">
        <v>574</v>
      </c>
      <c r="W181" s="68" t="s">
        <v>565</v>
      </c>
      <c r="X181" s="72" t="s">
        <v>565</v>
      </c>
    </row>
    <row r="182" spans="2:24" ht="15.75">
      <c r="B182" s="1357" t="s">
        <v>232</v>
      </c>
      <c r="C182" s="1358"/>
      <c r="D182" s="1359"/>
      <c r="E182" s="1359"/>
      <c r="F182" s="1359"/>
      <c r="G182" s="1359"/>
      <c r="H182" s="1359"/>
      <c r="I182" s="1359"/>
      <c r="J182" s="1359"/>
      <c r="K182" s="1359"/>
      <c r="L182" s="1359"/>
      <c r="M182" s="1359"/>
      <c r="N182" s="1359"/>
      <c r="O182" s="1360"/>
      <c r="P182" s="1493"/>
      <c r="Q182" s="1357" t="s">
        <v>232</v>
      </c>
      <c r="R182" s="1358"/>
      <c r="S182" s="1359"/>
      <c r="T182" s="1359"/>
      <c r="U182" s="1359"/>
      <c r="V182" s="1359"/>
      <c r="W182" s="1359"/>
      <c r="X182" s="1359"/>
    </row>
    <row r="183" spans="2:24">
      <c r="B183" s="85"/>
      <c r="C183" s="1461">
        <v>225</v>
      </c>
      <c r="D183" s="1477"/>
      <c r="E183" s="1461">
        <v>230</v>
      </c>
      <c r="F183" s="1466"/>
      <c r="G183" s="1366">
        <v>0</v>
      </c>
      <c r="H183" s="1343"/>
      <c r="I183" s="1366">
        <v>0</v>
      </c>
      <c r="J183" s="1444"/>
      <c r="K183" s="1366">
        <v>0</v>
      </c>
      <c r="L183" s="1343"/>
      <c r="M183" s="1366">
        <v>0</v>
      </c>
      <c r="N183" s="1444"/>
      <c r="O183" s="1445">
        <v>0</v>
      </c>
      <c r="P183" s="1493"/>
      <c r="Q183" s="84"/>
      <c r="R183" s="68" t="s">
        <v>561</v>
      </c>
      <c r="S183" s="68" t="s">
        <v>561</v>
      </c>
      <c r="T183" s="68" t="s">
        <v>565</v>
      </c>
      <c r="U183" s="68" t="s">
        <v>565</v>
      </c>
      <c r="V183" s="68" t="s">
        <v>565</v>
      </c>
      <c r="W183" s="68" t="s">
        <v>565</v>
      </c>
      <c r="X183" s="72" t="s">
        <v>565</v>
      </c>
    </row>
    <row r="184" spans="2:24" s="206" customFormat="1" ht="15.75">
      <c r="B184" s="1335"/>
      <c r="C184" s="1336" t="s">
        <v>576</v>
      </c>
      <c r="D184" s="1337"/>
      <c r="E184" s="1337"/>
      <c r="F184" s="1337"/>
      <c r="G184" s="1337"/>
      <c r="H184" s="1337"/>
      <c r="I184" s="1337"/>
      <c r="J184" s="1337"/>
      <c r="K184" s="1337"/>
      <c r="L184" s="1337"/>
      <c r="M184" s="1337"/>
      <c r="N184" s="1337"/>
      <c r="O184" s="1338"/>
      <c r="P184" s="1494"/>
      <c r="Q184" s="211" t="s">
        <v>576</v>
      </c>
      <c r="R184" s="207"/>
      <c r="S184" s="207"/>
      <c r="T184" s="207"/>
      <c r="U184" s="207"/>
      <c r="V184" s="207"/>
      <c r="W184" s="207"/>
      <c r="X184" s="208"/>
    </row>
    <row r="185" spans="2:24">
      <c r="B185" s="84" t="s">
        <v>577</v>
      </c>
      <c r="C185" s="1320">
        <v>0</v>
      </c>
      <c r="D185" s="101"/>
      <c r="E185" s="96">
        <v>100</v>
      </c>
      <c r="F185" s="101"/>
      <c r="G185" s="96">
        <v>100</v>
      </c>
      <c r="H185" s="101"/>
      <c r="I185" s="96">
        <v>100</v>
      </c>
      <c r="J185" s="112"/>
      <c r="K185" s="96">
        <v>100</v>
      </c>
      <c r="L185" s="101"/>
      <c r="M185" s="96">
        <v>100</v>
      </c>
      <c r="N185" s="112"/>
      <c r="O185" s="71">
        <v>100</v>
      </c>
      <c r="P185" s="1493"/>
      <c r="Q185" s="84" t="s">
        <v>577</v>
      </c>
      <c r="R185" s="67">
        <v>0</v>
      </c>
      <c r="S185" s="67">
        <v>100</v>
      </c>
      <c r="T185" s="67">
        <v>100</v>
      </c>
      <c r="U185" s="67">
        <v>100</v>
      </c>
      <c r="V185" s="67">
        <v>100</v>
      </c>
      <c r="W185" s="67">
        <v>100</v>
      </c>
      <c r="X185" s="71">
        <v>100</v>
      </c>
    </row>
    <row r="186" spans="2:24">
      <c r="B186" s="84" t="s">
        <v>231</v>
      </c>
      <c r="C186" s="1320">
        <v>0</v>
      </c>
      <c r="D186" s="101"/>
      <c r="E186" s="96">
        <v>12</v>
      </c>
      <c r="F186" s="101"/>
      <c r="G186" s="96">
        <v>12</v>
      </c>
      <c r="H186" s="101"/>
      <c r="I186" s="96">
        <v>12</v>
      </c>
      <c r="J186" s="112"/>
      <c r="K186" s="96">
        <v>12</v>
      </c>
      <c r="L186" s="101"/>
      <c r="M186" s="96">
        <v>12</v>
      </c>
      <c r="N186" s="112"/>
      <c r="O186" s="71">
        <v>12</v>
      </c>
      <c r="P186" s="1493"/>
      <c r="Q186" s="84" t="s">
        <v>578</v>
      </c>
      <c r="R186" s="67">
        <v>0</v>
      </c>
      <c r="S186" s="67">
        <v>12</v>
      </c>
      <c r="T186" s="67">
        <v>12</v>
      </c>
      <c r="U186" s="67">
        <v>12</v>
      </c>
      <c r="V186" s="67">
        <v>12</v>
      </c>
      <c r="W186" s="67">
        <v>12</v>
      </c>
      <c r="X186" s="71">
        <v>12</v>
      </c>
    </row>
    <row r="187" spans="2:24">
      <c r="B187" s="84" t="s">
        <v>579</v>
      </c>
      <c r="C187" s="98">
        <v>80</v>
      </c>
      <c r="D187" s="1384" t="s">
        <v>225</v>
      </c>
      <c r="E187" s="106">
        <v>90</v>
      </c>
      <c r="F187" s="126"/>
      <c r="G187" s="96">
        <v>100</v>
      </c>
      <c r="H187" s="101"/>
      <c r="I187" s="96">
        <v>100</v>
      </c>
      <c r="J187" s="125"/>
      <c r="K187" s="1461">
        <v>130</v>
      </c>
      <c r="L187" s="1479"/>
      <c r="M187" s="1461">
        <v>130</v>
      </c>
      <c r="N187" s="1466"/>
      <c r="O187" s="1469">
        <v>130</v>
      </c>
      <c r="P187" s="1493"/>
      <c r="Q187" s="84" t="s">
        <v>579</v>
      </c>
      <c r="R187" s="68" t="s">
        <v>289</v>
      </c>
      <c r="S187" s="68" t="s">
        <v>283</v>
      </c>
      <c r="T187" s="67">
        <v>100</v>
      </c>
      <c r="U187" s="67">
        <v>100</v>
      </c>
      <c r="V187" s="68" t="s">
        <v>314</v>
      </c>
      <c r="W187" s="68" t="s">
        <v>314</v>
      </c>
      <c r="X187" s="72" t="s">
        <v>314</v>
      </c>
    </row>
    <row r="188" spans="2:24">
      <c r="B188" s="84" t="s">
        <v>580</v>
      </c>
      <c r="C188" s="1478">
        <v>90</v>
      </c>
      <c r="D188" s="1479"/>
      <c r="E188" s="1478">
        <v>90</v>
      </c>
      <c r="F188" s="1480"/>
      <c r="G188" s="96">
        <v>100</v>
      </c>
      <c r="H188" s="101"/>
      <c r="I188" s="96">
        <v>100</v>
      </c>
      <c r="J188" s="125"/>
      <c r="K188" s="1461">
        <v>130</v>
      </c>
      <c r="L188" s="1479"/>
      <c r="M188" s="1461">
        <v>130</v>
      </c>
      <c r="N188" s="1466"/>
      <c r="O188" s="1469">
        <v>130</v>
      </c>
      <c r="P188" s="1493"/>
      <c r="Q188" s="84" t="s">
        <v>580</v>
      </c>
      <c r="R188" s="68" t="s">
        <v>283</v>
      </c>
      <c r="S188" s="68" t="s">
        <v>283</v>
      </c>
      <c r="T188" s="67">
        <v>100</v>
      </c>
      <c r="U188" s="67">
        <v>100</v>
      </c>
      <c r="V188" s="68" t="s">
        <v>314</v>
      </c>
      <c r="W188" s="68" t="s">
        <v>314</v>
      </c>
      <c r="X188" s="72" t="s">
        <v>314</v>
      </c>
    </row>
    <row r="189" spans="2:24" ht="15.75">
      <c r="B189" s="1357" t="s">
        <v>581</v>
      </c>
      <c r="C189" s="1358"/>
      <c r="D189" s="1359"/>
      <c r="E189" s="1359"/>
      <c r="F189" s="1359"/>
      <c r="G189" s="1359"/>
      <c r="H189" s="1359"/>
      <c r="I189" s="1359"/>
      <c r="J189" s="1359"/>
      <c r="K189" s="1359"/>
      <c r="L189" s="1359"/>
      <c r="M189" s="1359"/>
      <c r="N189" s="1359"/>
      <c r="O189" s="1360"/>
      <c r="P189" s="1493"/>
      <c r="Q189" s="1357" t="s">
        <v>581</v>
      </c>
      <c r="R189" s="1358"/>
      <c r="S189" s="1359"/>
      <c r="T189" s="1359"/>
      <c r="U189" s="1359"/>
      <c r="V189" s="1359"/>
      <c r="W189" s="1359"/>
      <c r="X189" s="1359"/>
    </row>
    <row r="190" spans="2:24">
      <c r="B190" s="85"/>
      <c r="C190" s="116">
        <v>20</v>
      </c>
      <c r="D190" s="114"/>
      <c r="E190" s="116">
        <v>20</v>
      </c>
      <c r="F190" s="114"/>
      <c r="G190" s="116">
        <v>40</v>
      </c>
      <c r="H190" s="114"/>
      <c r="I190" s="116">
        <v>40</v>
      </c>
      <c r="J190" s="125"/>
      <c r="K190" s="116">
        <v>60</v>
      </c>
      <c r="L190" s="114"/>
      <c r="M190" s="116">
        <v>60</v>
      </c>
      <c r="N190" s="125"/>
      <c r="O190" s="76">
        <v>60</v>
      </c>
      <c r="P190" s="1493"/>
      <c r="Q190" s="84"/>
      <c r="R190" s="67">
        <v>20</v>
      </c>
      <c r="S190" s="67">
        <v>20</v>
      </c>
      <c r="T190" s="67">
        <v>40</v>
      </c>
      <c r="U190" s="67">
        <v>40</v>
      </c>
      <c r="V190" s="67">
        <v>60</v>
      </c>
      <c r="W190" s="67">
        <v>60</v>
      </c>
      <c r="X190" s="71">
        <v>60</v>
      </c>
    </row>
    <row r="191" spans="2:24" ht="15.75">
      <c r="B191" s="1357" t="s">
        <v>582</v>
      </c>
      <c r="C191" s="1358"/>
      <c r="D191" s="1359"/>
      <c r="E191" s="1359"/>
      <c r="F191" s="1359"/>
      <c r="G191" s="1359"/>
      <c r="H191" s="1359"/>
      <c r="I191" s="1359"/>
      <c r="J191" s="1359"/>
      <c r="K191" s="1359"/>
      <c r="L191" s="1359"/>
      <c r="M191" s="1359"/>
      <c r="N191" s="1359"/>
      <c r="O191" s="1360"/>
      <c r="P191" s="1493"/>
      <c r="Q191" s="1357" t="s">
        <v>582</v>
      </c>
      <c r="R191" s="1358"/>
      <c r="S191" s="1359"/>
      <c r="T191" s="1359"/>
      <c r="U191" s="1359"/>
      <c r="V191" s="1359"/>
      <c r="W191" s="1359"/>
      <c r="X191" s="1359"/>
    </row>
    <row r="192" spans="2:24">
      <c r="B192" s="85"/>
      <c r="C192" s="116">
        <v>30</v>
      </c>
      <c r="D192" s="114"/>
      <c r="E192" s="116">
        <v>30</v>
      </c>
      <c r="F192" s="114"/>
      <c r="G192" s="116">
        <v>60</v>
      </c>
      <c r="H192" s="114"/>
      <c r="I192" s="116">
        <v>60</v>
      </c>
      <c r="J192" s="125"/>
      <c r="K192" s="116">
        <v>80</v>
      </c>
      <c r="L192" s="114"/>
      <c r="M192" s="116">
        <v>80</v>
      </c>
      <c r="N192" s="125"/>
      <c r="O192" s="76">
        <v>80</v>
      </c>
      <c r="P192" s="1493"/>
      <c r="Q192" s="84"/>
      <c r="R192" s="67">
        <v>30</v>
      </c>
      <c r="S192" s="67">
        <v>30</v>
      </c>
      <c r="T192" s="67">
        <v>60</v>
      </c>
      <c r="U192" s="67">
        <v>60</v>
      </c>
      <c r="V192" s="67">
        <v>80</v>
      </c>
      <c r="W192" s="67">
        <v>80</v>
      </c>
      <c r="X192" s="71">
        <v>80</v>
      </c>
    </row>
    <row r="193" spans="2:24" ht="15.75">
      <c r="B193" s="1357" t="s">
        <v>583</v>
      </c>
      <c r="C193" s="1358"/>
      <c r="D193" s="1359"/>
      <c r="E193" s="1359"/>
      <c r="F193" s="1359"/>
      <c r="G193" s="1359"/>
      <c r="H193" s="1359"/>
      <c r="I193" s="1359"/>
      <c r="J193" s="1359"/>
      <c r="K193" s="1359"/>
      <c r="L193" s="1359"/>
      <c r="M193" s="1359"/>
      <c r="N193" s="1359"/>
      <c r="O193" s="1360"/>
      <c r="P193" s="1493"/>
      <c r="Q193" s="1357" t="s">
        <v>583</v>
      </c>
      <c r="R193" s="1358"/>
      <c r="S193" s="1359"/>
      <c r="T193" s="1359"/>
      <c r="U193" s="1359"/>
      <c r="V193" s="1359"/>
      <c r="W193" s="1359"/>
      <c r="X193" s="1359"/>
    </row>
    <row r="194" spans="2:24">
      <c r="B194" s="85"/>
      <c r="C194" s="116">
        <v>15</v>
      </c>
      <c r="D194" s="114"/>
      <c r="E194" s="116">
        <v>15</v>
      </c>
      <c r="F194" s="114"/>
      <c r="G194" s="116">
        <v>30</v>
      </c>
      <c r="H194" s="114"/>
      <c r="I194" s="116">
        <v>30</v>
      </c>
      <c r="J194" s="125"/>
      <c r="K194" s="116">
        <v>50</v>
      </c>
      <c r="L194" s="114"/>
      <c r="M194" s="116">
        <v>50</v>
      </c>
      <c r="N194" s="125"/>
      <c r="O194" s="76">
        <v>50</v>
      </c>
      <c r="P194" s="1493"/>
      <c r="Q194" s="84"/>
      <c r="R194" s="67">
        <v>15</v>
      </c>
      <c r="S194" s="67">
        <v>15</v>
      </c>
      <c r="T194" s="67">
        <v>30</v>
      </c>
      <c r="U194" s="67">
        <v>30</v>
      </c>
      <c r="V194" s="67">
        <v>50</v>
      </c>
      <c r="W194" s="67">
        <v>50</v>
      </c>
      <c r="X194" s="71">
        <v>50</v>
      </c>
    </row>
    <row r="195" spans="2:24" ht="15.75">
      <c r="B195" s="1357" t="s">
        <v>216</v>
      </c>
      <c r="C195" s="1358"/>
      <c r="D195" s="1359"/>
      <c r="E195" s="1359"/>
      <c r="F195" s="1359"/>
      <c r="G195" s="1359"/>
      <c r="H195" s="1359"/>
      <c r="I195" s="1359"/>
      <c r="J195" s="1359"/>
      <c r="K195" s="1359"/>
      <c r="L195" s="1359"/>
      <c r="M195" s="1359"/>
      <c r="N195" s="1359"/>
      <c r="O195" s="1360"/>
      <c r="P195" s="1493"/>
      <c r="Q195" s="1357" t="s">
        <v>216</v>
      </c>
      <c r="R195" s="1358"/>
      <c r="S195" s="1359"/>
      <c r="T195" s="1359"/>
      <c r="U195" s="1359"/>
      <c r="V195" s="1359"/>
      <c r="W195" s="1359"/>
      <c r="X195" s="1359"/>
    </row>
    <row r="196" spans="2:24">
      <c r="B196" s="85"/>
      <c r="C196" s="116">
        <v>10</v>
      </c>
      <c r="D196" s="114"/>
      <c r="E196" s="116">
        <v>10</v>
      </c>
      <c r="F196" s="114"/>
      <c r="G196" s="116">
        <v>15</v>
      </c>
      <c r="H196" s="114"/>
      <c r="I196" s="116">
        <v>15</v>
      </c>
      <c r="J196" s="125"/>
      <c r="K196" s="116">
        <v>20</v>
      </c>
      <c r="L196" s="114"/>
      <c r="M196" s="116">
        <v>20</v>
      </c>
      <c r="N196" s="125"/>
      <c r="O196" s="76">
        <v>20</v>
      </c>
      <c r="P196" s="1493"/>
      <c r="Q196" s="84"/>
      <c r="R196" s="67">
        <v>10</v>
      </c>
      <c r="S196" s="67">
        <v>10</v>
      </c>
      <c r="T196" s="67">
        <v>15</v>
      </c>
      <c r="U196" s="67">
        <v>15</v>
      </c>
      <c r="V196" s="67">
        <v>20</v>
      </c>
      <c r="W196" s="67">
        <v>20</v>
      </c>
      <c r="X196" s="71">
        <v>20</v>
      </c>
    </row>
    <row r="197" spans="2:24" ht="15.75">
      <c r="B197" s="1357" t="s">
        <v>584</v>
      </c>
      <c r="C197" s="1358"/>
      <c r="D197" s="1359"/>
      <c r="E197" s="1359"/>
      <c r="F197" s="1359"/>
      <c r="G197" s="1359"/>
      <c r="H197" s="1359"/>
      <c r="I197" s="1359"/>
      <c r="J197" s="1359"/>
      <c r="K197" s="1359"/>
      <c r="L197" s="1359"/>
      <c r="M197" s="1359"/>
      <c r="N197" s="1359"/>
      <c r="O197" s="1360"/>
      <c r="P197" s="1493"/>
      <c r="Q197" s="1357" t="s">
        <v>584</v>
      </c>
      <c r="R197" s="1358"/>
      <c r="S197" s="1359"/>
      <c r="T197" s="1359"/>
      <c r="U197" s="1359"/>
      <c r="V197" s="1359"/>
      <c r="W197" s="1359"/>
      <c r="X197" s="1359"/>
    </row>
    <row r="198" spans="2:24">
      <c r="B198" s="86"/>
      <c r="C198" s="1436">
        <v>0</v>
      </c>
      <c r="D198" s="1343"/>
      <c r="E198" s="1436">
        <v>0</v>
      </c>
      <c r="F198" s="1343"/>
      <c r="G198" s="1436">
        <v>0</v>
      </c>
      <c r="H198" s="1343"/>
      <c r="I198" s="1436">
        <v>0</v>
      </c>
      <c r="J198" s="1444"/>
      <c r="K198" s="1436">
        <v>0</v>
      </c>
      <c r="L198" s="1343"/>
      <c r="M198" s="1344">
        <v>200</v>
      </c>
      <c r="N198" s="1323"/>
      <c r="O198" s="1488">
        <v>0</v>
      </c>
      <c r="P198" s="1493"/>
      <c r="Q198" s="86"/>
      <c r="R198" s="74" t="s">
        <v>565</v>
      </c>
      <c r="S198" s="74" t="s">
        <v>565</v>
      </c>
      <c r="T198" s="74" t="s">
        <v>565</v>
      </c>
      <c r="U198" s="74" t="s">
        <v>565</v>
      </c>
      <c r="V198" s="74" t="s">
        <v>565</v>
      </c>
      <c r="W198" s="75">
        <v>200</v>
      </c>
      <c r="X198" s="77" t="s">
        <v>565</v>
      </c>
    </row>
    <row r="199" spans="2:24" s="206" customFormat="1" ht="15.75">
      <c r="B199" s="1335"/>
      <c r="C199" s="1336" t="s">
        <v>585</v>
      </c>
      <c r="D199" s="1337"/>
      <c r="E199" s="1337"/>
      <c r="F199" s="1337"/>
      <c r="G199" s="1337"/>
      <c r="H199" s="1337"/>
      <c r="I199" s="1337"/>
      <c r="J199" s="1337"/>
      <c r="K199" s="1337"/>
      <c r="L199" s="1337"/>
      <c r="M199" s="1337"/>
      <c r="N199" s="1337"/>
      <c r="O199" s="1338"/>
      <c r="P199" s="1494"/>
      <c r="Q199" s="211" t="s">
        <v>585</v>
      </c>
      <c r="R199" s="207"/>
      <c r="S199" s="207"/>
      <c r="T199" s="207"/>
      <c r="U199" s="207"/>
      <c r="V199" s="207"/>
      <c r="W199" s="207"/>
      <c r="X199" s="208"/>
    </row>
    <row r="200" spans="2:24">
      <c r="B200" s="84" t="s">
        <v>586</v>
      </c>
      <c r="C200" s="1478">
        <v>15</v>
      </c>
      <c r="D200" s="1479"/>
      <c r="E200" s="1461">
        <v>35</v>
      </c>
      <c r="F200" s="1466"/>
      <c r="G200" s="1321">
        <v>40</v>
      </c>
      <c r="H200" s="1322"/>
      <c r="I200" s="1321">
        <v>50</v>
      </c>
      <c r="J200" s="1325"/>
      <c r="K200" s="1321">
        <v>80</v>
      </c>
      <c r="L200" s="1322"/>
      <c r="M200" s="1321">
        <v>40</v>
      </c>
      <c r="N200" s="1325"/>
      <c r="O200" s="1459"/>
      <c r="P200" s="1493"/>
      <c r="Q200" s="84" t="s">
        <v>586</v>
      </c>
      <c r="R200" s="68" t="s">
        <v>506</v>
      </c>
      <c r="S200" s="68" t="s">
        <v>568</v>
      </c>
      <c r="T200" s="67">
        <v>40</v>
      </c>
      <c r="U200" s="67">
        <v>50</v>
      </c>
      <c r="V200" s="67">
        <v>80</v>
      </c>
      <c r="W200" s="67">
        <v>40</v>
      </c>
      <c r="X200" s="78"/>
    </row>
    <row r="201" spans="2:24">
      <c r="B201" s="84" t="s">
        <v>587</v>
      </c>
      <c r="C201" s="98">
        <v>15</v>
      </c>
      <c r="D201" s="1384" t="s">
        <v>225</v>
      </c>
      <c r="E201" s="109">
        <v>25</v>
      </c>
      <c r="F201" s="124"/>
      <c r="G201" s="1367">
        <v>0</v>
      </c>
      <c r="H201" s="1448"/>
      <c r="I201" s="1367">
        <v>0</v>
      </c>
      <c r="J201" s="1332"/>
      <c r="K201" s="1367">
        <v>0</v>
      </c>
      <c r="L201" s="1448"/>
      <c r="M201" s="1367">
        <v>0</v>
      </c>
      <c r="N201" s="1332"/>
      <c r="O201" s="1459"/>
      <c r="P201" s="1493"/>
      <c r="Q201" s="84" t="s">
        <v>587</v>
      </c>
      <c r="R201" s="68" t="s">
        <v>588</v>
      </c>
      <c r="S201" s="68" t="s">
        <v>589</v>
      </c>
      <c r="T201" s="68" t="s">
        <v>565</v>
      </c>
      <c r="U201" s="68" t="s">
        <v>565</v>
      </c>
      <c r="V201" s="68" t="s">
        <v>565</v>
      </c>
      <c r="W201" s="68" t="s">
        <v>565</v>
      </c>
      <c r="X201" s="78"/>
    </row>
    <row r="202" spans="2:24" ht="15.75">
      <c r="B202" s="1357" t="s">
        <v>590</v>
      </c>
      <c r="C202" s="1358"/>
      <c r="D202" s="1359"/>
      <c r="E202" s="1359"/>
      <c r="F202" s="1359"/>
      <c r="G202" s="1359"/>
      <c r="H202" s="1359"/>
      <c r="I202" s="1359"/>
      <c r="J202" s="1359"/>
      <c r="K202" s="1359"/>
      <c r="L202" s="1359"/>
      <c r="M202" s="1359"/>
      <c r="N202" s="1359"/>
      <c r="O202" s="1360"/>
      <c r="P202" s="1493"/>
      <c r="Q202" s="1357" t="s">
        <v>590</v>
      </c>
      <c r="R202" s="1358"/>
      <c r="S202" s="1359"/>
      <c r="T202" s="1359"/>
      <c r="U202" s="1359"/>
      <c r="V202" s="1359"/>
      <c r="W202" s="1359"/>
      <c r="X202" s="1359"/>
    </row>
    <row r="203" spans="2:24">
      <c r="B203" s="85"/>
      <c r="C203" s="109">
        <v>15</v>
      </c>
      <c r="D203" s="102"/>
      <c r="E203" s="116">
        <v>30</v>
      </c>
      <c r="F203" s="125"/>
      <c r="G203" s="109">
        <v>35</v>
      </c>
      <c r="H203" s="124"/>
      <c r="I203" s="109">
        <v>55</v>
      </c>
      <c r="J203" s="124"/>
      <c r="K203" s="116">
        <v>80</v>
      </c>
      <c r="L203" s="114"/>
      <c r="M203" s="1366">
        <v>0</v>
      </c>
      <c r="N203" s="135"/>
      <c r="O203" s="1430"/>
      <c r="P203" s="1493"/>
      <c r="Q203" s="84"/>
      <c r="R203" s="68" t="s">
        <v>506</v>
      </c>
      <c r="S203" s="67">
        <v>30</v>
      </c>
      <c r="T203" s="68" t="s">
        <v>568</v>
      </c>
      <c r="U203" s="68" t="s">
        <v>591</v>
      </c>
      <c r="V203" s="67">
        <v>80</v>
      </c>
      <c r="W203" s="68" t="s">
        <v>565</v>
      </c>
      <c r="X203" s="78"/>
    </row>
    <row r="204" spans="2:24" ht="15.75">
      <c r="B204" s="1357" t="s">
        <v>592</v>
      </c>
      <c r="C204" s="1358"/>
      <c r="D204" s="1359"/>
      <c r="E204" s="1359"/>
      <c r="F204" s="1359"/>
      <c r="G204" s="1359"/>
      <c r="H204" s="1359"/>
      <c r="I204" s="1359"/>
      <c r="J204" s="1359"/>
      <c r="K204" s="1359"/>
      <c r="L204" s="1359"/>
      <c r="M204" s="1359"/>
      <c r="N204" s="1359"/>
      <c r="O204" s="1360"/>
      <c r="P204" s="1493"/>
      <c r="Q204" s="1357" t="s">
        <v>592</v>
      </c>
      <c r="R204" s="1358"/>
      <c r="S204" s="1359"/>
      <c r="T204" s="1359"/>
      <c r="U204" s="1359"/>
      <c r="V204" s="1359"/>
      <c r="W204" s="1359"/>
      <c r="X204" s="1359"/>
    </row>
    <row r="205" spans="2:24">
      <c r="B205" s="1431"/>
      <c r="C205" s="133">
        <v>15</v>
      </c>
      <c r="D205" s="1457" t="s">
        <v>225</v>
      </c>
      <c r="E205" s="1440">
        <v>25</v>
      </c>
      <c r="F205" s="1415"/>
      <c r="G205" s="1418">
        <v>30</v>
      </c>
      <c r="H205" s="1419"/>
      <c r="I205" s="1418">
        <v>30</v>
      </c>
      <c r="J205" s="1414"/>
      <c r="K205" s="1418">
        <v>50</v>
      </c>
      <c r="L205" s="1419"/>
      <c r="M205" s="1418">
        <v>50</v>
      </c>
      <c r="N205" s="1414"/>
      <c r="O205" s="1441"/>
      <c r="P205" s="1493"/>
      <c r="Q205" s="84"/>
      <c r="R205" s="68" t="s">
        <v>588</v>
      </c>
      <c r="S205" s="68" t="s">
        <v>589</v>
      </c>
      <c r="T205" s="67">
        <v>30</v>
      </c>
      <c r="U205" s="67">
        <v>30</v>
      </c>
      <c r="V205" s="67">
        <v>50</v>
      </c>
      <c r="W205" s="67">
        <v>50</v>
      </c>
      <c r="X205" s="78"/>
    </row>
    <row r="206" spans="2:24" ht="24">
      <c r="B206" s="1432" t="s">
        <v>593</v>
      </c>
      <c r="C206" s="1439" t="s">
        <v>195</v>
      </c>
      <c r="D206" s="1485" t="s">
        <v>225</v>
      </c>
      <c r="E206" s="1407">
        <v>15</v>
      </c>
      <c r="F206" s="1408"/>
      <c r="G206" s="1407">
        <v>20</v>
      </c>
      <c r="H206" s="1408"/>
      <c r="I206" s="1407">
        <v>20</v>
      </c>
      <c r="J206" s="1442"/>
      <c r="K206" s="1407">
        <v>30</v>
      </c>
      <c r="L206" s="1408"/>
      <c r="M206" s="1407">
        <v>30</v>
      </c>
      <c r="N206" s="1442"/>
      <c r="O206" s="1443"/>
      <c r="P206" s="1493"/>
      <c r="Q206" s="84" t="s">
        <v>593</v>
      </c>
      <c r="R206" s="68" t="s">
        <v>195</v>
      </c>
      <c r="S206" s="67">
        <v>15</v>
      </c>
      <c r="T206" s="67">
        <v>20</v>
      </c>
      <c r="U206" s="67">
        <v>20</v>
      </c>
      <c r="V206" s="67">
        <v>30</v>
      </c>
      <c r="W206" s="67">
        <v>30</v>
      </c>
      <c r="X206" s="78"/>
    </row>
    <row r="207" spans="2:24">
      <c r="B207" s="1433"/>
      <c r="C207" s="268">
        <v>10</v>
      </c>
      <c r="D207" s="1482"/>
      <c r="E207" s="268">
        <v>15</v>
      </c>
      <c r="F207" s="269"/>
      <c r="G207" s="268">
        <v>20</v>
      </c>
      <c r="H207" s="269"/>
      <c r="I207" s="268">
        <v>20</v>
      </c>
      <c r="J207" s="269"/>
      <c r="K207" s="268">
        <v>30</v>
      </c>
      <c r="L207" s="1486"/>
      <c r="M207" s="268">
        <v>30</v>
      </c>
      <c r="N207" s="269"/>
      <c r="O207" s="1429"/>
      <c r="P207" s="1493"/>
      <c r="Q207" s="84"/>
      <c r="R207" s="68"/>
      <c r="S207" s="67"/>
      <c r="T207" s="67"/>
      <c r="U207" s="67"/>
      <c r="V207" s="67"/>
      <c r="W207" s="67"/>
      <c r="X207" s="78"/>
    </row>
    <row r="208" spans="2:24">
      <c r="B208" s="85" t="s">
        <v>594</v>
      </c>
      <c r="C208" s="109">
        <v>90</v>
      </c>
      <c r="D208" s="1477"/>
      <c r="E208" s="109">
        <v>90</v>
      </c>
      <c r="F208" s="124"/>
      <c r="G208" s="116">
        <v>100</v>
      </c>
      <c r="H208" s="114"/>
      <c r="I208" s="116">
        <v>100</v>
      </c>
      <c r="J208" s="125"/>
      <c r="K208" s="109">
        <v>130</v>
      </c>
      <c r="L208" s="1477"/>
      <c r="M208" s="109">
        <v>130</v>
      </c>
      <c r="N208" s="124"/>
      <c r="O208" s="1430"/>
      <c r="P208" s="1493"/>
      <c r="Q208" s="84" t="s">
        <v>594</v>
      </c>
      <c r="R208" s="68" t="s">
        <v>283</v>
      </c>
      <c r="S208" s="68" t="s">
        <v>283</v>
      </c>
      <c r="T208" s="67">
        <v>100</v>
      </c>
      <c r="U208" s="67">
        <v>100</v>
      </c>
      <c r="V208" s="68" t="s">
        <v>314</v>
      </c>
      <c r="W208" s="68" t="s">
        <v>314</v>
      </c>
      <c r="X208" s="78"/>
    </row>
    <row r="209" spans="2:33">
      <c r="B209" s="84" t="s">
        <v>595</v>
      </c>
      <c r="C209" s="106">
        <v>90</v>
      </c>
      <c r="D209" s="1479"/>
      <c r="E209" s="109">
        <v>90</v>
      </c>
      <c r="F209" s="124"/>
      <c r="G209" s="96">
        <v>100</v>
      </c>
      <c r="H209" s="101"/>
      <c r="I209" s="96">
        <v>100</v>
      </c>
      <c r="J209" s="125"/>
      <c r="K209" s="109">
        <v>130</v>
      </c>
      <c r="L209" s="1479"/>
      <c r="M209" s="109">
        <v>130</v>
      </c>
      <c r="N209" s="124"/>
      <c r="O209" s="78"/>
      <c r="P209" s="1493"/>
      <c r="Q209" s="84" t="s">
        <v>595</v>
      </c>
      <c r="R209" s="68" t="s">
        <v>283</v>
      </c>
      <c r="S209" s="68" t="s">
        <v>283</v>
      </c>
      <c r="T209" s="67">
        <v>100</v>
      </c>
      <c r="U209" s="67">
        <v>100</v>
      </c>
      <c r="V209" s="68" t="s">
        <v>314</v>
      </c>
      <c r="W209" s="68" t="s">
        <v>314</v>
      </c>
      <c r="X209" s="78"/>
    </row>
    <row r="210" spans="2:33" ht="15.75">
      <c r="B210" s="1357" t="s">
        <v>230</v>
      </c>
      <c r="C210" s="1358"/>
      <c r="D210" s="1359"/>
      <c r="E210" s="1359"/>
      <c r="F210" s="1359"/>
      <c r="G210" s="1359"/>
      <c r="H210" s="1359"/>
      <c r="I210" s="1359"/>
      <c r="J210" s="1359"/>
      <c r="K210" s="1359"/>
      <c r="L210" s="1359"/>
      <c r="M210" s="1359"/>
      <c r="N210" s="1359"/>
      <c r="O210" s="1360"/>
      <c r="P210" s="1493"/>
      <c r="Q210" s="1357" t="s">
        <v>230</v>
      </c>
      <c r="R210" s="1358"/>
      <c r="S210" s="1359"/>
      <c r="T210" s="1359"/>
      <c r="U210" s="1359"/>
      <c r="V210" s="1359"/>
      <c r="W210" s="1359"/>
      <c r="X210" s="1359"/>
    </row>
    <row r="211" spans="2:33">
      <c r="B211" s="85"/>
      <c r="C211" s="1366">
        <v>0</v>
      </c>
      <c r="D211" s="114"/>
      <c r="E211" s="116">
        <v>150</v>
      </c>
      <c r="F211" s="114"/>
      <c r="G211" s="116">
        <v>125</v>
      </c>
      <c r="H211" s="114"/>
      <c r="I211" s="116">
        <v>125</v>
      </c>
      <c r="J211" s="125"/>
      <c r="K211" s="116">
        <v>250</v>
      </c>
      <c r="L211" s="114"/>
      <c r="M211" s="116">
        <v>150</v>
      </c>
      <c r="N211" s="125"/>
      <c r="O211" s="1430"/>
      <c r="P211" s="1493"/>
      <c r="Q211" s="84"/>
      <c r="R211" s="67">
        <v>0</v>
      </c>
      <c r="S211" s="67">
        <v>150</v>
      </c>
      <c r="T211" s="67">
        <v>125</v>
      </c>
      <c r="U211" s="67">
        <v>125</v>
      </c>
      <c r="V211" s="67">
        <v>250</v>
      </c>
      <c r="W211" s="67">
        <v>150</v>
      </c>
      <c r="X211" s="78"/>
    </row>
    <row r="212" spans="2:33" ht="15.75">
      <c r="B212" s="1357" t="s">
        <v>229</v>
      </c>
      <c r="C212" s="1358"/>
      <c r="D212" s="1359"/>
      <c r="E212" s="1359"/>
      <c r="F212" s="1359"/>
      <c r="G212" s="1359"/>
      <c r="H212" s="1359"/>
      <c r="I212" s="1359"/>
      <c r="J212" s="1359"/>
      <c r="K212" s="1359"/>
      <c r="L212" s="1359"/>
      <c r="M212" s="1359"/>
      <c r="N212" s="1359"/>
      <c r="O212" s="1360"/>
      <c r="P212" s="1493"/>
      <c r="Q212" s="1357" t="s">
        <v>229</v>
      </c>
      <c r="R212" s="1358"/>
      <c r="S212" s="1359"/>
      <c r="T212" s="1359"/>
      <c r="U212" s="1359"/>
      <c r="V212" s="1359"/>
      <c r="W212" s="1359"/>
      <c r="X212" s="1359"/>
    </row>
    <row r="213" spans="2:33">
      <c r="B213" s="85"/>
      <c r="C213" s="1366">
        <v>0</v>
      </c>
      <c r="D213" s="114"/>
      <c r="E213" s="116">
        <v>80</v>
      </c>
      <c r="F213" s="114"/>
      <c r="G213" s="1366">
        <v>0</v>
      </c>
      <c r="H213" s="1366">
        <v>0</v>
      </c>
      <c r="I213" s="1366">
        <v>0</v>
      </c>
      <c r="J213" s="1366">
        <v>0</v>
      </c>
      <c r="K213" s="1366">
        <v>0</v>
      </c>
      <c r="L213" s="1343"/>
      <c r="M213" s="116">
        <v>200</v>
      </c>
      <c r="N213" s="125"/>
      <c r="O213" s="1430"/>
      <c r="P213" s="1493"/>
      <c r="Q213" s="84"/>
      <c r="R213" s="67">
        <v>0</v>
      </c>
      <c r="S213" s="67">
        <v>80</v>
      </c>
      <c r="T213" s="68" t="s">
        <v>565</v>
      </c>
      <c r="U213" s="68" t="s">
        <v>565</v>
      </c>
      <c r="V213" s="68" t="s">
        <v>565</v>
      </c>
      <c r="W213" s="67">
        <v>200</v>
      </c>
      <c r="X213" s="78"/>
    </row>
    <row r="214" spans="2:33">
      <c r="B214" s="84" t="s">
        <v>571</v>
      </c>
      <c r="C214" s="1320">
        <v>0</v>
      </c>
      <c r="D214" s="101"/>
      <c r="E214" s="109">
        <v>115</v>
      </c>
      <c r="F214" s="124"/>
      <c r="G214" s="109">
        <v>115</v>
      </c>
      <c r="H214" s="124"/>
      <c r="I214" s="109">
        <v>115</v>
      </c>
      <c r="J214" s="124"/>
      <c r="K214" s="109">
        <v>110</v>
      </c>
      <c r="L214" s="1479"/>
      <c r="M214" s="109">
        <v>115</v>
      </c>
      <c r="N214" s="124"/>
      <c r="O214" s="78"/>
      <c r="P214" s="1493"/>
      <c r="Q214" s="84" t="s">
        <v>571</v>
      </c>
      <c r="R214" s="67">
        <v>0</v>
      </c>
      <c r="S214" s="68" t="s">
        <v>596</v>
      </c>
      <c r="T214" s="68" t="s">
        <v>596</v>
      </c>
      <c r="U214" s="68" t="s">
        <v>596</v>
      </c>
      <c r="V214" s="68" t="s">
        <v>596</v>
      </c>
      <c r="W214" s="68" t="s">
        <v>596</v>
      </c>
      <c r="X214" s="78"/>
    </row>
    <row r="215" spans="2:33">
      <c r="B215" s="84" t="s">
        <v>597</v>
      </c>
      <c r="C215" s="1320">
        <v>0</v>
      </c>
      <c r="D215" s="101"/>
      <c r="E215" s="96">
        <v>100</v>
      </c>
      <c r="F215" s="125"/>
      <c r="G215" s="109">
        <v>110</v>
      </c>
      <c r="H215" s="124"/>
      <c r="I215" s="109">
        <v>110</v>
      </c>
      <c r="J215" s="124"/>
      <c r="K215" s="109">
        <v>110</v>
      </c>
      <c r="L215" s="1479"/>
      <c r="M215" s="96">
        <v>100</v>
      </c>
      <c r="N215" s="112"/>
      <c r="O215" s="78"/>
      <c r="P215" s="1493"/>
      <c r="Q215" s="84" t="s">
        <v>597</v>
      </c>
      <c r="R215" s="67">
        <v>0</v>
      </c>
      <c r="S215" s="67">
        <v>100</v>
      </c>
      <c r="T215" s="68" t="s">
        <v>295</v>
      </c>
      <c r="U215" s="68" t="s">
        <v>295</v>
      </c>
      <c r="V215" s="68" t="s">
        <v>295</v>
      </c>
      <c r="W215" s="67">
        <v>100</v>
      </c>
      <c r="X215" s="78"/>
    </row>
    <row r="216" spans="2:33">
      <c r="B216" s="84" t="s">
        <v>598</v>
      </c>
      <c r="C216" s="1320">
        <v>20</v>
      </c>
      <c r="D216" s="1384" t="s">
        <v>225</v>
      </c>
      <c r="E216" s="96">
        <v>20</v>
      </c>
      <c r="F216" s="101"/>
      <c r="G216" s="96">
        <v>20</v>
      </c>
      <c r="H216" s="101"/>
      <c r="I216" s="96">
        <v>30</v>
      </c>
      <c r="J216" s="125"/>
      <c r="K216" s="109">
        <v>35</v>
      </c>
      <c r="L216" s="1479"/>
      <c r="M216" s="96">
        <v>40</v>
      </c>
      <c r="N216" s="112"/>
      <c r="O216" s="78"/>
      <c r="P216" s="1493"/>
      <c r="Q216" s="84" t="s">
        <v>598</v>
      </c>
      <c r="R216" s="68" t="s">
        <v>287</v>
      </c>
      <c r="S216" s="67">
        <v>20</v>
      </c>
      <c r="T216" s="67">
        <v>20</v>
      </c>
      <c r="U216" s="67">
        <v>30</v>
      </c>
      <c r="V216" s="68" t="s">
        <v>568</v>
      </c>
      <c r="W216" s="67">
        <v>40</v>
      </c>
      <c r="X216" s="78"/>
    </row>
    <row r="217" spans="2:33">
      <c r="B217" s="84" t="s">
        <v>573</v>
      </c>
      <c r="C217" s="1320">
        <v>0</v>
      </c>
      <c r="D217" s="101"/>
      <c r="E217" s="96">
        <v>60</v>
      </c>
      <c r="F217" s="101"/>
      <c r="G217" s="96">
        <v>60</v>
      </c>
      <c r="H217" s="101"/>
      <c r="I217" s="96">
        <v>60</v>
      </c>
      <c r="J217" s="112"/>
      <c r="K217" s="96">
        <v>120</v>
      </c>
      <c r="L217" s="101"/>
      <c r="M217" s="96">
        <v>120</v>
      </c>
      <c r="N217" s="112"/>
      <c r="O217" s="78"/>
      <c r="P217" s="1493"/>
      <c r="Q217" s="84" t="s">
        <v>573</v>
      </c>
      <c r="R217" s="67">
        <v>0</v>
      </c>
      <c r="S217" s="67">
        <v>60</v>
      </c>
      <c r="T217" s="67">
        <v>60</v>
      </c>
      <c r="U217" s="67">
        <v>60</v>
      </c>
      <c r="V217" s="67">
        <v>120</v>
      </c>
      <c r="W217" s="67">
        <v>120</v>
      </c>
      <c r="X217" s="78"/>
    </row>
    <row r="218" spans="2:33" ht="15.75">
      <c r="B218" s="1357" t="s">
        <v>228</v>
      </c>
      <c r="C218" s="1358"/>
      <c r="D218" s="1359"/>
      <c r="E218" s="1359"/>
      <c r="F218" s="1359"/>
      <c r="G218" s="1359"/>
      <c r="H218" s="1359"/>
      <c r="I218" s="1359"/>
      <c r="J218" s="1359"/>
      <c r="K218" s="1359"/>
      <c r="L218" s="1359"/>
      <c r="M218" s="1359"/>
      <c r="N218" s="1359"/>
      <c r="O218" s="1360"/>
      <c r="P218" s="1493"/>
      <c r="Q218" s="1357" t="s">
        <v>228</v>
      </c>
      <c r="R218" s="1358"/>
      <c r="S218" s="1359"/>
      <c r="T218" s="1359"/>
      <c r="U218" s="1359"/>
      <c r="V218" s="1359"/>
      <c r="W218" s="1359"/>
      <c r="X218" s="1359"/>
    </row>
    <row r="219" spans="2:33">
      <c r="B219" s="1435"/>
      <c r="C219" s="268">
        <v>230</v>
      </c>
      <c r="D219" s="1487"/>
      <c r="E219" s="268">
        <v>230</v>
      </c>
      <c r="F219" s="269"/>
      <c r="G219" s="1436">
        <v>0</v>
      </c>
      <c r="H219" s="1351"/>
      <c r="I219" s="1436">
        <v>0</v>
      </c>
      <c r="J219" s="1437"/>
      <c r="K219" s="1436">
        <v>0</v>
      </c>
      <c r="L219" s="1351"/>
      <c r="M219" s="1436">
        <v>0</v>
      </c>
      <c r="N219" s="1437"/>
      <c r="O219" s="1438"/>
      <c r="P219" s="1493"/>
      <c r="Q219" s="87"/>
      <c r="R219" s="79" t="s">
        <v>561</v>
      </c>
      <c r="S219" s="79" t="s">
        <v>561</v>
      </c>
      <c r="T219" s="79" t="s">
        <v>565</v>
      </c>
      <c r="U219" s="79" t="s">
        <v>565</v>
      </c>
      <c r="V219" s="79" t="s">
        <v>565</v>
      </c>
      <c r="W219" s="79" t="s">
        <v>565</v>
      </c>
      <c r="X219" s="80"/>
    </row>
    <row r="220" spans="2:33">
      <c r="B220" s="88"/>
      <c r="C220" s="81"/>
      <c r="D220" s="81"/>
      <c r="E220" s="81"/>
      <c r="F220" s="128"/>
      <c r="G220" s="81"/>
      <c r="H220" s="128"/>
      <c r="I220" s="81"/>
      <c r="J220" s="128"/>
      <c r="K220" s="81"/>
      <c r="L220" s="120"/>
      <c r="M220" s="81"/>
      <c r="N220" s="128"/>
      <c r="O220" s="81"/>
      <c r="Q220" s="88"/>
      <c r="R220" s="81"/>
      <c r="S220" s="81"/>
      <c r="T220" s="81"/>
      <c r="U220" s="81"/>
      <c r="V220" s="81"/>
      <c r="W220" s="81"/>
      <c r="X220" s="81"/>
    </row>
    <row r="221" spans="2:33">
      <c r="B221" s="88"/>
      <c r="C221" s="81"/>
      <c r="D221" s="81"/>
      <c r="E221" s="81"/>
      <c r="F221" s="128"/>
      <c r="G221" s="81"/>
      <c r="H221" s="128"/>
      <c r="I221" s="81"/>
      <c r="J221" s="128"/>
      <c r="K221" s="81"/>
      <c r="L221" s="120"/>
      <c r="M221" s="81"/>
      <c r="N221" s="128"/>
      <c r="O221" s="81"/>
      <c r="Q221" s="88"/>
      <c r="R221" s="81"/>
      <c r="S221" s="81"/>
      <c r="T221" s="81"/>
      <c r="U221" s="81"/>
      <c r="V221" s="81"/>
      <c r="W221" s="81"/>
      <c r="X221" s="81"/>
    </row>
    <row r="222" spans="2:33" ht="15">
      <c r="B222" s="25" t="s">
        <v>271</v>
      </c>
      <c r="C222" s="66"/>
      <c r="D222" s="66"/>
      <c r="E222" s="24"/>
      <c r="F222" s="129"/>
      <c r="G222" s="24"/>
      <c r="H222" s="129"/>
      <c r="I222"/>
      <c r="J222" s="35"/>
      <c r="K222"/>
      <c r="L222" s="121"/>
      <c r="M222"/>
      <c r="N222" s="35"/>
      <c r="O222"/>
      <c r="R222" s="24"/>
      <c r="S222" s="24"/>
      <c r="T222" s="24"/>
      <c r="U222" s="24"/>
      <c r="V222" s="24"/>
      <c r="W222" s="24"/>
      <c r="X222" s="24"/>
    </row>
    <row r="223" spans="2:33">
      <c r="B223" s="88"/>
      <c r="C223" s="81"/>
      <c r="D223" s="81"/>
      <c r="E223" s="81"/>
      <c r="F223" s="128"/>
      <c r="G223" s="81"/>
      <c r="H223" s="128"/>
      <c r="I223" s="81"/>
      <c r="J223" s="128"/>
      <c r="K223" s="81"/>
      <c r="L223" s="120"/>
      <c r="M223" s="81"/>
      <c r="N223" s="128"/>
      <c r="O223" s="81"/>
      <c r="Q223" s="88"/>
      <c r="R223" s="81"/>
      <c r="S223" s="81"/>
      <c r="T223" s="81"/>
      <c r="U223" s="81"/>
      <c r="V223" s="81"/>
      <c r="W223" s="81"/>
      <c r="X223" s="81"/>
      <c r="AG223" s="26"/>
    </row>
    <row r="224" spans="2:33">
      <c r="B224" s="88"/>
      <c r="C224" s="81"/>
      <c r="D224" s="81"/>
      <c r="E224" s="81"/>
      <c r="F224" s="128"/>
      <c r="G224" s="81"/>
      <c r="H224" s="128"/>
      <c r="I224" s="81"/>
      <c r="J224" s="128"/>
      <c r="K224" s="81"/>
      <c r="L224" s="120"/>
      <c r="M224" s="81"/>
      <c r="N224" s="128"/>
      <c r="O224" s="81"/>
      <c r="Q224" s="88"/>
      <c r="R224" s="81"/>
      <c r="S224" s="81"/>
      <c r="T224" s="81"/>
      <c r="U224" s="81"/>
      <c r="V224" s="81"/>
      <c r="W224" s="81"/>
      <c r="X224" s="81"/>
    </row>
    <row r="225" spans="2:24">
      <c r="B225" s="88"/>
      <c r="C225" s="81"/>
      <c r="D225" s="81"/>
      <c r="E225" s="81"/>
      <c r="F225" s="128"/>
      <c r="G225" s="81"/>
      <c r="H225" s="128"/>
      <c r="I225" s="81"/>
      <c r="J225" s="128"/>
      <c r="K225" s="81"/>
      <c r="L225" s="120"/>
      <c r="M225" s="81"/>
      <c r="N225" s="128"/>
      <c r="O225" s="81"/>
      <c r="Q225" s="88"/>
      <c r="R225" s="81"/>
      <c r="S225" s="81"/>
      <c r="T225" s="81"/>
      <c r="U225" s="81"/>
      <c r="V225" s="81"/>
      <c r="W225" s="81"/>
      <c r="X225" s="81"/>
    </row>
    <row r="226" spans="2:24">
      <c r="B226" s="88"/>
      <c r="C226" s="81"/>
      <c r="D226" s="81"/>
      <c r="E226" s="81"/>
      <c r="F226" s="128"/>
      <c r="G226" s="81"/>
      <c r="H226" s="128"/>
      <c r="I226" s="81"/>
      <c r="J226" s="128"/>
      <c r="K226" s="81"/>
      <c r="L226" s="120"/>
      <c r="M226" s="81"/>
      <c r="N226" s="128"/>
      <c r="O226" s="81"/>
      <c r="Q226" s="88"/>
      <c r="R226" s="81"/>
      <c r="S226" s="81"/>
      <c r="T226" s="81"/>
      <c r="U226" s="81"/>
      <c r="V226" s="81"/>
      <c r="W226" s="81"/>
      <c r="X226" s="81"/>
    </row>
    <row r="227" spans="2:24">
      <c r="B227" s="88"/>
      <c r="C227" s="81"/>
      <c r="D227" s="81"/>
      <c r="E227" s="81"/>
      <c r="F227" s="128"/>
      <c r="G227" s="81"/>
      <c r="H227" s="128"/>
      <c r="I227" s="81"/>
      <c r="J227" s="128"/>
      <c r="K227" s="81"/>
      <c r="L227" s="120"/>
      <c r="M227" s="81"/>
      <c r="N227" s="128"/>
      <c r="O227" s="81"/>
      <c r="Q227" s="88"/>
      <c r="R227" s="81"/>
      <c r="S227" s="81"/>
      <c r="T227" s="81"/>
      <c r="U227" s="81"/>
      <c r="V227" s="81"/>
      <c r="W227" s="81"/>
      <c r="X227" s="81"/>
    </row>
    <row r="228" spans="2:24">
      <c r="B228" s="88"/>
      <c r="C228" s="81"/>
      <c r="D228" s="81"/>
      <c r="E228" s="81"/>
      <c r="F228" s="128"/>
      <c r="G228" s="81"/>
      <c r="H228" s="128"/>
      <c r="I228" s="81"/>
      <c r="J228" s="128"/>
      <c r="K228" s="81"/>
      <c r="L228" s="120"/>
      <c r="M228" s="81"/>
      <c r="N228" s="128"/>
      <c r="O228" s="81"/>
      <c r="Q228" s="88"/>
      <c r="R228" s="81"/>
      <c r="S228" s="81"/>
      <c r="T228" s="81"/>
      <c r="U228" s="81"/>
      <c r="V228" s="81"/>
      <c r="W228" s="81"/>
      <c r="X228" s="81"/>
    </row>
    <row r="229" spans="2:24">
      <c r="B229" s="88"/>
      <c r="C229" s="81"/>
      <c r="D229" s="81"/>
      <c r="E229" s="81"/>
      <c r="F229" s="128"/>
      <c r="G229" s="81"/>
      <c r="H229" s="128"/>
      <c r="I229" s="81"/>
      <c r="J229" s="128"/>
      <c r="K229" s="81"/>
      <c r="L229" s="120"/>
      <c r="M229" s="81"/>
      <c r="N229" s="128"/>
      <c r="O229" s="81"/>
      <c r="Q229" s="88"/>
      <c r="R229" s="81"/>
      <c r="S229" s="81"/>
      <c r="T229" s="81"/>
      <c r="U229" s="81"/>
      <c r="V229" s="81"/>
      <c r="W229" s="81"/>
      <c r="X229" s="81"/>
    </row>
    <row r="230" spans="2:24">
      <c r="B230" s="88"/>
      <c r="C230" s="81"/>
      <c r="D230" s="81"/>
      <c r="E230" s="81"/>
      <c r="F230" s="128"/>
      <c r="G230" s="81"/>
      <c r="H230" s="128"/>
      <c r="I230" s="81"/>
      <c r="J230" s="128"/>
      <c r="K230" s="81"/>
      <c r="L230" s="120"/>
      <c r="M230" s="81"/>
      <c r="N230" s="128"/>
      <c r="O230" s="81"/>
      <c r="Q230" s="88"/>
      <c r="R230" s="81"/>
      <c r="S230" s="81"/>
      <c r="T230" s="81"/>
      <c r="U230" s="81"/>
      <c r="V230" s="81"/>
      <c r="W230" s="81"/>
      <c r="X230" s="81"/>
    </row>
    <row r="231" spans="2:24">
      <c r="B231" s="88"/>
      <c r="C231" s="81"/>
      <c r="D231" s="81"/>
      <c r="E231" s="81"/>
      <c r="F231" s="128"/>
      <c r="G231" s="81"/>
      <c r="H231" s="128"/>
      <c r="I231" s="81"/>
      <c r="J231" s="128"/>
      <c r="K231" s="81"/>
      <c r="L231" s="120"/>
      <c r="M231" s="81"/>
      <c r="N231" s="128"/>
      <c r="O231" s="81"/>
      <c r="Q231" s="88"/>
      <c r="R231" s="81"/>
      <c r="S231" s="81"/>
      <c r="T231" s="81"/>
      <c r="U231" s="81"/>
      <c r="V231" s="81"/>
      <c r="W231" s="81"/>
      <c r="X231" s="81"/>
    </row>
    <row r="232" spans="2:24">
      <c r="B232" s="88"/>
      <c r="C232" s="81"/>
      <c r="D232" s="81"/>
      <c r="E232" s="81"/>
      <c r="F232" s="128"/>
      <c r="G232" s="81"/>
      <c r="H232" s="128"/>
      <c r="I232" s="81"/>
      <c r="J232" s="128"/>
      <c r="K232" s="81"/>
      <c r="L232" s="120"/>
      <c r="M232" s="81"/>
      <c r="N232" s="128"/>
      <c r="O232" s="81"/>
      <c r="Q232" s="88"/>
      <c r="R232" s="81"/>
      <c r="S232" s="81"/>
      <c r="T232" s="81"/>
      <c r="U232" s="81"/>
      <c r="V232" s="81"/>
      <c r="W232" s="81"/>
      <c r="X232" s="81"/>
    </row>
    <row r="233" spans="2:24">
      <c r="B233" s="88"/>
      <c r="C233" s="81"/>
      <c r="D233" s="81"/>
      <c r="E233" s="81"/>
      <c r="F233" s="128"/>
      <c r="G233" s="81"/>
      <c r="H233" s="128"/>
      <c r="I233" s="81"/>
      <c r="J233" s="128"/>
      <c r="K233" s="81"/>
      <c r="L233" s="120"/>
      <c r="M233" s="81"/>
      <c r="N233" s="128"/>
      <c r="O233" s="81"/>
      <c r="Q233" s="88"/>
      <c r="R233" s="81"/>
      <c r="S233" s="81"/>
      <c r="T233" s="81"/>
      <c r="U233" s="81"/>
      <c r="V233" s="81"/>
      <c r="W233" s="81"/>
      <c r="X233" s="81"/>
    </row>
    <row r="234" spans="2:24">
      <c r="B234" s="88"/>
      <c r="C234" s="81"/>
      <c r="D234" s="81"/>
      <c r="E234" s="81"/>
      <c r="F234" s="128"/>
      <c r="G234" s="81"/>
      <c r="H234" s="128"/>
      <c r="I234" s="81"/>
      <c r="J234" s="128"/>
      <c r="K234" s="81"/>
      <c r="L234" s="120"/>
      <c r="M234" s="81"/>
      <c r="N234" s="128"/>
      <c r="O234" s="81"/>
      <c r="Q234" s="88"/>
      <c r="R234" s="81"/>
      <c r="S234" s="81"/>
      <c r="T234" s="81"/>
      <c r="U234" s="81"/>
      <c r="V234" s="81"/>
      <c r="W234" s="81"/>
      <c r="X234" s="81"/>
    </row>
    <row r="235" spans="2:24">
      <c r="B235" s="88"/>
      <c r="C235" s="81"/>
      <c r="D235" s="81"/>
      <c r="E235" s="81"/>
      <c r="F235" s="128"/>
      <c r="G235" s="81"/>
      <c r="H235" s="128"/>
      <c r="I235" s="81"/>
      <c r="J235" s="128"/>
      <c r="K235" s="81"/>
      <c r="L235" s="120"/>
      <c r="M235" s="81"/>
      <c r="N235" s="128"/>
      <c r="O235" s="81"/>
      <c r="Q235" s="88"/>
      <c r="R235" s="81"/>
      <c r="S235" s="81"/>
      <c r="T235" s="81"/>
      <c r="U235" s="81"/>
      <c r="V235" s="81"/>
      <c r="W235" s="81"/>
      <c r="X235" s="81"/>
    </row>
    <row r="236" spans="2:24">
      <c r="B236" s="88"/>
      <c r="C236" s="81"/>
      <c r="D236" s="81"/>
      <c r="E236" s="81"/>
      <c r="F236" s="128"/>
      <c r="G236" s="81"/>
      <c r="H236" s="128"/>
      <c r="I236" s="81"/>
      <c r="J236" s="128"/>
      <c r="K236" s="81"/>
      <c r="L236" s="120"/>
      <c r="M236" s="81"/>
      <c r="N236" s="128"/>
      <c r="O236" s="81"/>
      <c r="Q236" s="88"/>
      <c r="R236" s="81"/>
      <c r="S236" s="81"/>
      <c r="T236" s="81"/>
      <c r="U236" s="81"/>
      <c r="V236" s="81"/>
      <c r="W236" s="81"/>
      <c r="X236" s="81"/>
    </row>
    <row r="237" spans="2:24">
      <c r="B237" s="88"/>
      <c r="C237" s="81"/>
      <c r="D237" s="81"/>
      <c r="E237" s="81"/>
      <c r="F237" s="128"/>
      <c r="G237" s="81"/>
      <c r="H237" s="128"/>
      <c r="I237" s="81"/>
      <c r="J237" s="128"/>
      <c r="K237" s="81"/>
      <c r="L237" s="120"/>
      <c r="M237" s="81"/>
      <c r="N237" s="128"/>
      <c r="O237" s="81"/>
      <c r="Q237" s="88"/>
      <c r="R237" s="81"/>
      <c r="S237" s="81"/>
      <c r="T237" s="81"/>
      <c r="U237" s="81"/>
      <c r="V237" s="81"/>
      <c r="W237" s="81"/>
      <c r="X237" s="81"/>
    </row>
    <row r="238" spans="2:24">
      <c r="B238" s="88"/>
      <c r="C238" s="81"/>
      <c r="D238" s="81"/>
      <c r="E238" s="81"/>
      <c r="F238" s="128"/>
      <c r="G238" s="81"/>
      <c r="H238" s="128"/>
      <c r="I238" s="81"/>
      <c r="J238" s="128"/>
      <c r="K238" s="81"/>
      <c r="L238" s="120"/>
      <c r="M238" s="81"/>
      <c r="N238" s="128"/>
      <c r="O238" s="81"/>
      <c r="Q238" s="88"/>
      <c r="R238" s="81"/>
      <c r="S238" s="81"/>
      <c r="T238" s="81"/>
      <c r="U238" s="81"/>
      <c r="V238" s="81"/>
      <c r="W238" s="81"/>
      <c r="X238" s="81"/>
    </row>
    <row r="239" spans="2:24">
      <c r="B239" s="88"/>
      <c r="C239" s="81"/>
      <c r="D239" s="81"/>
      <c r="E239" s="81"/>
      <c r="F239" s="128"/>
      <c r="G239" s="81"/>
      <c r="H239" s="128"/>
      <c r="I239" s="81"/>
      <c r="J239" s="128"/>
      <c r="K239" s="81"/>
      <c r="L239" s="120"/>
      <c r="M239" s="81"/>
      <c r="N239" s="128"/>
      <c r="O239" s="81"/>
      <c r="Q239" s="88"/>
      <c r="R239" s="81"/>
      <c r="S239" s="81"/>
      <c r="T239" s="81"/>
      <c r="U239" s="81"/>
      <c r="V239" s="81"/>
      <c r="W239" s="81"/>
      <c r="X239" s="81"/>
    </row>
    <row r="240" spans="2:24">
      <c r="B240" s="88"/>
      <c r="C240" s="81"/>
      <c r="D240" s="81"/>
      <c r="E240" s="81"/>
      <c r="F240" s="128"/>
      <c r="G240" s="81"/>
      <c r="H240" s="128"/>
      <c r="I240" s="81"/>
      <c r="J240" s="128"/>
      <c r="K240" s="81"/>
      <c r="L240" s="120"/>
      <c r="M240" s="81"/>
      <c r="N240" s="128"/>
      <c r="O240" s="81"/>
      <c r="Q240" s="88"/>
      <c r="R240" s="81"/>
      <c r="S240" s="81"/>
      <c r="T240" s="81"/>
      <c r="U240" s="81"/>
      <c r="V240" s="81"/>
      <c r="W240" s="81"/>
      <c r="X240" s="81"/>
    </row>
    <row r="241" spans="2:24">
      <c r="B241" s="88"/>
      <c r="C241" s="81"/>
      <c r="D241" s="81"/>
      <c r="E241" s="81"/>
      <c r="F241" s="128"/>
      <c r="G241" s="81"/>
      <c r="H241" s="128"/>
      <c r="I241" s="81"/>
      <c r="J241" s="128"/>
      <c r="K241" s="81"/>
      <c r="L241" s="120"/>
      <c r="M241" s="81"/>
      <c r="N241" s="128"/>
      <c r="O241" s="81"/>
      <c r="Q241" s="88"/>
      <c r="R241" s="81"/>
      <c r="S241" s="81"/>
      <c r="T241" s="81"/>
      <c r="U241" s="81"/>
      <c r="V241" s="81"/>
      <c r="W241" s="81"/>
      <c r="X241" s="81"/>
    </row>
    <row r="242" spans="2:24">
      <c r="B242" s="88"/>
      <c r="C242" s="81"/>
      <c r="D242" s="81"/>
      <c r="E242" s="81"/>
      <c r="F242" s="128"/>
      <c r="G242" s="81"/>
      <c r="H242" s="128"/>
      <c r="I242" s="81"/>
      <c r="J242" s="128"/>
      <c r="K242" s="81"/>
      <c r="L242" s="120"/>
      <c r="M242" s="81"/>
      <c r="N242" s="128"/>
      <c r="O242" s="81"/>
      <c r="Q242" s="88"/>
      <c r="R242" s="81"/>
      <c r="S242" s="81"/>
      <c r="T242" s="81"/>
      <c r="U242" s="81"/>
      <c r="V242" s="81"/>
      <c r="W242" s="81"/>
      <c r="X242" s="81"/>
    </row>
    <row r="243" spans="2:24">
      <c r="B243" s="88"/>
      <c r="C243" s="81"/>
      <c r="D243" s="81"/>
      <c r="E243" s="81"/>
      <c r="F243" s="128"/>
      <c r="G243" s="81"/>
      <c r="H243" s="128"/>
      <c r="I243" s="81"/>
      <c r="J243" s="128"/>
      <c r="K243" s="81"/>
      <c r="L243" s="120"/>
      <c r="M243" s="81"/>
      <c r="N243" s="128"/>
      <c r="O243" s="81"/>
      <c r="Q243" s="88"/>
      <c r="R243" s="81"/>
      <c r="S243" s="81"/>
      <c r="T243" s="81"/>
      <c r="U243" s="81"/>
      <c r="V243" s="81"/>
      <c r="W243" s="81"/>
      <c r="X243" s="81"/>
    </row>
    <row r="244" spans="2:24">
      <c r="B244" s="88"/>
      <c r="C244" s="81"/>
      <c r="D244" s="81"/>
      <c r="E244" s="81"/>
      <c r="F244" s="128"/>
      <c r="G244" s="81"/>
      <c r="H244" s="128"/>
      <c r="I244" s="81"/>
      <c r="J244" s="128"/>
      <c r="K244" s="81"/>
      <c r="L244" s="120"/>
      <c r="M244" s="81"/>
      <c r="N244" s="128"/>
      <c r="O244" s="81"/>
      <c r="Q244" s="88"/>
      <c r="R244" s="81"/>
      <c r="S244" s="81"/>
      <c r="T244" s="81"/>
      <c r="U244" s="81"/>
      <c r="V244" s="81"/>
      <c r="W244" s="81"/>
      <c r="X244" s="81"/>
    </row>
    <row r="245" spans="2:24">
      <c r="B245" s="88"/>
      <c r="C245" s="81"/>
      <c r="D245" s="81"/>
      <c r="E245" s="81"/>
      <c r="F245" s="128"/>
      <c r="G245" s="81"/>
      <c r="H245" s="128"/>
      <c r="I245" s="81"/>
      <c r="J245" s="128"/>
      <c r="K245" s="81"/>
      <c r="L245" s="120"/>
      <c r="M245" s="81"/>
      <c r="N245" s="128"/>
      <c r="O245" s="81"/>
      <c r="Q245" s="88"/>
      <c r="R245" s="81"/>
      <c r="S245" s="81"/>
      <c r="T245" s="81"/>
      <c r="U245" s="81"/>
      <c r="V245" s="81"/>
      <c r="W245" s="81"/>
      <c r="X245" s="81"/>
    </row>
    <row r="246" spans="2:24">
      <c r="B246" s="88"/>
      <c r="C246" s="81"/>
      <c r="D246" s="81"/>
      <c r="E246" s="81"/>
      <c r="F246" s="128"/>
      <c r="G246" s="81"/>
      <c r="H246" s="128"/>
      <c r="I246" s="81"/>
      <c r="J246" s="128"/>
      <c r="K246" s="81"/>
      <c r="L246" s="120"/>
      <c r="M246" s="81"/>
      <c r="N246" s="128"/>
      <c r="O246" s="81"/>
      <c r="Q246" s="88"/>
      <c r="R246" s="81"/>
      <c r="S246" s="81"/>
      <c r="T246" s="81"/>
      <c r="U246" s="81"/>
      <c r="V246" s="81"/>
      <c r="W246" s="81"/>
      <c r="X246" s="81"/>
    </row>
    <row r="247" spans="2:24">
      <c r="B247" s="88"/>
      <c r="C247" s="81"/>
      <c r="D247" s="81"/>
      <c r="E247" s="81"/>
      <c r="F247" s="128"/>
      <c r="G247" s="81"/>
      <c r="H247" s="128"/>
      <c r="I247" s="81"/>
      <c r="J247" s="128"/>
      <c r="K247" s="81"/>
      <c r="L247" s="120"/>
      <c r="M247" s="81"/>
      <c r="N247" s="128"/>
      <c r="O247" s="81"/>
      <c r="Q247" s="88"/>
      <c r="R247" s="81"/>
      <c r="S247" s="81"/>
      <c r="T247" s="81"/>
      <c r="U247" s="81"/>
      <c r="V247" s="81"/>
      <c r="W247" s="81"/>
      <c r="X247" s="81"/>
    </row>
    <row r="248" spans="2:24">
      <c r="B248" s="88"/>
      <c r="C248" s="81"/>
      <c r="D248" s="81"/>
      <c r="E248" s="81"/>
      <c r="F248" s="128"/>
      <c r="G248" s="81"/>
      <c r="H248" s="128"/>
      <c r="I248" s="81"/>
      <c r="J248" s="128"/>
      <c r="K248" s="81"/>
      <c r="L248" s="120"/>
      <c r="M248" s="81"/>
      <c r="N248" s="128"/>
      <c r="O248" s="81"/>
      <c r="Q248" s="88"/>
      <c r="R248" s="81"/>
      <c r="S248" s="81"/>
      <c r="T248" s="81"/>
      <c r="U248" s="81"/>
      <c r="V248" s="81"/>
      <c r="W248" s="81"/>
      <c r="X248" s="81"/>
    </row>
    <row r="249" spans="2:24">
      <c r="B249" s="88"/>
      <c r="C249" s="81"/>
      <c r="D249" s="81"/>
      <c r="E249" s="81"/>
      <c r="F249" s="128"/>
      <c r="G249" s="81"/>
      <c r="H249" s="128"/>
      <c r="I249" s="81"/>
      <c r="J249" s="128"/>
      <c r="K249" s="81"/>
      <c r="L249" s="120"/>
      <c r="M249" s="81"/>
      <c r="N249" s="128"/>
      <c r="O249" s="81"/>
      <c r="Q249" s="88"/>
      <c r="R249" s="81"/>
      <c r="S249" s="81"/>
      <c r="T249" s="81"/>
      <c r="U249" s="81"/>
      <c r="V249" s="81"/>
      <c r="W249" s="81"/>
      <c r="X249" s="81"/>
    </row>
    <row r="250" spans="2:24">
      <c r="B250" s="88"/>
      <c r="C250" s="81"/>
      <c r="D250" s="81"/>
      <c r="E250" s="81"/>
      <c r="F250" s="128"/>
      <c r="G250" s="81"/>
      <c r="H250" s="128"/>
      <c r="I250" s="81"/>
      <c r="J250" s="128"/>
      <c r="K250" s="81"/>
      <c r="L250" s="120"/>
      <c r="M250" s="81"/>
      <c r="N250" s="128"/>
      <c r="O250" s="81"/>
      <c r="Q250" s="88"/>
      <c r="R250" s="81"/>
      <c r="S250" s="81"/>
      <c r="T250" s="81"/>
      <c r="U250" s="81"/>
      <c r="V250" s="81"/>
      <c r="W250" s="81"/>
      <c r="X250" s="81"/>
    </row>
    <row r="251" spans="2:24">
      <c r="B251" s="88"/>
      <c r="C251" s="81"/>
      <c r="D251" s="81"/>
      <c r="E251" s="81"/>
      <c r="F251" s="128"/>
      <c r="G251" s="81"/>
      <c r="H251" s="128"/>
      <c r="I251" s="81"/>
      <c r="J251" s="128"/>
      <c r="K251" s="81"/>
      <c r="L251" s="120"/>
      <c r="M251" s="81"/>
      <c r="N251" s="128"/>
      <c r="O251" s="81"/>
      <c r="Q251" s="88"/>
      <c r="R251" s="81"/>
      <c r="S251" s="81"/>
      <c r="T251" s="81"/>
      <c r="U251" s="81"/>
      <c r="V251" s="81"/>
      <c r="W251" s="81"/>
      <c r="X251" s="81"/>
    </row>
    <row r="252" spans="2:24">
      <c r="B252" s="88"/>
      <c r="C252" s="81"/>
      <c r="D252" s="81"/>
      <c r="E252" s="81"/>
      <c r="F252" s="128"/>
      <c r="G252" s="81"/>
      <c r="H252" s="128"/>
      <c r="I252" s="81"/>
      <c r="J252" s="128"/>
      <c r="K252" s="81"/>
      <c r="L252" s="120"/>
      <c r="M252" s="81"/>
      <c r="N252" s="128"/>
      <c r="O252" s="81"/>
      <c r="Q252" s="88"/>
      <c r="R252" s="81"/>
      <c r="S252" s="81"/>
      <c r="T252" s="81"/>
      <c r="U252" s="81"/>
      <c r="V252" s="81"/>
      <c r="W252" s="81"/>
      <c r="X252" s="81"/>
    </row>
    <row r="253" spans="2:24">
      <c r="B253" s="88"/>
      <c r="C253" s="81"/>
      <c r="D253" s="81"/>
      <c r="E253" s="81"/>
      <c r="F253" s="128"/>
      <c r="G253" s="81"/>
      <c r="H253" s="128"/>
      <c r="I253" s="81"/>
      <c r="J253" s="128"/>
      <c r="K253" s="81"/>
      <c r="L253" s="120"/>
      <c r="M253" s="81"/>
      <c r="N253" s="128"/>
      <c r="O253" s="81"/>
      <c r="Q253" s="88"/>
      <c r="R253" s="81"/>
      <c r="S253" s="81"/>
      <c r="T253" s="81"/>
      <c r="U253" s="81"/>
      <c r="V253" s="81"/>
      <c r="W253" s="81"/>
      <c r="X253" s="81"/>
    </row>
    <row r="254" spans="2:24">
      <c r="B254" s="88"/>
      <c r="C254" s="81"/>
      <c r="D254" s="81"/>
      <c r="E254" s="81"/>
      <c r="F254" s="128"/>
      <c r="G254" s="81"/>
      <c r="H254" s="128"/>
      <c r="I254" s="81"/>
      <c r="J254" s="128"/>
      <c r="K254" s="81"/>
      <c r="L254" s="120"/>
      <c r="M254" s="81"/>
      <c r="N254" s="128"/>
      <c r="O254" s="81"/>
      <c r="Q254" s="88"/>
      <c r="R254" s="81"/>
      <c r="S254" s="81"/>
      <c r="T254" s="81"/>
      <c r="U254" s="81"/>
      <c r="V254" s="81"/>
      <c r="W254" s="81"/>
      <c r="X254" s="81"/>
    </row>
    <row r="255" spans="2:24">
      <c r="B255" s="88"/>
      <c r="C255" s="81"/>
      <c r="D255" s="81"/>
      <c r="E255" s="81"/>
      <c r="F255" s="128"/>
      <c r="G255" s="81"/>
      <c r="H255" s="128"/>
      <c r="I255" s="81"/>
      <c r="J255" s="128"/>
      <c r="K255" s="81"/>
      <c r="L255" s="120"/>
      <c r="M255" s="81"/>
      <c r="N255" s="128"/>
      <c r="O255" s="81"/>
      <c r="Q255" s="88"/>
      <c r="R255" s="81"/>
      <c r="S255" s="81"/>
      <c r="T255" s="81"/>
      <c r="U255" s="81"/>
      <c r="V255" s="81"/>
      <c r="W255" s="81"/>
      <c r="X255" s="81"/>
    </row>
    <row r="256" spans="2:24">
      <c r="B256" s="88"/>
      <c r="C256" s="81"/>
      <c r="D256" s="81"/>
      <c r="E256" s="81"/>
      <c r="F256" s="128"/>
      <c r="G256" s="81"/>
      <c r="H256" s="128"/>
      <c r="I256" s="81"/>
      <c r="J256" s="128"/>
      <c r="K256" s="81"/>
      <c r="L256" s="120"/>
      <c r="M256" s="81"/>
      <c r="N256" s="128"/>
      <c r="O256" s="81"/>
      <c r="Q256" s="88"/>
      <c r="R256" s="81"/>
      <c r="S256" s="81"/>
      <c r="T256" s="81"/>
      <c r="U256" s="81"/>
      <c r="V256" s="81"/>
      <c r="W256" s="81"/>
      <c r="X256" s="81"/>
    </row>
    <row r="257" spans="2:24">
      <c r="B257" s="88"/>
      <c r="C257" s="81"/>
      <c r="D257" s="81"/>
      <c r="E257" s="81"/>
      <c r="F257" s="128"/>
      <c r="G257" s="81"/>
      <c r="H257" s="128"/>
      <c r="I257" s="81"/>
      <c r="J257" s="128"/>
      <c r="K257" s="81"/>
      <c r="L257" s="120"/>
      <c r="M257" s="81"/>
      <c r="N257" s="128"/>
      <c r="O257" s="81"/>
      <c r="Q257" s="88"/>
      <c r="R257" s="81"/>
      <c r="S257" s="81"/>
      <c r="T257" s="81"/>
      <c r="U257" s="81"/>
      <c r="V257" s="81"/>
      <c r="W257" s="81"/>
      <c r="X257" s="81"/>
    </row>
  </sheetData>
  <mergeCells count="12">
    <mergeCell ref="C1:O1"/>
    <mergeCell ref="B137:B138"/>
    <mergeCell ref="B147:B148"/>
    <mergeCell ref="C2:D2"/>
    <mergeCell ref="E2:F2"/>
    <mergeCell ref="G2:H2"/>
    <mergeCell ref="I2:J2"/>
    <mergeCell ref="K2:L2"/>
    <mergeCell ref="M2:N2"/>
    <mergeCell ref="B28:B29"/>
    <mergeCell ref="S1:X1"/>
    <mergeCell ref="B206:B207"/>
  </mergeCells>
  <phoneticPr fontId="2" type="noConversion"/>
  <hyperlinks>
    <hyperlink ref="B222" r:id="rId1" xr:uid="{00000000-0004-0000-0300-000000000000}"/>
    <hyperlink ref="S1" r:id="rId2" xr:uid="{00000000-0004-0000-0300-000001000000}"/>
  </hyperlinks>
  <printOptions horizontalCentered="1"/>
  <pageMargins left="0.39370078740157483" right="0.39370078740157483" top="0.39370078740157483" bottom="0.39370078740157483" header="0" footer="0"/>
  <pageSetup paperSize="9" scale="92" orientation="portrait" horizontalDpi="300" verticalDpi="300" r:id="rId3"/>
  <headerFooter alignWithMargins="0"/>
  <rowBreaks count="2" manualBreakCount="2">
    <brk id="139" min="15" max="24" man="1"/>
    <brk id="198" min="1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P208"/>
  <sheetViews>
    <sheetView zoomScaleNormal="100" workbookViewId="0">
      <selection activeCell="P1" sqref="P1:P1048576"/>
    </sheetView>
  </sheetViews>
  <sheetFormatPr baseColWidth="10" defaultRowHeight="12.75"/>
  <cols>
    <col min="1" max="1" width="2.7109375" style="24" customWidth="1"/>
    <col min="2" max="2" width="19" style="24" customWidth="1"/>
    <col min="3" max="3" width="11.42578125" style="1"/>
    <col min="4" max="4" width="3.140625" style="1" customWidth="1"/>
    <col min="5" max="5" width="11.42578125" style="1"/>
    <col min="6" max="6" width="3" style="130" customWidth="1"/>
    <col min="7" max="7" width="11.42578125" style="1"/>
    <col min="8" max="8" width="3" style="130" customWidth="1"/>
    <col min="9" max="9" width="11.42578125" style="1"/>
    <col min="10" max="10" width="3.28515625" style="130" customWidth="1"/>
    <col min="11" max="11" width="11.42578125" style="1"/>
    <col min="12" max="12" width="3.28515625" style="122" customWidth="1"/>
    <col min="13" max="13" width="11.42578125" style="1"/>
    <col min="14" max="14" width="3.140625" style="130" customWidth="1"/>
    <col min="15" max="15" width="11.42578125" style="1"/>
    <col min="16" max="16" width="19.28515625" style="24" customWidth="1"/>
    <col min="17" max="17" width="19" style="24" customWidth="1"/>
    <col min="18" max="18" width="11.42578125" style="1"/>
    <col min="19" max="19" width="3.140625" style="1" customWidth="1"/>
    <col min="20" max="20" width="11.42578125" style="1"/>
    <col min="21" max="21" width="3" style="130" customWidth="1"/>
    <col min="22" max="22" width="11.42578125" style="1"/>
    <col min="23" max="23" width="3.28515625" style="130" customWidth="1"/>
    <col min="24" max="24" width="11.42578125" style="1"/>
    <col min="25" max="25" width="3" style="130" customWidth="1"/>
    <col min="26" max="26" width="11.42578125" style="1"/>
    <col min="27" max="27" width="3.28515625" style="122" customWidth="1"/>
    <col min="28" max="28" width="11.42578125" style="1"/>
    <col min="29" max="29" width="2.7109375" style="130" customWidth="1"/>
    <col min="30" max="30" width="11.42578125" style="1"/>
    <col min="31" max="31" width="24.7109375" style="170" customWidth="1"/>
    <col min="32" max="32" width="11.42578125" style="1"/>
    <col min="33" max="33" width="3.140625" style="1" customWidth="1"/>
    <col min="34" max="34" width="11.42578125" style="1"/>
    <col min="35" max="35" width="3" style="130" customWidth="1"/>
    <col min="36" max="36" width="11.42578125" style="1"/>
    <col min="37" max="37" width="3" style="130" customWidth="1"/>
    <col min="38" max="38" width="11.42578125" style="1"/>
    <col min="39" max="39" width="3.28515625" style="130" customWidth="1"/>
    <col min="40" max="40" width="11.42578125" style="1"/>
    <col min="41" max="41" width="3.28515625" style="122" customWidth="1"/>
    <col min="42" max="42" width="11.42578125" style="1"/>
    <col min="43" max="43" width="3.140625" style="130" customWidth="1"/>
    <col min="44" max="44" width="11.42578125" style="1"/>
    <col min="45" max="45" width="24.42578125" style="170" customWidth="1"/>
    <col min="46" max="46" width="19" style="24" customWidth="1"/>
    <col min="47" max="47" width="11.42578125" style="1"/>
    <col min="48" max="48" width="3.140625" style="1" customWidth="1"/>
    <col min="49" max="49" width="11.42578125" style="1"/>
    <col min="50" max="50" width="3" style="130" customWidth="1"/>
    <col min="51" max="51" width="11.42578125" style="1"/>
    <col min="52" max="52" width="3.28515625" style="130" customWidth="1"/>
    <col min="53" max="53" width="11.42578125" style="1"/>
    <col min="54" max="54" width="3" style="130" customWidth="1"/>
    <col min="55" max="55" width="11.42578125" style="1"/>
    <col min="56" max="56" width="3.28515625" style="122" customWidth="1"/>
    <col min="57" max="57" width="11.42578125" style="1"/>
    <col min="58" max="58" width="2.7109375" style="130" customWidth="1"/>
    <col min="59" max="60" width="11.42578125" style="1"/>
    <col min="61" max="61" width="19.85546875" style="24" customWidth="1"/>
    <col min="62" max="62" width="19" style="24" customWidth="1"/>
    <col min="63" max="63" width="6.140625" style="24" customWidth="1"/>
    <col min="64" max="64" width="11.42578125" style="1"/>
    <col min="65" max="65" width="3.140625" style="1" customWidth="1"/>
    <col min="66" max="66" width="11.42578125" style="1"/>
    <col min="67" max="67" width="3" style="130" customWidth="1"/>
    <col min="68" max="68" width="11.42578125" style="1"/>
    <col min="69" max="69" width="3.28515625" style="130" customWidth="1"/>
    <col min="70" max="70" width="11.42578125" style="1"/>
    <col min="71" max="71" width="3" style="130" customWidth="1"/>
    <col min="72" max="72" width="11.42578125" style="1"/>
    <col min="73" max="73" width="3.28515625" style="122" customWidth="1"/>
    <col min="74" max="74" width="11.42578125" style="1"/>
    <col min="75" max="75" width="2.7109375" style="130" customWidth="1"/>
    <col min="76" max="77" width="11.42578125" style="1"/>
    <col min="78" max="78" width="20.28515625" style="24" customWidth="1"/>
    <col min="79" max="79" width="19" style="24" customWidth="1"/>
    <col min="80" max="80" width="8.28515625" style="24" customWidth="1"/>
    <col min="81" max="81" width="11.42578125" style="1"/>
    <col min="82" max="82" width="3.140625" style="1" customWidth="1"/>
    <col min="83" max="83" width="11.42578125" style="1"/>
    <col min="84" max="84" width="3" style="130" customWidth="1"/>
    <col min="85" max="85" width="11.42578125" style="1"/>
    <col min="86" max="86" width="3.28515625" style="130" customWidth="1"/>
    <col min="87" max="87" width="11.42578125" style="1"/>
    <col min="88" max="88" width="3" style="130" customWidth="1"/>
    <col min="89" max="89" width="11.42578125" style="1"/>
    <col min="90" max="90" width="3.28515625" style="122" customWidth="1"/>
    <col min="91" max="91" width="11.42578125" style="1"/>
    <col min="92" max="92" width="2.7109375" style="130" customWidth="1"/>
    <col min="93" max="93" width="11.42578125" style="1"/>
    <col min="94" max="16384" width="11.42578125" style="24"/>
  </cols>
  <sheetData>
    <row r="1" spans="2:94" ht="31.5" customHeight="1">
      <c r="B1" s="394" t="s">
        <v>630</v>
      </c>
      <c r="C1" s="298"/>
      <c r="D1" s="298"/>
      <c r="E1" s="298"/>
      <c r="F1" s="298"/>
      <c r="G1" s="298"/>
      <c r="H1" s="298"/>
      <c r="I1" s="298"/>
      <c r="J1" s="298"/>
      <c r="K1" s="298"/>
      <c r="L1" s="299"/>
      <c r="M1" s="298"/>
      <c r="N1" s="298"/>
      <c r="O1" s="305" t="s">
        <v>345</v>
      </c>
      <c r="P1" s="1493"/>
      <c r="Q1" s="394" t="s">
        <v>630</v>
      </c>
      <c r="R1" s="293"/>
      <c r="S1" s="293"/>
      <c r="T1" s="293"/>
      <c r="U1" s="293"/>
      <c r="V1" s="293"/>
      <c r="W1" s="293"/>
      <c r="X1" s="293"/>
      <c r="Y1" s="293"/>
      <c r="Z1" s="293"/>
      <c r="AA1" s="293"/>
      <c r="AB1" s="293"/>
      <c r="AC1" s="293"/>
      <c r="AD1" s="303" t="s">
        <v>345</v>
      </c>
      <c r="AE1" s="1499"/>
      <c r="AF1" s="394" t="s">
        <v>630</v>
      </c>
      <c r="AG1" s="293"/>
      <c r="AH1" s="293"/>
      <c r="AI1" s="293"/>
      <c r="AJ1" s="293"/>
      <c r="AK1" s="293"/>
      <c r="AL1" s="293"/>
      <c r="AM1" s="293"/>
      <c r="AN1" s="293"/>
      <c r="AO1" s="293"/>
      <c r="AP1" s="293"/>
      <c r="AQ1" s="293"/>
      <c r="AR1" s="301" t="s">
        <v>345</v>
      </c>
      <c r="AS1" s="1499"/>
      <c r="AT1" s="394" t="s">
        <v>630</v>
      </c>
      <c r="AU1" s="293"/>
      <c r="AV1" s="293"/>
      <c r="AW1" s="293"/>
      <c r="AX1" s="293"/>
      <c r="AY1" s="293"/>
      <c r="AZ1" s="293"/>
      <c r="BA1" s="293"/>
      <c r="BB1" s="293"/>
      <c r="BC1" s="293"/>
      <c r="BD1" s="293"/>
      <c r="BE1" s="293"/>
      <c r="BF1" s="293"/>
      <c r="BG1" s="293"/>
      <c r="BH1" s="300" t="s">
        <v>345</v>
      </c>
      <c r="BI1" s="1499"/>
      <c r="BJ1" s="394" t="s">
        <v>630</v>
      </c>
      <c r="BK1" s="293"/>
      <c r="BL1" s="293"/>
      <c r="BM1" s="293"/>
      <c r="BN1" s="293"/>
      <c r="BO1" s="293"/>
      <c r="BP1" s="293"/>
      <c r="BQ1" s="293"/>
      <c r="BR1" s="293"/>
      <c r="BS1" s="293"/>
      <c r="BT1" s="293"/>
      <c r="BU1" s="293"/>
      <c r="BV1" s="293"/>
      <c r="BW1" s="293"/>
      <c r="BX1" s="293"/>
      <c r="BY1" s="296" t="s">
        <v>345</v>
      </c>
      <c r="BZ1" s="1499"/>
      <c r="CA1" s="394" t="s">
        <v>630</v>
      </c>
      <c r="CB1" s="293"/>
      <c r="CC1" s="293"/>
      <c r="CD1" s="293"/>
      <c r="CE1" s="293"/>
      <c r="CF1" s="293"/>
      <c r="CG1" s="293"/>
      <c r="CH1" s="293"/>
      <c r="CI1" s="293"/>
      <c r="CJ1" s="293"/>
      <c r="CK1" s="293"/>
      <c r="CL1" s="293"/>
      <c r="CM1" s="293"/>
      <c r="CN1" s="293"/>
      <c r="CO1" s="294" t="s">
        <v>345</v>
      </c>
    </row>
    <row r="2" spans="2:94" customFormat="1" ht="36" customHeight="1">
      <c r="B2" s="304" t="s">
        <v>265</v>
      </c>
      <c r="C2" s="1158" t="s">
        <v>317</v>
      </c>
      <c r="D2" s="1158"/>
      <c r="E2" s="1158"/>
      <c r="F2" s="1158"/>
      <c r="G2" s="1158"/>
      <c r="H2" s="1158"/>
      <c r="I2" s="1158"/>
      <c r="J2" s="1158"/>
      <c r="K2" s="1158"/>
      <c r="L2" s="1158"/>
      <c r="M2" s="1158"/>
      <c r="N2" s="1158"/>
      <c r="O2" s="1159"/>
      <c r="P2" s="1492"/>
      <c r="Q2" s="302" t="s">
        <v>266</v>
      </c>
      <c r="R2" s="1164" t="s">
        <v>343</v>
      </c>
      <c r="S2" s="1164"/>
      <c r="T2" s="1164"/>
      <c r="U2" s="1164"/>
      <c r="V2" s="1164"/>
      <c r="W2" s="1164"/>
      <c r="X2" s="1164"/>
      <c r="Y2" s="1164"/>
      <c r="Z2" s="1164"/>
      <c r="AA2" s="1164"/>
      <c r="AB2" s="1164"/>
      <c r="AC2" s="1164"/>
      <c r="AD2" s="1165"/>
      <c r="AE2" s="1500"/>
      <c r="AF2" s="1160" t="s">
        <v>267</v>
      </c>
      <c r="AG2" s="1161"/>
      <c r="AH2" s="1161"/>
      <c r="AI2" s="1162" t="s">
        <v>326</v>
      </c>
      <c r="AJ2" s="1162"/>
      <c r="AK2" s="1162"/>
      <c r="AL2" s="1162"/>
      <c r="AM2" s="1162"/>
      <c r="AN2" s="1162"/>
      <c r="AO2" s="1162"/>
      <c r="AP2" s="1162"/>
      <c r="AQ2" s="1162"/>
      <c r="AR2" s="1163"/>
      <c r="AS2" s="1500"/>
      <c r="AT2" s="291" t="s">
        <v>268</v>
      </c>
      <c r="AU2" s="1157" t="s">
        <v>245</v>
      </c>
      <c r="AV2" s="1157"/>
      <c r="AW2" s="1157"/>
      <c r="AX2" s="1157"/>
      <c r="AY2" s="1157"/>
      <c r="AZ2" s="1157"/>
      <c r="BA2" s="1157"/>
      <c r="BB2" s="1157"/>
      <c r="BC2" s="1157"/>
      <c r="BD2" s="1157"/>
      <c r="BE2" s="1157"/>
      <c r="BF2" s="1157"/>
      <c r="BG2" s="1157"/>
      <c r="BH2" s="297"/>
      <c r="BI2" s="1500"/>
      <c r="BJ2" s="291" t="s">
        <v>340</v>
      </c>
      <c r="BK2" s="295"/>
      <c r="BL2" s="1155" t="s">
        <v>344</v>
      </c>
      <c r="BM2" s="1155"/>
      <c r="BN2" s="1155"/>
      <c r="BO2" s="1155"/>
      <c r="BP2" s="1155"/>
      <c r="BQ2" s="1155"/>
      <c r="BR2" s="1155"/>
      <c r="BS2" s="1155"/>
      <c r="BT2" s="1155"/>
      <c r="BU2" s="1155"/>
      <c r="BV2" s="1155"/>
      <c r="BW2" s="1155"/>
      <c r="BX2" s="1155"/>
      <c r="BY2" s="1156"/>
      <c r="BZ2" s="1500"/>
      <c r="CA2" s="291" t="s">
        <v>341</v>
      </c>
      <c r="CB2" s="292"/>
      <c r="CC2" s="1153" t="s">
        <v>342</v>
      </c>
      <c r="CD2" s="1153"/>
      <c r="CE2" s="1153"/>
      <c r="CF2" s="1153"/>
      <c r="CG2" s="1153"/>
      <c r="CH2" s="1153"/>
      <c r="CI2" s="1153"/>
      <c r="CJ2" s="1153"/>
      <c r="CK2" s="1153"/>
      <c r="CL2" s="1153"/>
      <c r="CM2" s="1153"/>
      <c r="CN2" s="1153"/>
      <c r="CO2" s="1154"/>
    </row>
    <row r="3" spans="2:94" ht="84">
      <c r="B3" s="89" t="s">
        <v>217</v>
      </c>
      <c r="C3" s="1393" t="s">
        <v>218</v>
      </c>
      <c r="D3" s="1394"/>
      <c r="E3" s="1393" t="s">
        <v>219</v>
      </c>
      <c r="F3" s="1394"/>
      <c r="G3" s="1393" t="s">
        <v>220</v>
      </c>
      <c r="H3" s="1394"/>
      <c r="I3" s="1393" t="s">
        <v>221</v>
      </c>
      <c r="J3" s="1394"/>
      <c r="K3" s="1393" t="s">
        <v>222</v>
      </c>
      <c r="L3" s="1394"/>
      <c r="M3" s="1393" t="s">
        <v>223</v>
      </c>
      <c r="N3" s="1394"/>
      <c r="O3" s="91" t="s">
        <v>224</v>
      </c>
      <c r="P3" s="1493"/>
      <c r="Q3" s="89" t="s">
        <v>217</v>
      </c>
      <c r="R3" s="95" t="s">
        <v>218</v>
      </c>
      <c r="S3" s="100"/>
      <c r="T3" s="95" t="s">
        <v>219</v>
      </c>
      <c r="U3" s="100"/>
      <c r="V3" s="95" t="s">
        <v>220</v>
      </c>
      <c r="W3" s="100"/>
      <c r="X3" s="95" t="s">
        <v>221</v>
      </c>
      <c r="Y3" s="100"/>
      <c r="Z3" s="95" t="s">
        <v>222</v>
      </c>
      <c r="AA3" s="100"/>
      <c r="AB3" s="95" t="s">
        <v>223</v>
      </c>
      <c r="AC3" s="100"/>
      <c r="AD3" s="91" t="s">
        <v>224</v>
      </c>
      <c r="AE3" s="1501"/>
      <c r="AF3" s="173" t="s">
        <v>218</v>
      </c>
      <c r="AG3" s="100"/>
      <c r="AH3" s="95" t="s">
        <v>219</v>
      </c>
      <c r="AI3" s="100"/>
      <c r="AJ3" s="95" t="s">
        <v>220</v>
      </c>
      <c r="AK3" s="100"/>
      <c r="AL3" s="95" t="s">
        <v>221</v>
      </c>
      <c r="AM3" s="158"/>
      <c r="AN3" s="95" t="s">
        <v>222</v>
      </c>
      <c r="AO3" s="100"/>
      <c r="AP3" s="95" t="s">
        <v>223</v>
      </c>
      <c r="AQ3" s="158"/>
      <c r="AR3" s="91" t="s">
        <v>224</v>
      </c>
      <c r="AS3" s="1501"/>
      <c r="AT3" s="255" t="s">
        <v>217</v>
      </c>
      <c r="AU3" s="256" t="s">
        <v>218</v>
      </c>
      <c r="AV3" s="257"/>
      <c r="AW3" s="258" t="s">
        <v>219</v>
      </c>
      <c r="AX3" s="257"/>
      <c r="AY3" s="258" t="s">
        <v>220</v>
      </c>
      <c r="AZ3" s="257"/>
      <c r="BA3" s="258" t="s">
        <v>221</v>
      </c>
      <c r="BB3" s="260"/>
      <c r="BC3" s="258" t="s">
        <v>222</v>
      </c>
      <c r="BD3" s="257"/>
      <c r="BE3" s="258" t="s">
        <v>223</v>
      </c>
      <c r="BF3" s="260"/>
      <c r="BG3" s="261" t="s">
        <v>224</v>
      </c>
      <c r="BH3" s="275" t="s">
        <v>328</v>
      </c>
      <c r="BI3" s="1501"/>
      <c r="BJ3" s="255" t="s">
        <v>217</v>
      </c>
      <c r="BK3" s="278" t="s">
        <v>325</v>
      </c>
      <c r="BL3" s="256" t="s">
        <v>218</v>
      </c>
      <c r="BM3" s="257"/>
      <c r="BN3" s="258" t="s">
        <v>219</v>
      </c>
      <c r="BO3" s="257"/>
      <c r="BP3" s="258" t="s">
        <v>220</v>
      </c>
      <c r="BQ3" s="257"/>
      <c r="BR3" s="258" t="s">
        <v>221</v>
      </c>
      <c r="BS3" s="260"/>
      <c r="BT3" s="258" t="s">
        <v>222</v>
      </c>
      <c r="BU3" s="257"/>
      <c r="BV3" s="258" t="s">
        <v>223</v>
      </c>
      <c r="BW3" s="260"/>
      <c r="BX3" s="261" t="s">
        <v>224</v>
      </c>
      <c r="BY3" s="275" t="s">
        <v>328</v>
      </c>
      <c r="BZ3" s="1501"/>
      <c r="CA3" s="255" t="s">
        <v>217</v>
      </c>
      <c r="CB3" s="284" t="s">
        <v>325</v>
      </c>
      <c r="CC3" s="256" t="s">
        <v>331</v>
      </c>
      <c r="CD3" s="257"/>
      <c r="CE3" s="258" t="s">
        <v>332</v>
      </c>
      <c r="CF3" s="257"/>
      <c r="CG3" s="238" t="s">
        <v>333</v>
      </c>
      <c r="CH3" s="257"/>
      <c r="CI3" s="259" t="s">
        <v>336</v>
      </c>
      <c r="CJ3" s="260"/>
      <c r="CK3" s="259" t="s">
        <v>334</v>
      </c>
      <c r="CL3" s="257"/>
      <c r="CM3" s="259" t="s">
        <v>335</v>
      </c>
      <c r="CN3" s="260"/>
      <c r="CO3" s="285" t="s">
        <v>183</v>
      </c>
    </row>
    <row r="4" spans="2:94" ht="15">
      <c r="B4" s="391" t="str">
        <f ca="1">CELL("nomfichier")</f>
        <v>E:\Joël Leboucher\Téléchargements\[me-menus_gemrcn_2009 (2).xlsx]GEMRCN Grammages imposés</v>
      </c>
      <c r="C4" s="69"/>
      <c r="D4" s="69"/>
      <c r="E4" s="69"/>
      <c r="F4" s="69"/>
      <c r="G4" s="69"/>
      <c r="H4" s="69"/>
      <c r="I4" s="69"/>
      <c r="J4" s="69"/>
      <c r="K4" s="69"/>
      <c r="L4" s="69"/>
      <c r="M4" s="69"/>
      <c r="N4" s="69"/>
      <c r="O4" s="70"/>
      <c r="P4" s="1493"/>
      <c r="Q4" s="391" t="str">
        <f ca="1">CELL("nomfichier")</f>
        <v>E:\Joël Leboucher\Téléchargements\[me-menus_gemrcn_2009 (2).xlsx]GEMRCN Grammages imposés</v>
      </c>
      <c r="R4" s="69"/>
      <c r="S4" s="69"/>
      <c r="T4" s="69"/>
      <c r="U4" s="69"/>
      <c r="V4" s="69"/>
      <c r="W4" s="69"/>
      <c r="X4" s="69"/>
      <c r="Y4" s="69"/>
      <c r="Z4" s="69"/>
      <c r="AA4" s="69"/>
      <c r="AB4" s="69"/>
      <c r="AC4" s="69"/>
      <c r="AD4" s="70"/>
      <c r="AE4" s="1502"/>
      <c r="AF4" s="391" t="str">
        <f ca="1">CELL("nomfichier")</f>
        <v>E:\Joël Leboucher\Téléchargements\[me-menus_gemrcn_2009 (2).xlsx]GEMRCN Grammages imposés</v>
      </c>
      <c r="AG4" s="69"/>
      <c r="AH4" s="69"/>
      <c r="AI4" s="69"/>
      <c r="AJ4" s="69"/>
      <c r="AK4" s="69"/>
      <c r="AL4" s="69"/>
      <c r="AM4" s="69"/>
      <c r="AN4" s="69"/>
      <c r="AO4" s="69"/>
      <c r="AP4" s="69"/>
      <c r="AQ4" s="69"/>
      <c r="AR4" s="70"/>
      <c r="AS4" s="1502"/>
      <c r="AT4" s="224" t="s">
        <v>327</v>
      </c>
      <c r="AU4" s="225">
        <v>4</v>
      </c>
      <c r="AV4" s="226"/>
      <c r="AW4" s="226">
        <v>22</v>
      </c>
      <c r="AX4" s="226"/>
      <c r="AY4" s="226">
        <v>276</v>
      </c>
      <c r="AZ4" s="226"/>
      <c r="BA4" s="226">
        <v>892</v>
      </c>
      <c r="BB4" s="226"/>
      <c r="BC4" s="226">
        <v>80</v>
      </c>
      <c r="BD4" s="226"/>
      <c r="BE4" s="226">
        <v>225</v>
      </c>
      <c r="BF4" s="226"/>
      <c r="BG4" s="227">
        <v>180</v>
      </c>
      <c r="BH4" s="277">
        <f>SUM(AU4:BG4)</f>
        <v>1679</v>
      </c>
      <c r="BI4" s="1502"/>
      <c r="BJ4" s="228" t="s">
        <v>327</v>
      </c>
      <c r="BK4" s="129"/>
      <c r="BL4" s="229">
        <f t="shared" ref="BL4:BX4" si="0">AU4</f>
        <v>4</v>
      </c>
      <c r="BM4" s="230"/>
      <c r="BN4" s="230">
        <f t="shared" si="0"/>
        <v>22</v>
      </c>
      <c r="BO4" s="230"/>
      <c r="BP4" s="230">
        <f t="shared" si="0"/>
        <v>276</v>
      </c>
      <c r="BQ4" s="230"/>
      <c r="BR4" s="230">
        <f t="shared" si="0"/>
        <v>892</v>
      </c>
      <c r="BS4" s="230"/>
      <c r="BT4" s="230">
        <f t="shared" si="0"/>
        <v>80</v>
      </c>
      <c r="BU4" s="230"/>
      <c r="BV4" s="230">
        <f t="shared" si="0"/>
        <v>225</v>
      </c>
      <c r="BW4" s="230"/>
      <c r="BX4" s="231">
        <f t="shared" si="0"/>
        <v>180</v>
      </c>
      <c r="BY4" s="232">
        <f>SUM(BL4:BX4)</f>
        <v>1679</v>
      </c>
      <c r="BZ4" s="1502"/>
      <c r="CA4" s="228" t="s">
        <v>327</v>
      </c>
      <c r="CB4" s="230">
        <f>SUM(CC4:CO4)</f>
        <v>1679</v>
      </c>
      <c r="CC4" s="229">
        <f>BL4</f>
        <v>4</v>
      </c>
      <c r="CD4" s="230"/>
      <c r="CE4" s="230">
        <f>BN4</f>
        <v>22</v>
      </c>
      <c r="CF4" s="230"/>
      <c r="CG4" s="230">
        <f>BP4</f>
        <v>276</v>
      </c>
      <c r="CH4" s="230"/>
      <c r="CI4" s="230">
        <f>BR4</f>
        <v>892</v>
      </c>
      <c r="CJ4" s="230"/>
      <c r="CK4" s="230">
        <f>BT4</f>
        <v>80</v>
      </c>
      <c r="CL4" s="230"/>
      <c r="CM4" s="230">
        <f>BV4</f>
        <v>225</v>
      </c>
      <c r="CN4" s="230"/>
      <c r="CO4" s="231">
        <f>BX4</f>
        <v>180</v>
      </c>
    </row>
    <row r="5" spans="2:94">
      <c r="B5" s="82" t="s">
        <v>273</v>
      </c>
      <c r="C5" s="69"/>
      <c r="D5" s="69"/>
      <c r="E5" s="69"/>
      <c r="F5" s="69"/>
      <c r="G5" s="69"/>
      <c r="H5" s="69"/>
      <c r="I5" s="69"/>
      <c r="J5" s="69"/>
      <c r="K5" s="69"/>
      <c r="L5" s="69"/>
      <c r="M5" s="69"/>
      <c r="N5" s="69"/>
      <c r="O5" s="70"/>
      <c r="P5" s="1493"/>
      <c r="Q5" s="82" t="s">
        <v>273</v>
      </c>
      <c r="R5" s="166"/>
      <c r="S5" s="166"/>
      <c r="T5" s="166"/>
      <c r="U5" s="166"/>
      <c r="V5" s="166"/>
      <c r="W5" s="166"/>
      <c r="X5" s="166"/>
      <c r="Y5" s="166"/>
      <c r="Z5" s="166"/>
      <c r="AA5" s="166"/>
      <c r="AB5" s="166"/>
      <c r="AC5" s="166"/>
      <c r="AD5" s="167"/>
      <c r="AE5" s="1502"/>
      <c r="AF5" s="174"/>
      <c r="AG5" s="69"/>
      <c r="AH5" s="69"/>
      <c r="AI5" s="69"/>
      <c r="AJ5" s="69"/>
      <c r="AK5" s="69"/>
      <c r="AL5" s="69"/>
      <c r="AM5" s="69"/>
      <c r="AN5" s="69"/>
      <c r="AO5" s="69"/>
      <c r="AP5" s="69"/>
      <c r="AQ5" s="69"/>
      <c r="AR5" s="70"/>
      <c r="AS5" s="1502"/>
      <c r="AT5" s="82" t="s">
        <v>273</v>
      </c>
      <c r="AU5" s="392" t="str">
        <f ca="1">CELL("nomfichier")</f>
        <v>E:\Joël Leboucher\Téléchargements\[me-menus_gemrcn_2009 (2).xlsx]GEMRCN Grammages imposés</v>
      </c>
      <c r="AV5" s="130"/>
      <c r="AW5" s="130"/>
      <c r="AY5" s="130"/>
      <c r="BA5" s="130"/>
      <c r="BC5" s="130"/>
      <c r="BE5" s="130"/>
      <c r="BG5" s="130"/>
      <c r="BH5" s="276"/>
      <c r="BI5" s="1502"/>
      <c r="BJ5" s="82" t="s">
        <v>273</v>
      </c>
      <c r="BK5" s="129"/>
      <c r="BL5" s="392" t="str">
        <f ca="1">CELL("nomfichier")</f>
        <v>E:\Joël Leboucher\Téléchargements\[me-menus_gemrcn_2009 (2).xlsx]GEMRCN Grammages imposés</v>
      </c>
      <c r="BM5" s="130"/>
      <c r="BN5" s="130"/>
      <c r="BP5" s="130"/>
      <c r="BR5" s="130"/>
      <c r="BT5" s="130"/>
      <c r="BV5" s="130"/>
      <c r="BX5" s="130"/>
      <c r="BY5" s="276"/>
      <c r="BZ5" s="1502"/>
      <c r="CA5" s="82" t="s">
        <v>273</v>
      </c>
      <c r="CB5" s="129"/>
      <c r="CC5" s="306" t="s">
        <v>218</v>
      </c>
      <c r="CD5" s="306"/>
      <c r="CE5" s="306" t="s">
        <v>219</v>
      </c>
      <c r="CF5" s="306"/>
      <c r="CG5" s="306" t="s">
        <v>220</v>
      </c>
      <c r="CH5" s="306"/>
      <c r="CI5" s="306" t="s">
        <v>221</v>
      </c>
      <c r="CJ5" s="306"/>
      <c r="CK5" s="306" t="s">
        <v>222</v>
      </c>
      <c r="CL5" s="306"/>
      <c r="CM5" s="306" t="s">
        <v>223</v>
      </c>
      <c r="CN5" s="306"/>
      <c r="CO5" s="306" t="s">
        <v>224</v>
      </c>
      <c r="CP5" s="24" t="s">
        <v>269</v>
      </c>
    </row>
    <row r="6" spans="2:94" ht="12.75" customHeight="1">
      <c r="B6" s="83" t="s">
        <v>274</v>
      </c>
      <c r="C6" s="96">
        <v>20</v>
      </c>
      <c r="D6" s="101"/>
      <c r="E6" s="96">
        <v>20</v>
      </c>
      <c r="F6" s="101"/>
      <c r="G6" s="96">
        <v>40</v>
      </c>
      <c r="H6" s="101"/>
      <c r="I6" s="96">
        <v>50</v>
      </c>
      <c r="J6" s="112"/>
      <c r="K6" s="106">
        <v>80</v>
      </c>
      <c r="L6" s="117"/>
      <c r="M6" s="96">
        <v>50</v>
      </c>
      <c r="N6" s="112"/>
      <c r="O6" s="71">
        <v>50</v>
      </c>
      <c r="P6" s="1493"/>
      <c r="Q6" s="83" t="s">
        <v>274</v>
      </c>
      <c r="R6" s="215">
        <v>20</v>
      </c>
      <c r="S6" s="216"/>
      <c r="T6" s="215">
        <v>20</v>
      </c>
      <c r="U6" s="216"/>
      <c r="V6" s="215">
        <v>40</v>
      </c>
      <c r="W6" s="216"/>
      <c r="X6" s="215">
        <v>50</v>
      </c>
      <c r="Y6" s="216"/>
      <c r="Z6" s="215">
        <v>80</v>
      </c>
      <c r="AA6" s="216"/>
      <c r="AB6" s="215">
        <v>50</v>
      </c>
      <c r="AC6" s="216"/>
      <c r="AD6" s="270">
        <v>50</v>
      </c>
      <c r="AE6" s="1503"/>
      <c r="AF6" s="175">
        <f>IF(R6=0,C6,IF(ISBLANK(R6),C6,R6))</f>
        <v>20</v>
      </c>
      <c r="AG6" s="101"/>
      <c r="AH6" s="96">
        <f>IF(T6=0,E6,IF(ISBLANK(T6),E6,T6))</f>
        <v>20</v>
      </c>
      <c r="AI6" s="101"/>
      <c r="AJ6" s="96">
        <f>IF(V6=0,G6,IF(ISBLANK(V6),G6,V6))</f>
        <v>40</v>
      </c>
      <c r="AK6" s="101"/>
      <c r="AL6" s="96">
        <f>IF(X6=0,I6,IF(ISBLANK(X6),I6,X6))</f>
        <v>50</v>
      </c>
      <c r="AM6" s="112"/>
      <c r="AN6" s="96">
        <f>IF(Z6=0,K6,IF(ISBLANK(Z6),K6,Z6))</f>
        <v>80</v>
      </c>
      <c r="AO6" s="117"/>
      <c r="AP6" s="96">
        <f>IF(AB6=0,M6,IF(ISBLANK(AB6),M6,AB6))</f>
        <v>50</v>
      </c>
      <c r="AQ6" s="112"/>
      <c r="AR6" s="71">
        <f>IF(AD6=0,O6,IF(ISBLANK(AD6),O6,AD6))</f>
        <v>50</v>
      </c>
      <c r="AS6" s="1503"/>
      <c r="AT6" s="83" t="s">
        <v>274</v>
      </c>
      <c r="AU6" s="185">
        <f>(AF6*AU$4)/1000</f>
        <v>0.08</v>
      </c>
      <c r="AV6" s="101"/>
      <c r="AW6" s="185">
        <f>(AH6*AW$4)/1000</f>
        <v>0.44</v>
      </c>
      <c r="AX6" s="101"/>
      <c r="AY6" s="185">
        <f>(AJ6*AY$4)/1000</f>
        <v>11.04</v>
      </c>
      <c r="AZ6" s="101"/>
      <c r="BA6" s="185">
        <f>(AL6*BA$4)/1000</f>
        <v>44.6</v>
      </c>
      <c r="BB6" s="112"/>
      <c r="BC6" s="185">
        <f>(AN6*BC$4)/1000</f>
        <v>6.4</v>
      </c>
      <c r="BD6" s="117"/>
      <c r="BE6" s="185">
        <f>(AP6*BE$4)/1000</f>
        <v>11.25</v>
      </c>
      <c r="BF6" s="112"/>
      <c r="BG6" s="190">
        <f>(AR6*BG$4)/1000</f>
        <v>9</v>
      </c>
      <c r="BH6" s="383">
        <f>SUM(AU6:BG6)</f>
        <v>82.81</v>
      </c>
      <c r="BI6" s="1503"/>
      <c r="BJ6" s="83" t="s">
        <v>274</v>
      </c>
      <c r="BK6" s="280">
        <v>0</v>
      </c>
      <c r="BL6" s="184">
        <f>AU6/(100-$BK6)*100</f>
        <v>0.08</v>
      </c>
      <c r="BM6" s="101"/>
      <c r="BN6" s="184">
        <f>AW6/(100-$BK6)*100</f>
        <v>0.44</v>
      </c>
      <c r="BO6" s="101"/>
      <c r="BP6" s="184">
        <f>AY6/(100-$BK6)*100</f>
        <v>11.04</v>
      </c>
      <c r="BQ6" s="101"/>
      <c r="BR6" s="184">
        <f>BA6/(100-$BK6)*100</f>
        <v>44.6</v>
      </c>
      <c r="BS6" s="112"/>
      <c r="BT6" s="184">
        <f>BC6/(100-$BK6)*100</f>
        <v>6.4</v>
      </c>
      <c r="BU6" s="117"/>
      <c r="BV6" s="184">
        <f>BE6/(100-$BK6)*100</f>
        <v>11.25</v>
      </c>
      <c r="BW6" s="112"/>
      <c r="BX6" s="184">
        <f>BG6/(100-$BK6)*100</f>
        <v>9</v>
      </c>
      <c r="BY6" s="383">
        <f>SUM(BL6:BX6)</f>
        <v>82.81</v>
      </c>
      <c r="BZ6" s="1503"/>
      <c r="CA6" s="83" t="s">
        <v>274</v>
      </c>
      <c r="CB6" s="262">
        <f>BK6</f>
        <v>0</v>
      </c>
      <c r="CC6" s="185">
        <f>BH6</f>
        <v>82.81</v>
      </c>
      <c r="CD6" s="101"/>
      <c r="CE6" s="185">
        <f>BY6</f>
        <v>82.81</v>
      </c>
      <c r="CF6" s="112"/>
      <c r="CG6" s="237">
        <v>1</v>
      </c>
      <c r="CH6" s="101"/>
      <c r="CI6" s="236">
        <f>CG6*CE6</f>
        <v>82.81</v>
      </c>
      <c r="CJ6" s="112"/>
      <c r="CK6" s="185">
        <f>CE6-CC6</f>
        <v>0</v>
      </c>
      <c r="CL6" s="117"/>
      <c r="CM6" s="236">
        <f>CK6*CG6</f>
        <v>0</v>
      </c>
      <c r="CN6" s="112"/>
      <c r="CO6" s="239">
        <v>39934</v>
      </c>
    </row>
    <row r="7" spans="2:94" s="206" customFormat="1" ht="15.75">
      <c r="B7" s="209" t="s">
        <v>276</v>
      </c>
      <c r="C7" s="210" t="s">
        <v>276</v>
      </c>
      <c r="D7" s="207"/>
      <c r="E7" s="207"/>
      <c r="F7" s="207"/>
      <c r="G7" s="207"/>
      <c r="H7" s="207"/>
      <c r="I7" s="207"/>
      <c r="J7" s="207"/>
      <c r="K7" s="207"/>
      <c r="L7" s="207"/>
      <c r="M7" s="207"/>
      <c r="N7" s="207"/>
      <c r="O7" s="208"/>
      <c r="P7" s="1494"/>
      <c r="Q7" s="209" t="s">
        <v>276</v>
      </c>
      <c r="R7" s="210" t="s">
        <v>276</v>
      </c>
      <c r="S7" s="207"/>
      <c r="T7" s="207"/>
      <c r="U7" s="207"/>
      <c r="V7" s="207"/>
      <c r="W7" s="207"/>
      <c r="X7" s="207"/>
      <c r="Y7" s="207"/>
      <c r="Z7" s="207"/>
      <c r="AA7" s="207"/>
      <c r="AB7" s="207"/>
      <c r="AC7" s="207"/>
      <c r="AD7" s="208"/>
      <c r="AE7" s="1504"/>
      <c r="AF7" s="211" t="s">
        <v>276</v>
      </c>
      <c r="AG7" s="207"/>
      <c r="AH7" s="207"/>
      <c r="AI7" s="207"/>
      <c r="AJ7" s="207"/>
      <c r="AK7" s="207"/>
      <c r="AL7" s="207"/>
      <c r="AM7" s="207"/>
      <c r="AN7" s="207"/>
      <c r="AO7" s="207"/>
      <c r="AP7" s="207"/>
      <c r="AQ7" s="207"/>
      <c r="AR7" s="208"/>
      <c r="AS7" s="1504"/>
      <c r="AT7" s="209" t="s">
        <v>276</v>
      </c>
      <c r="AU7" s="211" t="s">
        <v>276</v>
      </c>
      <c r="AV7" s="207"/>
      <c r="AW7" s="207"/>
      <c r="AX7" s="207"/>
      <c r="AY7" s="207"/>
      <c r="AZ7" s="207"/>
      <c r="BA7" s="207"/>
      <c r="BB7" s="207"/>
      <c r="BC7" s="207"/>
      <c r="BD7" s="207"/>
      <c r="BE7" s="207"/>
      <c r="BF7" s="207"/>
      <c r="BG7" s="208"/>
      <c r="BH7" s="384"/>
      <c r="BI7" s="1504"/>
      <c r="BJ7" s="209" t="s">
        <v>276</v>
      </c>
      <c r="BK7" s="281"/>
      <c r="BL7" s="211" t="s">
        <v>276</v>
      </c>
      <c r="BM7" s="207"/>
      <c r="BN7" s="207"/>
      <c r="BO7" s="207"/>
      <c r="BP7" s="207"/>
      <c r="BQ7" s="207"/>
      <c r="BR7" s="207"/>
      <c r="BS7" s="207"/>
      <c r="BT7" s="207"/>
      <c r="BU7" s="207"/>
      <c r="BV7" s="207"/>
      <c r="BW7" s="207"/>
      <c r="BX7" s="208"/>
      <c r="BY7" s="384"/>
      <c r="BZ7" s="1504"/>
      <c r="CA7" s="209" t="s">
        <v>276</v>
      </c>
      <c r="CB7" s="204"/>
      <c r="CC7" s="211" t="s">
        <v>276</v>
      </c>
      <c r="CD7" s="207"/>
      <c r="CE7" s="207"/>
      <c r="CF7" s="207"/>
      <c r="CG7" s="207"/>
      <c r="CH7" s="207"/>
      <c r="CI7" s="207"/>
      <c r="CJ7" s="207"/>
      <c r="CK7" s="207"/>
      <c r="CL7" s="207"/>
      <c r="CM7" s="207"/>
      <c r="CN7" s="207"/>
      <c r="CO7" s="208"/>
    </row>
    <row r="8" spans="2:94" ht="13.5" customHeight="1">
      <c r="B8" s="1140" t="s">
        <v>324</v>
      </c>
      <c r="C8" s="136" t="s">
        <v>277</v>
      </c>
      <c r="D8" s="137"/>
      <c r="E8" s="136" t="s">
        <v>436</v>
      </c>
      <c r="F8" s="137"/>
      <c r="G8" s="136" t="s">
        <v>436</v>
      </c>
      <c r="H8" s="137"/>
      <c r="I8" s="136" t="s">
        <v>437</v>
      </c>
      <c r="J8" s="159"/>
      <c r="K8" s="136" t="s">
        <v>437</v>
      </c>
      <c r="L8" s="137"/>
      <c r="M8" s="136" t="s">
        <v>437</v>
      </c>
      <c r="N8" s="159"/>
      <c r="O8" s="140" t="s">
        <v>437</v>
      </c>
      <c r="P8" s="1493"/>
      <c r="Q8" s="1147" t="s">
        <v>196</v>
      </c>
      <c r="R8" s="136" t="s">
        <v>277</v>
      </c>
      <c r="S8" s="137"/>
      <c r="T8" s="136" t="s">
        <v>436</v>
      </c>
      <c r="U8" s="137"/>
      <c r="V8" s="136" t="s">
        <v>436</v>
      </c>
      <c r="W8" s="137"/>
      <c r="X8" s="136" t="s">
        <v>437</v>
      </c>
      <c r="Y8" s="137"/>
      <c r="Z8" s="136" t="s">
        <v>437</v>
      </c>
      <c r="AA8" s="137"/>
      <c r="AB8" s="136" t="s">
        <v>437</v>
      </c>
      <c r="AC8" s="137"/>
      <c r="AD8" s="140" t="s">
        <v>437</v>
      </c>
      <c r="AE8" s="1449"/>
      <c r="AF8" s="176" t="s">
        <v>277</v>
      </c>
      <c r="AG8" s="137"/>
      <c r="AH8" s="136" t="s">
        <v>436</v>
      </c>
      <c r="AI8" s="137"/>
      <c r="AJ8" s="136" t="s">
        <v>436</v>
      </c>
      <c r="AK8" s="137"/>
      <c r="AL8" s="136" t="s">
        <v>437</v>
      </c>
      <c r="AM8" s="159"/>
      <c r="AN8" s="136" t="s">
        <v>437</v>
      </c>
      <c r="AO8" s="137"/>
      <c r="AP8" s="136" t="s">
        <v>437</v>
      </c>
      <c r="AQ8" s="159"/>
      <c r="AR8" s="140" t="s">
        <v>437</v>
      </c>
      <c r="AS8" s="1449"/>
      <c r="AT8" s="1147" t="s">
        <v>196</v>
      </c>
      <c r="AU8" s="176" t="s">
        <v>277</v>
      </c>
      <c r="AV8" s="137"/>
      <c r="AW8" s="136" t="s">
        <v>436</v>
      </c>
      <c r="AX8" s="137"/>
      <c r="AY8" s="136" t="s">
        <v>436</v>
      </c>
      <c r="AZ8" s="137"/>
      <c r="BA8" s="136" t="s">
        <v>437</v>
      </c>
      <c r="BB8" s="159"/>
      <c r="BC8" s="136" t="s">
        <v>437</v>
      </c>
      <c r="BD8" s="137"/>
      <c r="BE8" s="136" t="s">
        <v>437</v>
      </c>
      <c r="BF8" s="159"/>
      <c r="BG8" s="140" t="s">
        <v>437</v>
      </c>
      <c r="BH8" s="385"/>
      <c r="BI8" s="1449"/>
      <c r="BJ8" s="1147" t="s">
        <v>196</v>
      </c>
      <c r="BK8" s="1151">
        <v>0</v>
      </c>
      <c r="BL8" s="176" t="s">
        <v>277</v>
      </c>
      <c r="BM8" s="137"/>
      <c r="BN8" s="136" t="s">
        <v>436</v>
      </c>
      <c r="BO8" s="137"/>
      <c r="BP8" s="136" t="s">
        <v>436</v>
      </c>
      <c r="BQ8" s="137"/>
      <c r="BR8" s="136" t="s">
        <v>437</v>
      </c>
      <c r="BS8" s="159"/>
      <c r="BT8" s="136" t="s">
        <v>437</v>
      </c>
      <c r="BU8" s="137"/>
      <c r="BV8" s="136" t="s">
        <v>437</v>
      </c>
      <c r="BW8" s="159"/>
      <c r="BX8" s="140" t="s">
        <v>437</v>
      </c>
      <c r="BY8" s="385"/>
      <c r="BZ8" s="1449"/>
      <c r="CA8" s="1147" t="s">
        <v>196</v>
      </c>
      <c r="CB8" s="1149">
        <f>BK8</f>
        <v>0</v>
      </c>
      <c r="CC8" s="249"/>
      <c r="CD8" s="234"/>
      <c r="CE8" s="241"/>
      <c r="CF8" s="234"/>
      <c r="CG8" s="241"/>
      <c r="CH8" s="234"/>
      <c r="CI8" s="241"/>
      <c r="CJ8" s="252"/>
      <c r="CK8" s="242"/>
      <c r="CL8" s="115"/>
      <c r="CM8" s="242"/>
      <c r="CN8" s="243"/>
      <c r="CO8" s="113"/>
    </row>
    <row r="9" spans="2:94">
      <c r="B9" s="1141"/>
      <c r="C9" s="109">
        <v>0.25</v>
      </c>
      <c r="D9" s="107" t="s">
        <v>225</v>
      </c>
      <c r="E9" s="109">
        <v>0.25</v>
      </c>
      <c r="F9" s="124"/>
      <c r="G9" s="109">
        <v>0.25</v>
      </c>
      <c r="H9" s="124"/>
      <c r="I9" s="109">
        <v>0.5</v>
      </c>
      <c r="J9" s="124"/>
      <c r="K9" s="110">
        <v>0.5</v>
      </c>
      <c r="L9" s="118"/>
      <c r="M9" s="110">
        <v>0.5</v>
      </c>
      <c r="N9" s="165"/>
      <c r="O9" s="265">
        <v>0.5</v>
      </c>
      <c r="P9" s="1493"/>
      <c r="Q9" s="1148"/>
      <c r="R9" s="215">
        <v>0.25</v>
      </c>
      <c r="S9" s="199" t="s">
        <v>225</v>
      </c>
      <c r="T9" s="215">
        <v>0.25</v>
      </c>
      <c r="U9" s="216"/>
      <c r="V9" s="215">
        <v>0.25</v>
      </c>
      <c r="W9" s="216"/>
      <c r="X9" s="215">
        <v>0.5</v>
      </c>
      <c r="Y9" s="216"/>
      <c r="Z9" s="215">
        <v>0.5</v>
      </c>
      <c r="AA9" s="216"/>
      <c r="AB9" s="215">
        <v>0.5</v>
      </c>
      <c r="AC9" s="216"/>
      <c r="AD9" s="270">
        <v>0.5</v>
      </c>
      <c r="AE9" s="1503"/>
      <c r="AF9" s="177">
        <f t="shared" ref="AF9:AF14" si="1">IF(R9=0,C9,IF(ISBLANK(R9),C9,R9))</f>
        <v>0.25</v>
      </c>
      <c r="AG9" s="153"/>
      <c r="AH9" s="97">
        <f t="shared" ref="AH9:AH14" si="2">IF(T9=0,E9,IF(ISBLANK(T9),E9,T9))</f>
        <v>0.25</v>
      </c>
      <c r="AI9" s="135"/>
      <c r="AJ9" s="97">
        <f t="shared" ref="AJ9:AJ14" si="3">IF(V9=0,G9,IF(ISBLANK(V9),G9,V9))</f>
        <v>0.25</v>
      </c>
      <c r="AK9" s="135"/>
      <c r="AL9" s="97">
        <f t="shared" ref="AL9:AL14" si="4">IF(X9=0,I9,IF(ISBLANK(X9),I9,X9))</f>
        <v>0.5</v>
      </c>
      <c r="AM9" s="135"/>
      <c r="AN9" s="171">
        <f t="shared" ref="AN9:AN14" si="5">IF(Z9=0,K9,IF(ISBLANK(Z9),K9,Z9))</f>
        <v>0.5</v>
      </c>
      <c r="AO9" s="172"/>
      <c r="AP9" s="171">
        <f t="shared" ref="AP9:AP14" si="6">IF(AB9=0,M9,IF(ISBLANK(AB9),M9,AB9))</f>
        <v>0.5</v>
      </c>
      <c r="AQ9" s="172"/>
      <c r="AR9" s="178">
        <f t="shared" ref="AR9:AR14" si="7">IF(AD9=0,O9,IF(ISBLANK(AD9),O9,AD9))</f>
        <v>0.5</v>
      </c>
      <c r="AS9" s="1503"/>
      <c r="AT9" s="1148"/>
      <c r="AU9" s="184">
        <f>AF9*AU$4</f>
        <v>1</v>
      </c>
      <c r="AV9" s="187"/>
      <c r="AW9" s="184">
        <f>AH9*AW$4</f>
        <v>5.5</v>
      </c>
      <c r="AX9" s="187"/>
      <c r="AY9" s="184">
        <f>AJ9*AY$4</f>
        <v>69</v>
      </c>
      <c r="AZ9" s="187"/>
      <c r="BA9" s="184">
        <f>AL9*BA$4</f>
        <v>446</v>
      </c>
      <c r="BB9" s="188"/>
      <c r="BC9" s="184">
        <f>AN9*BC$4</f>
        <v>40</v>
      </c>
      <c r="BD9" s="189"/>
      <c r="BE9" s="184">
        <f>AP9*BE$4</f>
        <v>112.5</v>
      </c>
      <c r="BF9" s="188"/>
      <c r="BG9" s="191">
        <f>AR9*BG$4</f>
        <v>90</v>
      </c>
      <c r="BH9" s="386">
        <f t="shared" ref="BH9:BH22" si="8">SUM(AU9:BG9)</f>
        <v>764</v>
      </c>
      <c r="BI9" s="1503"/>
      <c r="BJ9" s="1148"/>
      <c r="BK9" s="1152"/>
      <c r="BL9" s="184">
        <f>AU9/(100-$BK8)*100</f>
        <v>1</v>
      </c>
      <c r="BM9" s="187"/>
      <c r="BN9" s="184">
        <f>AW9/(100-$BK8)*100</f>
        <v>5.5</v>
      </c>
      <c r="BO9" s="187"/>
      <c r="BP9" s="184">
        <f>AY9/(100-$BK8)*100</f>
        <v>69</v>
      </c>
      <c r="BQ9" s="187"/>
      <c r="BR9" s="184">
        <f>BA9/(100-$BK8)*100</f>
        <v>446</v>
      </c>
      <c r="BS9" s="188"/>
      <c r="BT9" s="184">
        <f>BC9/(100-$BK8)*100</f>
        <v>40</v>
      </c>
      <c r="BU9" s="189"/>
      <c r="BV9" s="184">
        <f>BE9/(100-$BK8)*100</f>
        <v>112.5</v>
      </c>
      <c r="BW9" s="188"/>
      <c r="BX9" s="184">
        <f>BG9/(100-$BK8)*100</f>
        <v>90</v>
      </c>
      <c r="BY9" s="386">
        <f t="shared" ref="BY9:BY22" si="9">SUM(BL9:BX9)</f>
        <v>764</v>
      </c>
      <c r="BZ9" s="1503"/>
      <c r="CA9" s="1148"/>
      <c r="CB9" s="1150"/>
      <c r="CC9" s="244">
        <f t="shared" ref="CC9:CC14" si="10">BH9</f>
        <v>764</v>
      </c>
      <c r="CD9" s="114"/>
      <c r="CE9" s="244">
        <f t="shared" ref="CE9:CE14" si="11">BY9</f>
        <v>764</v>
      </c>
      <c r="CF9" s="125"/>
      <c r="CG9" s="245">
        <v>1</v>
      </c>
      <c r="CH9" s="114"/>
      <c r="CI9" s="246">
        <f t="shared" ref="CI9:CI14" si="12">CG9*CE9</f>
        <v>764</v>
      </c>
      <c r="CJ9" s="125"/>
      <c r="CK9" s="244">
        <f t="shared" ref="CK9:CK14" si="13">CE9-CC9</f>
        <v>0</v>
      </c>
      <c r="CL9" s="247"/>
      <c r="CM9" s="246">
        <f t="shared" ref="CM9:CM14" si="14">CK9*CG9</f>
        <v>0</v>
      </c>
      <c r="CN9" s="125"/>
      <c r="CO9" s="248">
        <v>39934</v>
      </c>
    </row>
    <row r="10" spans="2:94" ht="24">
      <c r="B10" s="84" t="s">
        <v>278</v>
      </c>
      <c r="C10" s="98">
        <v>40</v>
      </c>
      <c r="D10" s="103" t="s">
        <v>225</v>
      </c>
      <c r="E10" s="96">
        <v>40</v>
      </c>
      <c r="F10" s="101"/>
      <c r="G10" s="96">
        <v>50</v>
      </c>
      <c r="H10" s="101"/>
      <c r="I10" s="96">
        <v>70</v>
      </c>
      <c r="J10" s="125"/>
      <c r="K10" s="109">
        <v>100</v>
      </c>
      <c r="L10" s="119"/>
      <c r="M10" s="96">
        <v>70</v>
      </c>
      <c r="N10" s="112"/>
      <c r="O10" s="71">
        <v>70</v>
      </c>
      <c r="P10" s="1493"/>
      <c r="Q10" s="84" t="s">
        <v>278</v>
      </c>
      <c r="R10" s="215">
        <v>40</v>
      </c>
      <c r="S10" s="199" t="s">
        <v>225</v>
      </c>
      <c r="T10" s="215">
        <v>40</v>
      </c>
      <c r="U10" s="216"/>
      <c r="V10" s="215">
        <v>50</v>
      </c>
      <c r="W10" s="216"/>
      <c r="X10" s="215">
        <v>70</v>
      </c>
      <c r="Y10" s="216"/>
      <c r="Z10" s="215">
        <v>100</v>
      </c>
      <c r="AA10" s="216"/>
      <c r="AB10" s="215">
        <v>70</v>
      </c>
      <c r="AC10" s="216"/>
      <c r="AD10" s="270">
        <v>70</v>
      </c>
      <c r="AE10" s="1503"/>
      <c r="AF10" s="179">
        <f t="shared" si="1"/>
        <v>40</v>
      </c>
      <c r="AG10" s="154"/>
      <c r="AH10" s="96">
        <f t="shared" si="2"/>
        <v>40</v>
      </c>
      <c r="AI10" s="101"/>
      <c r="AJ10" s="96">
        <f t="shared" si="3"/>
        <v>50</v>
      </c>
      <c r="AK10" s="101"/>
      <c r="AL10" s="96">
        <f t="shared" si="4"/>
        <v>70</v>
      </c>
      <c r="AM10" s="125"/>
      <c r="AN10" s="97">
        <f t="shared" si="5"/>
        <v>100</v>
      </c>
      <c r="AO10" s="135"/>
      <c r="AP10" s="96">
        <f t="shared" si="6"/>
        <v>70</v>
      </c>
      <c r="AQ10" s="112"/>
      <c r="AR10" s="71">
        <f t="shared" si="7"/>
        <v>70</v>
      </c>
      <c r="AS10" s="1503"/>
      <c r="AT10" s="84" t="s">
        <v>278</v>
      </c>
      <c r="AU10" s="185">
        <f>(AF10*AU$4)/1000</f>
        <v>0.16</v>
      </c>
      <c r="AV10" s="101"/>
      <c r="AW10" s="185">
        <f>(AH10*AW$4)/1000</f>
        <v>0.88</v>
      </c>
      <c r="AX10" s="101"/>
      <c r="AY10" s="185">
        <f>(AJ10*AY$4)/1000</f>
        <v>13.8</v>
      </c>
      <c r="AZ10" s="101"/>
      <c r="BA10" s="185">
        <f>(AL10*BA$4)/1000</f>
        <v>62.44</v>
      </c>
      <c r="BB10" s="112"/>
      <c r="BC10" s="185">
        <f>(AN10*BC$4)/1000</f>
        <v>8</v>
      </c>
      <c r="BD10" s="117"/>
      <c r="BE10" s="185">
        <f>(AP10*BE$4)/1000</f>
        <v>15.75</v>
      </c>
      <c r="BF10" s="112"/>
      <c r="BG10" s="190">
        <f>(AR10*BG$4)/1000</f>
        <v>12.6</v>
      </c>
      <c r="BH10" s="386">
        <f t="shared" si="8"/>
        <v>113.63</v>
      </c>
      <c r="BI10" s="1503"/>
      <c r="BJ10" s="84" t="s">
        <v>278</v>
      </c>
      <c r="BK10" s="280">
        <v>0</v>
      </c>
      <c r="BL10" s="184">
        <f>AU10/(100-$BK10)*100</f>
        <v>0.16</v>
      </c>
      <c r="BM10" s="101"/>
      <c r="BN10" s="184">
        <f>AW10/(100-$BK10)*100</f>
        <v>0.88</v>
      </c>
      <c r="BO10" s="101"/>
      <c r="BP10" s="184">
        <f>AY10/(100-$BK10)*100</f>
        <v>13.8</v>
      </c>
      <c r="BQ10" s="101"/>
      <c r="BR10" s="184">
        <f>BA10/(100-$BK10)*100</f>
        <v>62.44</v>
      </c>
      <c r="BS10" s="112"/>
      <c r="BT10" s="184">
        <f>BC10/(100-$BK10)*100</f>
        <v>8</v>
      </c>
      <c r="BU10" s="117"/>
      <c r="BV10" s="184">
        <f>BE10/(100-$BK10)*100</f>
        <v>15.75</v>
      </c>
      <c r="BW10" s="112"/>
      <c r="BX10" s="184">
        <f>BG10/(100-$BK10)*100</f>
        <v>12.6</v>
      </c>
      <c r="BY10" s="383">
        <f>SUM(BL10:BX10)</f>
        <v>113.63</v>
      </c>
      <c r="BZ10" s="1503"/>
      <c r="CA10" s="84" t="s">
        <v>278</v>
      </c>
      <c r="CB10" s="262">
        <f t="shared" ref="CB10:CB15" si="15">BK10</f>
        <v>0</v>
      </c>
      <c r="CC10" s="185">
        <f t="shared" si="10"/>
        <v>113.63</v>
      </c>
      <c r="CD10" s="101"/>
      <c r="CE10" s="185">
        <f t="shared" si="11"/>
        <v>113.63</v>
      </c>
      <c r="CF10" s="112"/>
      <c r="CG10" s="237">
        <v>1</v>
      </c>
      <c r="CH10" s="101"/>
      <c r="CI10" s="236">
        <f t="shared" si="12"/>
        <v>113.63</v>
      </c>
      <c r="CJ10" s="112"/>
      <c r="CK10" s="185">
        <f t="shared" si="13"/>
        <v>0</v>
      </c>
      <c r="CL10" s="117"/>
      <c r="CM10" s="236">
        <f t="shared" si="14"/>
        <v>0</v>
      </c>
      <c r="CN10" s="112"/>
      <c r="CO10" s="239">
        <v>39934</v>
      </c>
    </row>
    <row r="11" spans="2:94" ht="24">
      <c r="B11" s="84" t="s">
        <v>281</v>
      </c>
      <c r="C11" s="98">
        <v>30</v>
      </c>
      <c r="D11" s="103" t="s">
        <v>225</v>
      </c>
      <c r="E11" s="96">
        <v>30</v>
      </c>
      <c r="F11" s="101"/>
      <c r="G11" s="96">
        <v>40</v>
      </c>
      <c r="H11" s="101"/>
      <c r="I11" s="96">
        <v>60</v>
      </c>
      <c r="J11" s="125"/>
      <c r="K11" s="109">
        <v>100</v>
      </c>
      <c r="L11" s="119"/>
      <c r="M11" s="96">
        <v>80</v>
      </c>
      <c r="N11" s="112"/>
      <c r="O11" s="71">
        <v>80</v>
      </c>
      <c r="P11" s="1493"/>
      <c r="Q11" s="84" t="s">
        <v>281</v>
      </c>
      <c r="R11" s="215">
        <v>30</v>
      </c>
      <c r="S11" s="199" t="s">
        <v>225</v>
      </c>
      <c r="T11" s="215">
        <v>30</v>
      </c>
      <c r="U11" s="216"/>
      <c r="V11" s="215">
        <v>40</v>
      </c>
      <c r="W11" s="216"/>
      <c r="X11" s="215">
        <v>60</v>
      </c>
      <c r="Y11" s="216"/>
      <c r="Z11" s="215">
        <v>100</v>
      </c>
      <c r="AA11" s="216"/>
      <c r="AB11" s="215">
        <v>80</v>
      </c>
      <c r="AC11" s="216"/>
      <c r="AD11" s="270">
        <v>80</v>
      </c>
      <c r="AE11" s="1503"/>
      <c r="AF11" s="179">
        <f t="shared" si="1"/>
        <v>30</v>
      </c>
      <c r="AG11" s="154"/>
      <c r="AH11" s="96">
        <f t="shared" si="2"/>
        <v>30</v>
      </c>
      <c r="AI11" s="101"/>
      <c r="AJ11" s="96">
        <f t="shared" si="3"/>
        <v>40</v>
      </c>
      <c r="AK11" s="101"/>
      <c r="AL11" s="96">
        <f t="shared" si="4"/>
        <v>60</v>
      </c>
      <c r="AM11" s="125"/>
      <c r="AN11" s="97">
        <f t="shared" si="5"/>
        <v>100</v>
      </c>
      <c r="AO11" s="135"/>
      <c r="AP11" s="96">
        <f t="shared" si="6"/>
        <v>80</v>
      </c>
      <c r="AQ11" s="112"/>
      <c r="AR11" s="71">
        <f t="shared" si="7"/>
        <v>80</v>
      </c>
      <c r="AS11" s="1503"/>
      <c r="AT11" s="84" t="s">
        <v>281</v>
      </c>
      <c r="AU11" s="185">
        <f>(AF11*AU$4)/1000</f>
        <v>0.12</v>
      </c>
      <c r="AV11" s="101"/>
      <c r="AW11" s="185">
        <f>(AH11*AW$4)/1000</f>
        <v>0.66</v>
      </c>
      <c r="AX11" s="101"/>
      <c r="AY11" s="185">
        <f>(AJ11*AY$4)/1000</f>
        <v>11.04</v>
      </c>
      <c r="AZ11" s="101"/>
      <c r="BA11" s="185">
        <f>(AL11*BA$4)/1000</f>
        <v>53.52</v>
      </c>
      <c r="BB11" s="112"/>
      <c r="BC11" s="185">
        <f>(AN11*BC$4)/1000</f>
        <v>8</v>
      </c>
      <c r="BD11" s="117"/>
      <c r="BE11" s="185">
        <f>(AP11*BE$4)/1000</f>
        <v>18</v>
      </c>
      <c r="BF11" s="112"/>
      <c r="BG11" s="190">
        <f>(AR11*BG$4)/1000</f>
        <v>14.4</v>
      </c>
      <c r="BH11" s="386">
        <f t="shared" si="8"/>
        <v>105.74000000000001</v>
      </c>
      <c r="BI11" s="1503"/>
      <c r="BJ11" s="84" t="s">
        <v>281</v>
      </c>
      <c r="BK11" s="280">
        <v>0</v>
      </c>
      <c r="BL11" s="184">
        <f>AU11/(100-$BK11)*100</f>
        <v>0.12</v>
      </c>
      <c r="BM11" s="101"/>
      <c r="BN11" s="184">
        <f>AW11/(100-$BK11)*100</f>
        <v>0.66</v>
      </c>
      <c r="BO11" s="101"/>
      <c r="BP11" s="184">
        <f>AY11/(100-$BK11)*100</f>
        <v>11.04</v>
      </c>
      <c r="BQ11" s="101"/>
      <c r="BR11" s="184">
        <f>BA11/(100-$BK11)*100</f>
        <v>53.52</v>
      </c>
      <c r="BS11" s="112"/>
      <c r="BT11" s="184">
        <f>BC11/(100-$BK11)*100</f>
        <v>8</v>
      </c>
      <c r="BU11" s="117"/>
      <c r="BV11" s="184">
        <f>BE11/(100-$BK11)*100</f>
        <v>18</v>
      </c>
      <c r="BW11" s="112"/>
      <c r="BX11" s="184">
        <f>BG11/(100-$BK11)*100</f>
        <v>14.400000000000002</v>
      </c>
      <c r="BY11" s="383">
        <f>SUM(BL11:BX11)</f>
        <v>105.74000000000001</v>
      </c>
      <c r="BZ11" s="1503"/>
      <c r="CA11" s="84" t="s">
        <v>281</v>
      </c>
      <c r="CB11" s="262">
        <f t="shared" si="15"/>
        <v>0</v>
      </c>
      <c r="CC11" s="185">
        <f t="shared" si="10"/>
        <v>105.74000000000001</v>
      </c>
      <c r="CD11" s="101"/>
      <c r="CE11" s="185">
        <f t="shared" si="11"/>
        <v>105.74000000000001</v>
      </c>
      <c r="CF11" s="112"/>
      <c r="CG11" s="237">
        <v>1</v>
      </c>
      <c r="CH11" s="101"/>
      <c r="CI11" s="236">
        <f t="shared" si="12"/>
        <v>105.74000000000001</v>
      </c>
      <c r="CJ11" s="112"/>
      <c r="CK11" s="185">
        <f t="shared" si="13"/>
        <v>0</v>
      </c>
      <c r="CL11" s="117"/>
      <c r="CM11" s="236">
        <f t="shared" si="14"/>
        <v>0</v>
      </c>
      <c r="CN11" s="112"/>
      <c r="CO11" s="239">
        <v>39934</v>
      </c>
    </row>
    <row r="12" spans="2:94">
      <c r="B12" s="84" t="s">
        <v>284</v>
      </c>
      <c r="C12" s="98">
        <v>40</v>
      </c>
      <c r="D12" s="103" t="s">
        <v>225</v>
      </c>
      <c r="E12" s="96">
        <v>40</v>
      </c>
      <c r="F12" s="101"/>
      <c r="G12" s="96">
        <v>60</v>
      </c>
      <c r="H12" s="101"/>
      <c r="I12" s="96">
        <v>80</v>
      </c>
      <c r="J12" s="125"/>
      <c r="K12" s="109">
        <v>100</v>
      </c>
      <c r="L12" s="119"/>
      <c r="M12" s="96">
        <v>90</v>
      </c>
      <c r="N12" s="112"/>
      <c r="O12" s="71">
        <v>90</v>
      </c>
      <c r="P12" s="1493"/>
      <c r="Q12" s="84" t="s">
        <v>284</v>
      </c>
      <c r="R12" s="215">
        <v>40</v>
      </c>
      <c r="S12" s="199" t="s">
        <v>225</v>
      </c>
      <c r="T12" s="215">
        <v>40</v>
      </c>
      <c r="U12" s="216"/>
      <c r="V12" s="215">
        <v>60</v>
      </c>
      <c r="W12" s="216"/>
      <c r="X12" s="215">
        <v>80</v>
      </c>
      <c r="Y12" s="216"/>
      <c r="Z12" s="215">
        <v>100</v>
      </c>
      <c r="AA12" s="216"/>
      <c r="AB12" s="215">
        <v>90</v>
      </c>
      <c r="AC12" s="216"/>
      <c r="AD12" s="270">
        <v>90</v>
      </c>
      <c r="AE12" s="1503"/>
      <c r="AF12" s="179">
        <f t="shared" si="1"/>
        <v>40</v>
      </c>
      <c r="AG12" s="154"/>
      <c r="AH12" s="96">
        <f t="shared" si="2"/>
        <v>40</v>
      </c>
      <c r="AI12" s="101"/>
      <c r="AJ12" s="96">
        <f t="shared" si="3"/>
        <v>60</v>
      </c>
      <c r="AK12" s="101"/>
      <c r="AL12" s="96">
        <f t="shared" si="4"/>
        <v>80</v>
      </c>
      <c r="AM12" s="125"/>
      <c r="AN12" s="97">
        <f t="shared" si="5"/>
        <v>100</v>
      </c>
      <c r="AO12" s="135"/>
      <c r="AP12" s="96">
        <f t="shared" si="6"/>
        <v>90</v>
      </c>
      <c r="AQ12" s="112"/>
      <c r="AR12" s="71">
        <f t="shared" si="7"/>
        <v>90</v>
      </c>
      <c r="AS12" s="1503"/>
      <c r="AT12" s="84" t="s">
        <v>284</v>
      </c>
      <c r="AU12" s="185">
        <f>(AF12*AU$4)/1000</f>
        <v>0.16</v>
      </c>
      <c r="AV12" s="101"/>
      <c r="AW12" s="185">
        <f>(AH12*AW$4)/1000</f>
        <v>0.88</v>
      </c>
      <c r="AX12" s="101"/>
      <c r="AY12" s="185">
        <f>(AJ12*AY$4)/1000</f>
        <v>16.559999999999999</v>
      </c>
      <c r="AZ12" s="101"/>
      <c r="BA12" s="185">
        <f>(AL12*BA$4)/1000</f>
        <v>71.36</v>
      </c>
      <c r="BB12" s="112"/>
      <c r="BC12" s="185">
        <f>(AN12*BC$4)/1000</f>
        <v>8</v>
      </c>
      <c r="BD12" s="117"/>
      <c r="BE12" s="185">
        <f>(AP12*BE$4)/1000</f>
        <v>20.25</v>
      </c>
      <c r="BF12" s="112"/>
      <c r="BG12" s="190">
        <f>(AR12*BG$4)/1000</f>
        <v>16.2</v>
      </c>
      <c r="BH12" s="386">
        <f t="shared" si="8"/>
        <v>133.41</v>
      </c>
      <c r="BI12" s="1503"/>
      <c r="BJ12" s="84" t="s">
        <v>284</v>
      </c>
      <c r="BK12" s="280">
        <v>20</v>
      </c>
      <c r="BL12" s="184">
        <f>AU12/(100-$BK12)*100</f>
        <v>0.2</v>
      </c>
      <c r="BM12" s="101"/>
      <c r="BN12" s="184">
        <f>AW12/(100-$BK12)*100</f>
        <v>1.0999999999999999</v>
      </c>
      <c r="BO12" s="101"/>
      <c r="BP12" s="184">
        <f>AY12/(100-$BK12)*100</f>
        <v>20.7</v>
      </c>
      <c r="BQ12" s="101"/>
      <c r="BR12" s="184">
        <f>BA12/(100-$BK12)*100</f>
        <v>89.2</v>
      </c>
      <c r="BS12" s="112"/>
      <c r="BT12" s="184">
        <f>BC12/(100-$BK12)*100</f>
        <v>10</v>
      </c>
      <c r="BU12" s="117"/>
      <c r="BV12" s="184">
        <f>BE12/(100-$BK12)*100</f>
        <v>25.3125</v>
      </c>
      <c r="BW12" s="112"/>
      <c r="BX12" s="184">
        <f>BG12/(100-$BK12)*100</f>
        <v>20.25</v>
      </c>
      <c r="BY12" s="383">
        <f>SUM(BL12:BX12)</f>
        <v>166.76249999999999</v>
      </c>
      <c r="BZ12" s="1503"/>
      <c r="CA12" s="84" t="s">
        <v>284</v>
      </c>
      <c r="CB12" s="262">
        <f t="shared" si="15"/>
        <v>20</v>
      </c>
      <c r="CC12" s="185">
        <f t="shared" si="10"/>
        <v>133.41</v>
      </c>
      <c r="CD12" s="101"/>
      <c r="CE12" s="185">
        <f t="shared" si="11"/>
        <v>166.76249999999999</v>
      </c>
      <c r="CF12" s="112"/>
      <c r="CG12" s="237">
        <v>1</v>
      </c>
      <c r="CH12" s="101"/>
      <c r="CI12" s="236">
        <f t="shared" si="12"/>
        <v>166.76249999999999</v>
      </c>
      <c r="CJ12" s="112"/>
      <c r="CK12" s="185">
        <f t="shared" si="13"/>
        <v>33.352499999999992</v>
      </c>
      <c r="CL12" s="117"/>
      <c r="CM12" s="236">
        <f t="shared" si="14"/>
        <v>33.352499999999992</v>
      </c>
      <c r="CN12" s="112"/>
      <c r="CO12" s="239">
        <v>39934</v>
      </c>
    </row>
    <row r="13" spans="2:94">
      <c r="B13" s="84" t="s">
        <v>286</v>
      </c>
      <c r="C13" s="98">
        <v>20</v>
      </c>
      <c r="D13" s="103" t="s">
        <v>225</v>
      </c>
      <c r="E13" s="96">
        <v>20</v>
      </c>
      <c r="F13" s="101"/>
      <c r="G13" s="96">
        <v>20</v>
      </c>
      <c r="H13" s="101"/>
      <c r="I13" s="96">
        <v>30</v>
      </c>
      <c r="J13" s="125"/>
      <c r="K13" s="109">
        <v>100</v>
      </c>
      <c r="L13" s="119"/>
      <c r="M13" s="96">
        <v>80</v>
      </c>
      <c r="N13" s="112"/>
      <c r="O13" s="71">
        <v>80</v>
      </c>
      <c r="P13" s="1493"/>
      <c r="Q13" s="84" t="s">
        <v>286</v>
      </c>
      <c r="R13" s="215">
        <v>20</v>
      </c>
      <c r="S13" s="199" t="s">
        <v>225</v>
      </c>
      <c r="T13" s="215">
        <v>20</v>
      </c>
      <c r="U13" s="216"/>
      <c r="V13" s="215">
        <v>20</v>
      </c>
      <c r="W13" s="216"/>
      <c r="X13" s="215">
        <v>30</v>
      </c>
      <c r="Y13" s="216"/>
      <c r="Z13" s="215">
        <v>100</v>
      </c>
      <c r="AA13" s="216"/>
      <c r="AB13" s="215">
        <v>80</v>
      </c>
      <c r="AC13" s="216"/>
      <c r="AD13" s="270">
        <v>80</v>
      </c>
      <c r="AE13" s="1503"/>
      <c r="AF13" s="179">
        <f t="shared" si="1"/>
        <v>20</v>
      </c>
      <c r="AG13" s="154"/>
      <c r="AH13" s="96">
        <f t="shared" si="2"/>
        <v>20</v>
      </c>
      <c r="AI13" s="101"/>
      <c r="AJ13" s="96">
        <f t="shared" si="3"/>
        <v>20</v>
      </c>
      <c r="AK13" s="101"/>
      <c r="AL13" s="96">
        <f t="shared" si="4"/>
        <v>30</v>
      </c>
      <c r="AM13" s="125"/>
      <c r="AN13" s="97">
        <f t="shared" si="5"/>
        <v>100</v>
      </c>
      <c r="AO13" s="135"/>
      <c r="AP13" s="96">
        <f t="shared" si="6"/>
        <v>80</v>
      </c>
      <c r="AQ13" s="112"/>
      <c r="AR13" s="71">
        <f t="shared" si="7"/>
        <v>80</v>
      </c>
      <c r="AS13" s="1503"/>
      <c r="AT13" s="84" t="s">
        <v>286</v>
      </c>
      <c r="AU13" s="185">
        <f>(AF13*AU$4)/1000</f>
        <v>0.08</v>
      </c>
      <c r="AV13" s="101"/>
      <c r="AW13" s="185">
        <f>(AH13*AW$4)/1000</f>
        <v>0.44</v>
      </c>
      <c r="AX13" s="101"/>
      <c r="AY13" s="185">
        <f>(AJ13*AY$4)/1000</f>
        <v>5.52</v>
      </c>
      <c r="AZ13" s="101"/>
      <c r="BA13" s="185">
        <f>(AL13*BA$4)/1000</f>
        <v>26.76</v>
      </c>
      <c r="BB13" s="112"/>
      <c r="BC13" s="185">
        <f>(AN13*BC$4)/1000</f>
        <v>8</v>
      </c>
      <c r="BD13" s="117"/>
      <c r="BE13" s="185">
        <f>(AP13*BE$4)/1000</f>
        <v>18</v>
      </c>
      <c r="BF13" s="112"/>
      <c r="BG13" s="190">
        <f>(AR13*BG$4)/1000</f>
        <v>14.4</v>
      </c>
      <c r="BH13" s="386">
        <f t="shared" si="8"/>
        <v>73.2</v>
      </c>
      <c r="BI13" s="1503"/>
      <c r="BJ13" s="84" t="s">
        <v>286</v>
      </c>
      <c r="BK13" s="280">
        <v>0</v>
      </c>
      <c r="BL13" s="184">
        <f>AU13/(100-$BK13)*100</f>
        <v>0.08</v>
      </c>
      <c r="BM13" s="101"/>
      <c r="BN13" s="184">
        <f>AW13/(100-$BK13)*100</f>
        <v>0.44</v>
      </c>
      <c r="BO13" s="101"/>
      <c r="BP13" s="184">
        <f>AY13/(100-$BK13)*100</f>
        <v>5.52</v>
      </c>
      <c r="BQ13" s="101"/>
      <c r="BR13" s="184">
        <f>BA13/(100-$BK13)*100</f>
        <v>26.76</v>
      </c>
      <c r="BS13" s="112"/>
      <c r="BT13" s="184">
        <f>BC13/(100-$BK13)*100</f>
        <v>8</v>
      </c>
      <c r="BU13" s="117"/>
      <c r="BV13" s="184">
        <f>BE13/(100-$BK13)*100</f>
        <v>18</v>
      </c>
      <c r="BW13" s="112"/>
      <c r="BX13" s="184">
        <f>BG13/(100-$BK13)*100</f>
        <v>14.400000000000002</v>
      </c>
      <c r="BY13" s="383">
        <f>SUM(BL13:BX13)</f>
        <v>73.2</v>
      </c>
      <c r="BZ13" s="1503"/>
      <c r="CA13" s="84" t="s">
        <v>286</v>
      </c>
      <c r="CB13" s="262">
        <f t="shared" si="15"/>
        <v>0</v>
      </c>
      <c r="CC13" s="185">
        <f t="shared" si="10"/>
        <v>73.2</v>
      </c>
      <c r="CD13" s="101"/>
      <c r="CE13" s="185">
        <f t="shared" si="11"/>
        <v>73.2</v>
      </c>
      <c r="CF13" s="112"/>
      <c r="CG13" s="237">
        <v>1</v>
      </c>
      <c r="CH13" s="101"/>
      <c r="CI13" s="236">
        <f t="shared" si="12"/>
        <v>73.2</v>
      </c>
      <c r="CJ13" s="112"/>
      <c r="CK13" s="185">
        <f t="shared" si="13"/>
        <v>0</v>
      </c>
      <c r="CL13" s="117"/>
      <c r="CM13" s="236">
        <f t="shared" si="14"/>
        <v>0</v>
      </c>
      <c r="CN13" s="112"/>
      <c r="CO13" s="239">
        <v>39934</v>
      </c>
    </row>
    <row r="14" spans="2:94">
      <c r="B14" s="84" t="s">
        <v>288</v>
      </c>
      <c r="C14" s="98">
        <v>80</v>
      </c>
      <c r="D14" s="103" t="s">
        <v>225</v>
      </c>
      <c r="E14" s="96">
        <v>80</v>
      </c>
      <c r="F14" s="101"/>
      <c r="G14" s="96">
        <v>120</v>
      </c>
      <c r="H14" s="101"/>
      <c r="I14" s="96">
        <v>150</v>
      </c>
      <c r="J14" s="125"/>
      <c r="K14" s="109">
        <v>180</v>
      </c>
      <c r="L14" s="119"/>
      <c r="M14" s="96">
        <v>150</v>
      </c>
      <c r="N14" s="112"/>
      <c r="O14" s="71">
        <v>150</v>
      </c>
      <c r="P14" s="1493"/>
      <c r="Q14" s="84" t="s">
        <v>288</v>
      </c>
      <c r="R14" s="215">
        <v>80</v>
      </c>
      <c r="S14" s="199" t="s">
        <v>225</v>
      </c>
      <c r="T14" s="215">
        <v>80</v>
      </c>
      <c r="U14" s="216"/>
      <c r="V14" s="215">
        <v>120</v>
      </c>
      <c r="W14" s="216"/>
      <c r="X14" s="215">
        <v>150</v>
      </c>
      <c r="Y14" s="216"/>
      <c r="Z14" s="215">
        <v>180</v>
      </c>
      <c r="AA14" s="216"/>
      <c r="AB14" s="215">
        <v>150</v>
      </c>
      <c r="AC14" s="216"/>
      <c r="AD14" s="270">
        <v>150</v>
      </c>
      <c r="AE14" s="1503"/>
      <c r="AF14" s="179">
        <f t="shared" si="1"/>
        <v>80</v>
      </c>
      <c r="AG14" s="154"/>
      <c r="AH14" s="96">
        <f t="shared" si="2"/>
        <v>80</v>
      </c>
      <c r="AI14" s="101"/>
      <c r="AJ14" s="96">
        <f t="shared" si="3"/>
        <v>120</v>
      </c>
      <c r="AK14" s="101"/>
      <c r="AL14" s="96">
        <f t="shared" si="4"/>
        <v>150</v>
      </c>
      <c r="AM14" s="125"/>
      <c r="AN14" s="97">
        <f t="shared" si="5"/>
        <v>180</v>
      </c>
      <c r="AO14" s="135"/>
      <c r="AP14" s="96">
        <f t="shared" si="6"/>
        <v>150</v>
      </c>
      <c r="AQ14" s="112"/>
      <c r="AR14" s="71">
        <f t="shared" si="7"/>
        <v>150</v>
      </c>
      <c r="AS14" s="1503"/>
      <c r="AT14" s="84" t="s">
        <v>288</v>
      </c>
      <c r="AU14" s="185">
        <f>(AF14*AU$4)/1000</f>
        <v>0.32</v>
      </c>
      <c r="AV14" s="101"/>
      <c r="AW14" s="185">
        <f>(AH14*AW$4)/1000</f>
        <v>1.76</v>
      </c>
      <c r="AX14" s="101"/>
      <c r="AY14" s="185">
        <f>(AJ14*AY$4)/1000</f>
        <v>33.119999999999997</v>
      </c>
      <c r="AZ14" s="101"/>
      <c r="BA14" s="185">
        <f>(AL14*BA$4)/1000</f>
        <v>133.80000000000001</v>
      </c>
      <c r="BB14" s="112"/>
      <c r="BC14" s="185">
        <f>(AN14*BC$4)/1000</f>
        <v>14.4</v>
      </c>
      <c r="BD14" s="117"/>
      <c r="BE14" s="185">
        <f>(AP14*BE$4)/1000</f>
        <v>33.75</v>
      </c>
      <c r="BF14" s="112"/>
      <c r="BG14" s="190">
        <f>(AR14*BG$4)/1000</f>
        <v>27</v>
      </c>
      <c r="BH14" s="386">
        <f t="shared" si="8"/>
        <v>244.15</v>
      </c>
      <c r="BI14" s="1503"/>
      <c r="BJ14" s="84" t="s">
        <v>288</v>
      </c>
      <c r="BK14" s="280">
        <v>0</v>
      </c>
      <c r="BL14" s="184">
        <f>AU14/(100-$BK14)*100</f>
        <v>0.32</v>
      </c>
      <c r="BM14" s="101"/>
      <c r="BN14" s="184">
        <f>AW14/(100-$BK14)*100</f>
        <v>1.76</v>
      </c>
      <c r="BO14" s="101"/>
      <c r="BP14" s="184">
        <f>AY14/(100-$BK14)*100</f>
        <v>33.119999999999997</v>
      </c>
      <c r="BQ14" s="101"/>
      <c r="BR14" s="184">
        <f>BA14/(100-$BK14)*100</f>
        <v>133.80000000000001</v>
      </c>
      <c r="BS14" s="112"/>
      <c r="BT14" s="184">
        <f>BC14/(100-$BK14)*100</f>
        <v>14.400000000000002</v>
      </c>
      <c r="BU14" s="117"/>
      <c r="BV14" s="184">
        <f>BE14/(100-$BK14)*100</f>
        <v>33.75</v>
      </c>
      <c r="BW14" s="112"/>
      <c r="BX14" s="184">
        <f>BG14/(100-$BK14)*100</f>
        <v>27</v>
      </c>
      <c r="BY14" s="383">
        <f>SUM(BL14:BX14)</f>
        <v>244.15</v>
      </c>
      <c r="BZ14" s="1503"/>
      <c r="CA14" s="84" t="s">
        <v>288</v>
      </c>
      <c r="CB14" s="262">
        <f t="shared" si="15"/>
        <v>0</v>
      </c>
      <c r="CC14" s="185">
        <f t="shared" si="10"/>
        <v>244.15</v>
      </c>
      <c r="CD14" s="101"/>
      <c r="CE14" s="185">
        <f t="shared" si="11"/>
        <v>244.15</v>
      </c>
      <c r="CF14" s="112"/>
      <c r="CG14" s="237">
        <v>1</v>
      </c>
      <c r="CH14" s="101"/>
      <c r="CI14" s="236">
        <f t="shared" si="12"/>
        <v>244.15</v>
      </c>
      <c r="CJ14" s="112"/>
      <c r="CK14" s="185">
        <f t="shared" si="13"/>
        <v>0</v>
      </c>
      <c r="CL14" s="117"/>
      <c r="CM14" s="236">
        <f t="shared" si="14"/>
        <v>0</v>
      </c>
      <c r="CN14" s="112"/>
      <c r="CO14" s="239">
        <v>39934</v>
      </c>
    </row>
    <row r="15" spans="2:94" ht="25.5" customHeight="1">
      <c r="B15" s="1140" t="s">
        <v>318</v>
      </c>
      <c r="C15" s="136" t="s">
        <v>277</v>
      </c>
      <c r="D15" s="137"/>
      <c r="E15" s="138" t="s">
        <v>436</v>
      </c>
      <c r="F15" s="139"/>
      <c r="G15" s="138" t="s">
        <v>437</v>
      </c>
      <c r="H15" s="139"/>
      <c r="I15" s="138" t="s">
        <v>437</v>
      </c>
      <c r="J15" s="160"/>
      <c r="K15" s="138" t="s">
        <v>437</v>
      </c>
      <c r="L15" s="139"/>
      <c r="M15" s="138" t="s">
        <v>437</v>
      </c>
      <c r="N15" s="160"/>
      <c r="O15" s="93" t="s">
        <v>437</v>
      </c>
      <c r="P15" s="1493"/>
      <c r="Q15" s="1147" t="s">
        <v>197</v>
      </c>
      <c r="R15" s="136" t="s">
        <v>277</v>
      </c>
      <c r="S15" s="137"/>
      <c r="T15" s="138" t="s">
        <v>436</v>
      </c>
      <c r="U15" s="137"/>
      <c r="V15" s="138" t="s">
        <v>437</v>
      </c>
      <c r="W15" s="137"/>
      <c r="X15" s="138" t="s">
        <v>437</v>
      </c>
      <c r="Y15" s="137"/>
      <c r="Z15" s="138" t="s">
        <v>437</v>
      </c>
      <c r="AA15" s="137"/>
      <c r="AB15" s="138" t="s">
        <v>437</v>
      </c>
      <c r="AC15" s="137"/>
      <c r="AD15" s="93" t="s">
        <v>437</v>
      </c>
      <c r="AE15" s="1449"/>
      <c r="AF15" s="176" t="s">
        <v>277</v>
      </c>
      <c r="AG15" s="137"/>
      <c r="AH15" s="138" t="s">
        <v>436</v>
      </c>
      <c r="AI15" s="139"/>
      <c r="AJ15" s="138" t="s">
        <v>437</v>
      </c>
      <c r="AK15" s="139"/>
      <c r="AL15" s="138" t="s">
        <v>437</v>
      </c>
      <c r="AM15" s="160"/>
      <c r="AN15" s="138" t="s">
        <v>437</v>
      </c>
      <c r="AO15" s="139"/>
      <c r="AP15" s="138" t="s">
        <v>437</v>
      </c>
      <c r="AQ15" s="160"/>
      <c r="AR15" s="93" t="s">
        <v>437</v>
      </c>
      <c r="AS15" s="1449"/>
      <c r="AT15" s="1147" t="s">
        <v>197</v>
      </c>
      <c r="AU15" s="176" t="s">
        <v>277</v>
      </c>
      <c r="AV15" s="137"/>
      <c r="AW15" s="138" t="s">
        <v>436</v>
      </c>
      <c r="AX15" s="139"/>
      <c r="AY15" s="138" t="s">
        <v>437</v>
      </c>
      <c r="AZ15" s="139"/>
      <c r="BA15" s="138" t="s">
        <v>437</v>
      </c>
      <c r="BB15" s="160"/>
      <c r="BC15" s="138" t="s">
        <v>437</v>
      </c>
      <c r="BD15" s="139"/>
      <c r="BE15" s="138" t="s">
        <v>437</v>
      </c>
      <c r="BF15" s="160"/>
      <c r="BG15" s="93" t="s">
        <v>437</v>
      </c>
      <c r="BH15" s="385"/>
      <c r="BI15" s="1449"/>
      <c r="BJ15" s="1147" t="s">
        <v>197</v>
      </c>
      <c r="BK15" s="1151">
        <v>0</v>
      </c>
      <c r="BL15" s="176" t="s">
        <v>277</v>
      </c>
      <c r="BM15" s="137"/>
      <c r="BN15" s="138" t="s">
        <v>436</v>
      </c>
      <c r="BO15" s="139"/>
      <c r="BP15" s="138" t="s">
        <v>437</v>
      </c>
      <c r="BQ15" s="139"/>
      <c r="BR15" s="138" t="s">
        <v>437</v>
      </c>
      <c r="BS15" s="160"/>
      <c r="BT15" s="138" t="s">
        <v>437</v>
      </c>
      <c r="BU15" s="139"/>
      <c r="BV15" s="138" t="s">
        <v>437</v>
      </c>
      <c r="BW15" s="160"/>
      <c r="BX15" s="93" t="s">
        <v>437</v>
      </c>
      <c r="BY15" s="385"/>
      <c r="BZ15" s="1449"/>
      <c r="CA15" s="1147" t="s">
        <v>197</v>
      </c>
      <c r="CB15" s="1149">
        <f t="shared" si="15"/>
        <v>0</v>
      </c>
      <c r="CC15" s="249"/>
      <c r="CD15" s="234"/>
      <c r="CE15" s="241"/>
      <c r="CF15" s="234"/>
      <c r="CG15" s="241"/>
      <c r="CH15" s="234"/>
      <c r="CI15" s="241"/>
      <c r="CJ15" s="252"/>
      <c r="CK15" s="242"/>
      <c r="CL15" s="115"/>
      <c r="CM15" s="242"/>
      <c r="CN15" s="243"/>
      <c r="CO15" s="113"/>
    </row>
    <row r="16" spans="2:94">
      <c r="B16" s="1141"/>
      <c r="C16" s="109">
        <v>0.25</v>
      </c>
      <c r="D16" s="107" t="s">
        <v>225</v>
      </c>
      <c r="E16" s="109">
        <v>0.25</v>
      </c>
      <c r="F16" s="124"/>
      <c r="G16" s="109">
        <v>0.5</v>
      </c>
      <c r="H16" s="124"/>
      <c r="I16" s="109">
        <v>0.5</v>
      </c>
      <c r="J16" s="124"/>
      <c r="K16" s="110">
        <v>0.5</v>
      </c>
      <c r="L16" s="118"/>
      <c r="M16" s="110">
        <v>0.5</v>
      </c>
      <c r="N16" s="165"/>
      <c r="O16" s="265">
        <v>0.5</v>
      </c>
      <c r="P16" s="1493"/>
      <c r="Q16" s="1148"/>
      <c r="R16" s="215">
        <v>0.25</v>
      </c>
      <c r="S16" s="199" t="s">
        <v>225</v>
      </c>
      <c r="T16" s="215">
        <v>0.25</v>
      </c>
      <c r="U16" s="216"/>
      <c r="V16" s="215">
        <v>0.5</v>
      </c>
      <c r="W16" s="216"/>
      <c r="X16" s="215">
        <v>0.5</v>
      </c>
      <c r="Y16" s="216"/>
      <c r="Z16" s="215">
        <v>0.5</v>
      </c>
      <c r="AA16" s="216"/>
      <c r="AB16" s="215">
        <v>0.5</v>
      </c>
      <c r="AC16" s="216"/>
      <c r="AD16" s="270">
        <v>0.5</v>
      </c>
      <c r="AE16" s="1503"/>
      <c r="AF16" s="177">
        <f t="shared" ref="AF16:AF22" si="16">IF(R16=0,C16,IF(ISBLANK(R16),C16,R16))</f>
        <v>0.25</v>
      </c>
      <c r="AG16" s="153"/>
      <c r="AH16" s="97">
        <f t="shared" ref="AH16:AH22" si="17">IF(T16=0,E16,IF(ISBLANK(T16),E16,T16))</f>
        <v>0.25</v>
      </c>
      <c r="AI16" s="135"/>
      <c r="AJ16" s="97">
        <f t="shared" ref="AJ16:AJ22" si="18">IF(V16=0,G16,IF(ISBLANK(V16),G16,V16))</f>
        <v>0.5</v>
      </c>
      <c r="AK16" s="135"/>
      <c r="AL16" s="97">
        <f t="shared" ref="AL16:AL22" si="19">IF(X16=0,I16,IF(ISBLANK(X16),I16,X16))</f>
        <v>0.5</v>
      </c>
      <c r="AM16" s="135"/>
      <c r="AN16" s="171">
        <f t="shared" ref="AN16:AN22" si="20">IF(Z16=0,K16,IF(ISBLANK(Z16),K16,Z16))</f>
        <v>0.5</v>
      </c>
      <c r="AO16" s="172"/>
      <c r="AP16" s="171">
        <f t="shared" ref="AP16:AP22" si="21">IF(AB16=0,M16,IF(ISBLANK(AB16),M16,AB16))</f>
        <v>0.5</v>
      </c>
      <c r="AQ16" s="172"/>
      <c r="AR16" s="178">
        <f t="shared" ref="AR16:AR22" si="22">IF(AD16=0,O16,IF(ISBLANK(AD16),O16,AD16))</f>
        <v>0.5</v>
      </c>
      <c r="AS16" s="1503"/>
      <c r="AT16" s="1148"/>
      <c r="AU16" s="184">
        <f>AF16*AU$4</f>
        <v>1</v>
      </c>
      <c r="AV16" s="187"/>
      <c r="AW16" s="184">
        <f>AH16*AW$4</f>
        <v>5.5</v>
      </c>
      <c r="AX16" s="187"/>
      <c r="AY16" s="184">
        <f>AJ16*AY$4</f>
        <v>138</v>
      </c>
      <c r="AZ16" s="187"/>
      <c r="BA16" s="184">
        <f>AL16*BA$4</f>
        <v>446</v>
      </c>
      <c r="BB16" s="188"/>
      <c r="BC16" s="184">
        <f>AN16*BC$4</f>
        <v>40</v>
      </c>
      <c r="BD16" s="189"/>
      <c r="BE16" s="184">
        <f>AP16*BE$4</f>
        <v>112.5</v>
      </c>
      <c r="BF16" s="188"/>
      <c r="BG16" s="191">
        <f>AR16*BG$4</f>
        <v>90</v>
      </c>
      <c r="BH16" s="386">
        <f t="shared" si="8"/>
        <v>833</v>
      </c>
      <c r="BI16" s="1503"/>
      <c r="BJ16" s="1148"/>
      <c r="BK16" s="1152"/>
      <c r="BL16" s="184">
        <f>AU16/(100-$BK15)*100</f>
        <v>1</v>
      </c>
      <c r="BM16" s="187"/>
      <c r="BN16" s="184">
        <f>AW16/(100-$BK15)*100</f>
        <v>5.5</v>
      </c>
      <c r="BO16" s="187"/>
      <c r="BP16" s="184">
        <f>AY16/(100-$BK15)*100</f>
        <v>138</v>
      </c>
      <c r="BQ16" s="187"/>
      <c r="BR16" s="184">
        <f>BA16/(100-$BK15)*100</f>
        <v>446</v>
      </c>
      <c r="BS16" s="188"/>
      <c r="BT16" s="184">
        <f>BC16/(100-$BK15)*100</f>
        <v>40</v>
      </c>
      <c r="BU16" s="189"/>
      <c r="BV16" s="184">
        <f>BE16/(100-$BK15)*100</f>
        <v>112.5</v>
      </c>
      <c r="BW16" s="188"/>
      <c r="BX16" s="184">
        <f>BG16/(100-$BK15)*100</f>
        <v>90</v>
      </c>
      <c r="BY16" s="386">
        <f>SUM(BL16:BX16)</f>
        <v>833</v>
      </c>
      <c r="BZ16" s="1503"/>
      <c r="CA16" s="1148"/>
      <c r="CB16" s="1150"/>
      <c r="CC16" s="244">
        <f>BH16</f>
        <v>833</v>
      </c>
      <c r="CD16" s="114"/>
      <c r="CE16" s="244">
        <f>BY16</f>
        <v>833</v>
      </c>
      <c r="CF16" s="125"/>
      <c r="CG16" s="245">
        <v>1</v>
      </c>
      <c r="CH16" s="114"/>
      <c r="CI16" s="246">
        <f>CG16*CE16</f>
        <v>833</v>
      </c>
      <c r="CJ16" s="125"/>
      <c r="CK16" s="244">
        <f>CE16-CC16</f>
        <v>0</v>
      </c>
      <c r="CL16" s="247"/>
      <c r="CM16" s="246">
        <f>CK16*CG16</f>
        <v>0</v>
      </c>
      <c r="CN16" s="125"/>
      <c r="CO16" s="248">
        <v>39934</v>
      </c>
    </row>
    <row r="17" spans="2:93">
      <c r="B17" s="84" t="s">
        <v>291</v>
      </c>
      <c r="C17" s="98">
        <v>20</v>
      </c>
      <c r="D17" s="103" t="s">
        <v>225</v>
      </c>
      <c r="E17" s="96">
        <v>20</v>
      </c>
      <c r="F17" s="101"/>
      <c r="G17" s="96">
        <v>30</v>
      </c>
      <c r="H17" s="101"/>
      <c r="I17" s="96">
        <v>50</v>
      </c>
      <c r="J17" s="125"/>
      <c r="K17" s="109">
        <v>90</v>
      </c>
      <c r="L17" s="119"/>
      <c r="M17" s="96">
        <v>60</v>
      </c>
      <c r="N17" s="112"/>
      <c r="O17" s="71">
        <v>60</v>
      </c>
      <c r="P17" s="1493"/>
      <c r="Q17" s="84" t="s">
        <v>291</v>
      </c>
      <c r="R17" s="215">
        <v>20</v>
      </c>
      <c r="S17" s="199" t="s">
        <v>225</v>
      </c>
      <c r="T17" s="215">
        <v>20</v>
      </c>
      <c r="U17" s="216"/>
      <c r="V17" s="215">
        <v>30</v>
      </c>
      <c r="W17" s="216"/>
      <c r="X17" s="215">
        <v>50</v>
      </c>
      <c r="Y17" s="216"/>
      <c r="Z17" s="215">
        <v>90</v>
      </c>
      <c r="AA17" s="216"/>
      <c r="AB17" s="215">
        <v>60</v>
      </c>
      <c r="AC17" s="216"/>
      <c r="AD17" s="270">
        <v>60</v>
      </c>
      <c r="AE17" s="1503"/>
      <c r="AF17" s="179">
        <f t="shared" si="16"/>
        <v>20</v>
      </c>
      <c r="AG17" s="154"/>
      <c r="AH17" s="96">
        <f t="shared" si="17"/>
        <v>20</v>
      </c>
      <c r="AI17" s="101"/>
      <c r="AJ17" s="96">
        <f t="shared" si="18"/>
        <v>30</v>
      </c>
      <c r="AK17" s="101"/>
      <c r="AL17" s="96">
        <f t="shared" si="19"/>
        <v>50</v>
      </c>
      <c r="AM17" s="125"/>
      <c r="AN17" s="97">
        <f t="shared" si="20"/>
        <v>90</v>
      </c>
      <c r="AO17" s="135"/>
      <c r="AP17" s="96">
        <f t="shared" si="21"/>
        <v>60</v>
      </c>
      <c r="AQ17" s="112"/>
      <c r="AR17" s="71">
        <f t="shared" si="22"/>
        <v>60</v>
      </c>
      <c r="AS17" s="1503"/>
      <c r="AT17" s="84" t="s">
        <v>291</v>
      </c>
      <c r="AU17" s="185">
        <f t="shared" ref="AU17:AU22" si="23">(AF17*AU$4)/1000</f>
        <v>0.08</v>
      </c>
      <c r="AV17" s="101"/>
      <c r="AW17" s="185">
        <f t="shared" ref="AW17:AW22" si="24">(AH17*AW$4)/1000</f>
        <v>0.44</v>
      </c>
      <c r="AX17" s="101"/>
      <c r="AY17" s="185">
        <f t="shared" ref="AY17:AY22" si="25">(AJ17*AY$4)/1000</f>
        <v>8.2799999999999994</v>
      </c>
      <c r="AZ17" s="101"/>
      <c r="BA17" s="185">
        <f t="shared" ref="BA17:BA22" si="26">(AL17*BA$4)/1000</f>
        <v>44.6</v>
      </c>
      <c r="BB17" s="112"/>
      <c r="BC17" s="185">
        <f t="shared" ref="BC17:BC22" si="27">(AN17*BC$4)/1000</f>
        <v>7.2</v>
      </c>
      <c r="BD17" s="117"/>
      <c r="BE17" s="185">
        <f t="shared" ref="BE17:BE22" si="28">(AP17*BE$4)/1000</f>
        <v>13.5</v>
      </c>
      <c r="BF17" s="112"/>
      <c r="BG17" s="190">
        <f t="shared" ref="BG17:BG22" si="29">(AR17*BG$4)/1000</f>
        <v>10.8</v>
      </c>
      <c r="BH17" s="386">
        <f t="shared" si="8"/>
        <v>84.899999999999991</v>
      </c>
      <c r="BI17" s="1503"/>
      <c r="BJ17" s="84" t="s">
        <v>291</v>
      </c>
      <c r="BK17" s="280">
        <v>0</v>
      </c>
      <c r="BL17" s="184">
        <f t="shared" ref="BL17:BL22" si="30">AU17/(100-$BK17)*100</f>
        <v>0.08</v>
      </c>
      <c r="BM17" s="101"/>
      <c r="BN17" s="184">
        <f t="shared" ref="BN17:BN22" si="31">AW17/(100-$BK17)*100</f>
        <v>0.44</v>
      </c>
      <c r="BO17" s="101"/>
      <c r="BP17" s="184">
        <f t="shared" ref="BP17:BP22" si="32">AY17/(100-$BK17)*100</f>
        <v>8.2799999999999994</v>
      </c>
      <c r="BQ17" s="101"/>
      <c r="BR17" s="184">
        <f t="shared" ref="BR17:BR22" si="33">BA17/(100-$BK17)*100</f>
        <v>44.6</v>
      </c>
      <c r="BS17" s="112"/>
      <c r="BT17" s="184">
        <f t="shared" ref="BT17:BT22" si="34">BC17/(100-$BK17)*100</f>
        <v>7.2000000000000011</v>
      </c>
      <c r="BU17" s="117"/>
      <c r="BV17" s="184">
        <f t="shared" ref="BV17:BV22" si="35">BE17/(100-$BK17)*100</f>
        <v>13.5</v>
      </c>
      <c r="BW17" s="112"/>
      <c r="BX17" s="184">
        <f t="shared" ref="BX17:BX22" si="36">BG17/(100-$BK17)*100</f>
        <v>10.8</v>
      </c>
      <c r="BY17" s="383">
        <f t="shared" si="9"/>
        <v>84.899999999999991</v>
      </c>
      <c r="BZ17" s="1503"/>
      <c r="CA17" s="84" t="s">
        <v>291</v>
      </c>
      <c r="CB17" s="262">
        <f t="shared" ref="CB17:CB22" si="37">BK17</f>
        <v>0</v>
      </c>
      <c r="CC17" s="185">
        <f t="shared" ref="CC17:CC22" si="38">BH17</f>
        <v>84.899999999999991</v>
      </c>
      <c r="CD17" s="101"/>
      <c r="CE17" s="185">
        <f t="shared" ref="CE17:CE22" si="39">BY17</f>
        <v>84.899999999999991</v>
      </c>
      <c r="CF17" s="112"/>
      <c r="CG17" s="237">
        <v>1</v>
      </c>
      <c r="CH17" s="101"/>
      <c r="CI17" s="236">
        <f t="shared" ref="CI17:CI22" si="40">CG17*CE17</f>
        <v>84.899999999999991</v>
      </c>
      <c r="CJ17" s="112"/>
      <c r="CK17" s="185">
        <f t="shared" ref="CK17:CK22" si="41">CE17-CC17</f>
        <v>0</v>
      </c>
      <c r="CL17" s="117"/>
      <c r="CM17" s="236">
        <f t="shared" ref="CM17:CM22" si="42">CK17*CG17</f>
        <v>0</v>
      </c>
      <c r="CN17" s="112"/>
      <c r="CO17" s="239">
        <v>39934</v>
      </c>
    </row>
    <row r="18" spans="2:93">
      <c r="B18" s="84" t="s">
        <v>292</v>
      </c>
      <c r="C18" s="138">
        <v>0</v>
      </c>
      <c r="D18" s="101"/>
      <c r="E18" s="138">
        <v>0</v>
      </c>
      <c r="F18" s="101"/>
      <c r="G18" s="96">
        <v>25</v>
      </c>
      <c r="H18" s="101"/>
      <c r="I18" s="96">
        <v>30</v>
      </c>
      <c r="J18" s="125"/>
      <c r="K18" s="109">
        <v>50</v>
      </c>
      <c r="L18" s="119"/>
      <c r="M18" s="96">
        <v>30</v>
      </c>
      <c r="N18" s="112"/>
      <c r="O18" s="71">
        <v>30</v>
      </c>
      <c r="P18" s="1493"/>
      <c r="Q18" s="84" t="s">
        <v>292</v>
      </c>
      <c r="R18" s="215">
        <v>0</v>
      </c>
      <c r="S18" s="199"/>
      <c r="T18" s="215">
        <v>0</v>
      </c>
      <c r="U18" s="216"/>
      <c r="V18" s="215">
        <v>25</v>
      </c>
      <c r="W18" s="216"/>
      <c r="X18" s="215">
        <v>30</v>
      </c>
      <c r="Y18" s="216"/>
      <c r="Z18" s="215">
        <v>50</v>
      </c>
      <c r="AA18" s="216"/>
      <c r="AB18" s="215">
        <v>30</v>
      </c>
      <c r="AC18" s="216"/>
      <c r="AD18" s="270">
        <v>30</v>
      </c>
      <c r="AE18" s="1503"/>
      <c r="AF18" s="175">
        <f t="shared" si="16"/>
        <v>0</v>
      </c>
      <c r="AG18" s="101"/>
      <c r="AH18" s="96">
        <f t="shared" si="17"/>
        <v>0</v>
      </c>
      <c r="AI18" s="101"/>
      <c r="AJ18" s="96">
        <f t="shared" si="18"/>
        <v>25</v>
      </c>
      <c r="AK18" s="101"/>
      <c r="AL18" s="96">
        <f t="shared" si="19"/>
        <v>30</v>
      </c>
      <c r="AM18" s="125"/>
      <c r="AN18" s="97">
        <f t="shared" si="20"/>
        <v>50</v>
      </c>
      <c r="AO18" s="135"/>
      <c r="AP18" s="96">
        <f t="shared" si="21"/>
        <v>30</v>
      </c>
      <c r="AQ18" s="112"/>
      <c r="AR18" s="71">
        <f t="shared" si="22"/>
        <v>30</v>
      </c>
      <c r="AS18" s="1503"/>
      <c r="AT18" s="84" t="s">
        <v>292</v>
      </c>
      <c r="AU18" s="185">
        <f t="shared" si="23"/>
        <v>0</v>
      </c>
      <c r="AV18" s="101"/>
      <c r="AW18" s="185">
        <f t="shared" si="24"/>
        <v>0</v>
      </c>
      <c r="AX18" s="101"/>
      <c r="AY18" s="185">
        <f t="shared" si="25"/>
        <v>6.9</v>
      </c>
      <c r="AZ18" s="101"/>
      <c r="BA18" s="185">
        <f t="shared" si="26"/>
        <v>26.76</v>
      </c>
      <c r="BB18" s="112"/>
      <c r="BC18" s="185">
        <f t="shared" si="27"/>
        <v>4</v>
      </c>
      <c r="BD18" s="117"/>
      <c r="BE18" s="185">
        <f t="shared" si="28"/>
        <v>6.75</v>
      </c>
      <c r="BF18" s="112"/>
      <c r="BG18" s="190">
        <f t="shared" si="29"/>
        <v>5.4</v>
      </c>
      <c r="BH18" s="386">
        <f t="shared" si="8"/>
        <v>49.81</v>
      </c>
      <c r="BI18" s="1503"/>
      <c r="BJ18" s="84" t="s">
        <v>292</v>
      </c>
      <c r="BK18" s="280">
        <v>0</v>
      </c>
      <c r="BL18" s="184">
        <f t="shared" si="30"/>
        <v>0</v>
      </c>
      <c r="BM18" s="101"/>
      <c r="BN18" s="184">
        <f t="shared" si="31"/>
        <v>0</v>
      </c>
      <c r="BO18" s="101"/>
      <c r="BP18" s="184">
        <f t="shared" si="32"/>
        <v>6.9</v>
      </c>
      <c r="BQ18" s="101"/>
      <c r="BR18" s="184">
        <f t="shared" si="33"/>
        <v>26.76</v>
      </c>
      <c r="BS18" s="112"/>
      <c r="BT18" s="184">
        <f t="shared" si="34"/>
        <v>4</v>
      </c>
      <c r="BU18" s="117"/>
      <c r="BV18" s="184">
        <f t="shared" si="35"/>
        <v>6.75</v>
      </c>
      <c r="BW18" s="112"/>
      <c r="BX18" s="184">
        <f t="shared" si="36"/>
        <v>5.4</v>
      </c>
      <c r="BY18" s="383">
        <f t="shared" si="9"/>
        <v>49.81</v>
      </c>
      <c r="BZ18" s="1503"/>
      <c r="CA18" s="84" t="s">
        <v>292</v>
      </c>
      <c r="CB18" s="262">
        <f t="shared" si="37"/>
        <v>0</v>
      </c>
      <c r="CC18" s="185">
        <f t="shared" si="38"/>
        <v>49.81</v>
      </c>
      <c r="CD18" s="101"/>
      <c r="CE18" s="185">
        <f t="shared" si="39"/>
        <v>49.81</v>
      </c>
      <c r="CF18" s="112"/>
      <c r="CG18" s="237">
        <v>1</v>
      </c>
      <c r="CH18" s="101"/>
      <c r="CI18" s="236">
        <f t="shared" si="40"/>
        <v>49.81</v>
      </c>
      <c r="CJ18" s="112"/>
      <c r="CK18" s="185">
        <f t="shared" si="41"/>
        <v>0</v>
      </c>
      <c r="CL18" s="117"/>
      <c r="CM18" s="236">
        <f t="shared" si="42"/>
        <v>0</v>
      </c>
      <c r="CN18" s="112"/>
      <c r="CO18" s="239">
        <v>39934</v>
      </c>
    </row>
    <row r="19" spans="2:93">
      <c r="B19" s="84" t="s">
        <v>294</v>
      </c>
      <c r="C19" s="98">
        <v>40</v>
      </c>
      <c r="D19" s="103" t="s">
        <v>225</v>
      </c>
      <c r="E19" s="96">
        <v>40</v>
      </c>
      <c r="F19" s="101"/>
      <c r="G19" s="96">
        <v>60</v>
      </c>
      <c r="H19" s="101"/>
      <c r="I19" s="96">
        <v>80</v>
      </c>
      <c r="J19" s="125"/>
      <c r="K19" s="109">
        <v>110</v>
      </c>
      <c r="L19" s="119"/>
      <c r="M19" s="96">
        <v>80</v>
      </c>
      <c r="N19" s="112"/>
      <c r="O19" s="71">
        <v>80</v>
      </c>
      <c r="P19" s="1493"/>
      <c r="Q19" s="84" t="s">
        <v>294</v>
      </c>
      <c r="R19" s="215">
        <v>40</v>
      </c>
      <c r="S19" s="199" t="s">
        <v>225</v>
      </c>
      <c r="T19" s="215">
        <v>40</v>
      </c>
      <c r="U19" s="216"/>
      <c r="V19" s="215">
        <v>60</v>
      </c>
      <c r="W19" s="216"/>
      <c r="X19" s="215">
        <v>80</v>
      </c>
      <c r="Y19" s="216"/>
      <c r="Z19" s="215">
        <v>110</v>
      </c>
      <c r="AA19" s="216"/>
      <c r="AB19" s="215">
        <v>80</v>
      </c>
      <c r="AC19" s="216"/>
      <c r="AD19" s="270">
        <v>80</v>
      </c>
      <c r="AE19" s="1503"/>
      <c r="AF19" s="179">
        <f t="shared" si="16"/>
        <v>40</v>
      </c>
      <c r="AG19" s="154"/>
      <c r="AH19" s="96">
        <f t="shared" si="17"/>
        <v>40</v>
      </c>
      <c r="AI19" s="101"/>
      <c r="AJ19" s="96">
        <f t="shared" si="18"/>
        <v>60</v>
      </c>
      <c r="AK19" s="101"/>
      <c r="AL19" s="96">
        <f t="shared" si="19"/>
        <v>80</v>
      </c>
      <c r="AM19" s="125"/>
      <c r="AN19" s="97">
        <f t="shared" si="20"/>
        <v>110</v>
      </c>
      <c r="AO19" s="135"/>
      <c r="AP19" s="96">
        <f t="shared" si="21"/>
        <v>80</v>
      </c>
      <c r="AQ19" s="112"/>
      <c r="AR19" s="71">
        <f t="shared" si="22"/>
        <v>80</v>
      </c>
      <c r="AS19" s="1503"/>
      <c r="AT19" s="84" t="s">
        <v>294</v>
      </c>
      <c r="AU19" s="185">
        <f t="shared" si="23"/>
        <v>0.16</v>
      </c>
      <c r="AV19" s="101"/>
      <c r="AW19" s="185">
        <f t="shared" si="24"/>
        <v>0.88</v>
      </c>
      <c r="AX19" s="101"/>
      <c r="AY19" s="185">
        <f t="shared" si="25"/>
        <v>16.559999999999999</v>
      </c>
      <c r="AZ19" s="101"/>
      <c r="BA19" s="185">
        <f t="shared" si="26"/>
        <v>71.36</v>
      </c>
      <c r="BB19" s="112"/>
      <c r="BC19" s="185">
        <f t="shared" si="27"/>
        <v>8.8000000000000007</v>
      </c>
      <c r="BD19" s="117"/>
      <c r="BE19" s="185">
        <f t="shared" si="28"/>
        <v>18</v>
      </c>
      <c r="BF19" s="112"/>
      <c r="BG19" s="190">
        <f t="shared" si="29"/>
        <v>14.4</v>
      </c>
      <c r="BH19" s="386">
        <f t="shared" si="8"/>
        <v>130.16</v>
      </c>
      <c r="BI19" s="1503"/>
      <c r="BJ19" s="84" t="s">
        <v>294</v>
      </c>
      <c r="BK19" s="280">
        <v>0</v>
      </c>
      <c r="BL19" s="184">
        <f t="shared" si="30"/>
        <v>0.16</v>
      </c>
      <c r="BM19" s="101"/>
      <c r="BN19" s="184">
        <f t="shared" si="31"/>
        <v>0.88</v>
      </c>
      <c r="BO19" s="101"/>
      <c r="BP19" s="184">
        <f t="shared" si="32"/>
        <v>16.559999999999999</v>
      </c>
      <c r="BQ19" s="101"/>
      <c r="BR19" s="184">
        <f t="shared" si="33"/>
        <v>71.36</v>
      </c>
      <c r="BS19" s="112"/>
      <c r="BT19" s="184">
        <f t="shared" si="34"/>
        <v>8.8000000000000007</v>
      </c>
      <c r="BU19" s="117"/>
      <c r="BV19" s="184">
        <f t="shared" si="35"/>
        <v>18</v>
      </c>
      <c r="BW19" s="112"/>
      <c r="BX19" s="184">
        <f t="shared" si="36"/>
        <v>14.400000000000002</v>
      </c>
      <c r="BY19" s="383">
        <f t="shared" si="9"/>
        <v>130.16</v>
      </c>
      <c r="BZ19" s="1503"/>
      <c r="CA19" s="84" t="s">
        <v>294</v>
      </c>
      <c r="CB19" s="262">
        <f t="shared" si="37"/>
        <v>0</v>
      </c>
      <c r="CC19" s="185">
        <f t="shared" si="38"/>
        <v>130.16</v>
      </c>
      <c r="CD19" s="101"/>
      <c r="CE19" s="185">
        <f t="shared" si="39"/>
        <v>130.16</v>
      </c>
      <c r="CF19" s="112"/>
      <c r="CG19" s="237">
        <v>1</v>
      </c>
      <c r="CH19" s="101"/>
      <c r="CI19" s="236">
        <f t="shared" si="40"/>
        <v>130.16</v>
      </c>
      <c r="CJ19" s="112"/>
      <c r="CK19" s="185">
        <f t="shared" si="41"/>
        <v>0</v>
      </c>
      <c r="CL19" s="117"/>
      <c r="CM19" s="236">
        <f t="shared" si="42"/>
        <v>0</v>
      </c>
      <c r="CN19" s="112"/>
      <c r="CO19" s="239">
        <v>39934</v>
      </c>
    </row>
    <row r="20" spans="2:93" ht="24">
      <c r="B20" s="84" t="s">
        <v>296</v>
      </c>
      <c r="C20" s="98">
        <v>40</v>
      </c>
      <c r="D20" s="103" t="s">
        <v>225</v>
      </c>
      <c r="E20" s="96">
        <v>40</v>
      </c>
      <c r="F20" s="101"/>
      <c r="G20" s="96">
        <v>40</v>
      </c>
      <c r="H20" s="101"/>
      <c r="I20" s="96">
        <v>60</v>
      </c>
      <c r="J20" s="125"/>
      <c r="K20" s="109">
        <v>90</v>
      </c>
      <c r="L20" s="119"/>
      <c r="M20" s="96">
        <v>80</v>
      </c>
      <c r="N20" s="112"/>
      <c r="O20" s="71">
        <v>80</v>
      </c>
      <c r="P20" s="1493"/>
      <c r="Q20" s="84" t="s">
        <v>296</v>
      </c>
      <c r="R20" s="215">
        <v>40</v>
      </c>
      <c r="S20" s="199" t="s">
        <v>225</v>
      </c>
      <c r="T20" s="215">
        <v>40</v>
      </c>
      <c r="U20" s="216"/>
      <c r="V20" s="215">
        <v>40</v>
      </c>
      <c r="W20" s="216"/>
      <c r="X20" s="215">
        <v>60</v>
      </c>
      <c r="Y20" s="216"/>
      <c r="Z20" s="215">
        <v>90</v>
      </c>
      <c r="AA20" s="216"/>
      <c r="AB20" s="215">
        <v>80</v>
      </c>
      <c r="AC20" s="216"/>
      <c r="AD20" s="270">
        <v>80</v>
      </c>
      <c r="AE20" s="1503"/>
      <c r="AF20" s="179">
        <f t="shared" si="16"/>
        <v>40</v>
      </c>
      <c r="AG20" s="154"/>
      <c r="AH20" s="96">
        <f t="shared" si="17"/>
        <v>40</v>
      </c>
      <c r="AI20" s="101"/>
      <c r="AJ20" s="96">
        <f t="shared" si="18"/>
        <v>40</v>
      </c>
      <c r="AK20" s="101"/>
      <c r="AL20" s="96">
        <f t="shared" si="19"/>
        <v>60</v>
      </c>
      <c r="AM20" s="125"/>
      <c r="AN20" s="97">
        <f t="shared" si="20"/>
        <v>90</v>
      </c>
      <c r="AO20" s="135"/>
      <c r="AP20" s="96">
        <f t="shared" si="21"/>
        <v>80</v>
      </c>
      <c r="AQ20" s="112"/>
      <c r="AR20" s="71">
        <f t="shared" si="22"/>
        <v>80</v>
      </c>
      <c r="AS20" s="1503"/>
      <c r="AT20" s="84" t="s">
        <v>296</v>
      </c>
      <c r="AU20" s="185">
        <f t="shared" si="23"/>
        <v>0.16</v>
      </c>
      <c r="AV20" s="101"/>
      <c r="AW20" s="185">
        <f t="shared" si="24"/>
        <v>0.88</v>
      </c>
      <c r="AX20" s="101"/>
      <c r="AY20" s="185">
        <f t="shared" si="25"/>
        <v>11.04</v>
      </c>
      <c r="AZ20" s="101"/>
      <c r="BA20" s="185">
        <f t="shared" si="26"/>
        <v>53.52</v>
      </c>
      <c r="BB20" s="112"/>
      <c r="BC20" s="185">
        <f t="shared" si="27"/>
        <v>7.2</v>
      </c>
      <c r="BD20" s="117"/>
      <c r="BE20" s="185">
        <f t="shared" si="28"/>
        <v>18</v>
      </c>
      <c r="BF20" s="112"/>
      <c r="BG20" s="190">
        <f t="shared" si="29"/>
        <v>14.4</v>
      </c>
      <c r="BH20" s="386">
        <f t="shared" si="8"/>
        <v>105.2</v>
      </c>
      <c r="BI20" s="1503"/>
      <c r="BJ20" s="84" t="s">
        <v>296</v>
      </c>
      <c r="BK20" s="280">
        <v>0</v>
      </c>
      <c r="BL20" s="184">
        <f t="shared" si="30"/>
        <v>0.16</v>
      </c>
      <c r="BM20" s="101"/>
      <c r="BN20" s="184">
        <f t="shared" si="31"/>
        <v>0.88</v>
      </c>
      <c r="BO20" s="101"/>
      <c r="BP20" s="184">
        <f t="shared" si="32"/>
        <v>11.04</v>
      </c>
      <c r="BQ20" s="101"/>
      <c r="BR20" s="184">
        <f t="shared" si="33"/>
        <v>53.52</v>
      </c>
      <c r="BS20" s="112"/>
      <c r="BT20" s="184">
        <f t="shared" si="34"/>
        <v>7.2000000000000011</v>
      </c>
      <c r="BU20" s="117"/>
      <c r="BV20" s="184">
        <f t="shared" si="35"/>
        <v>18</v>
      </c>
      <c r="BW20" s="112"/>
      <c r="BX20" s="184">
        <f t="shared" si="36"/>
        <v>14.400000000000002</v>
      </c>
      <c r="BY20" s="383">
        <f t="shared" si="9"/>
        <v>105.2</v>
      </c>
      <c r="BZ20" s="1503"/>
      <c r="CA20" s="84" t="s">
        <v>296</v>
      </c>
      <c r="CB20" s="262">
        <f t="shared" si="37"/>
        <v>0</v>
      </c>
      <c r="CC20" s="185">
        <f t="shared" si="38"/>
        <v>105.2</v>
      </c>
      <c r="CD20" s="101"/>
      <c r="CE20" s="185">
        <f t="shared" si="39"/>
        <v>105.2</v>
      </c>
      <c r="CF20" s="112"/>
      <c r="CG20" s="237">
        <v>1</v>
      </c>
      <c r="CH20" s="101"/>
      <c r="CI20" s="236">
        <f t="shared" si="40"/>
        <v>105.2</v>
      </c>
      <c r="CJ20" s="112"/>
      <c r="CK20" s="185">
        <f t="shared" si="41"/>
        <v>0</v>
      </c>
      <c r="CL20" s="117"/>
      <c r="CM20" s="236">
        <f t="shared" si="42"/>
        <v>0</v>
      </c>
      <c r="CN20" s="112"/>
      <c r="CO20" s="239">
        <v>39934</v>
      </c>
    </row>
    <row r="21" spans="2:93">
      <c r="B21" s="84" t="s">
        <v>297</v>
      </c>
      <c r="C21" s="98">
        <v>30</v>
      </c>
      <c r="D21" s="103" t="s">
        <v>225</v>
      </c>
      <c r="E21" s="96">
        <v>30</v>
      </c>
      <c r="F21" s="101"/>
      <c r="G21" s="96">
        <v>40</v>
      </c>
      <c r="H21" s="101"/>
      <c r="I21" s="96">
        <v>60</v>
      </c>
      <c r="J21" s="125"/>
      <c r="K21" s="109">
        <v>90</v>
      </c>
      <c r="L21" s="119"/>
      <c r="M21" s="96">
        <v>80</v>
      </c>
      <c r="N21" s="112"/>
      <c r="O21" s="71">
        <v>80</v>
      </c>
      <c r="P21" s="1493"/>
      <c r="Q21" s="84" t="s">
        <v>297</v>
      </c>
      <c r="R21" s="215">
        <v>30</v>
      </c>
      <c r="S21" s="199" t="s">
        <v>225</v>
      </c>
      <c r="T21" s="215">
        <v>30</v>
      </c>
      <c r="U21" s="216"/>
      <c r="V21" s="215">
        <v>40</v>
      </c>
      <c r="W21" s="216"/>
      <c r="X21" s="215">
        <v>60</v>
      </c>
      <c r="Y21" s="216"/>
      <c r="Z21" s="215">
        <v>90</v>
      </c>
      <c r="AA21" s="216"/>
      <c r="AB21" s="215">
        <v>80</v>
      </c>
      <c r="AC21" s="216"/>
      <c r="AD21" s="270">
        <v>80</v>
      </c>
      <c r="AE21" s="1503"/>
      <c r="AF21" s="179">
        <f t="shared" si="16"/>
        <v>30</v>
      </c>
      <c r="AG21" s="154"/>
      <c r="AH21" s="96">
        <f t="shared" si="17"/>
        <v>30</v>
      </c>
      <c r="AI21" s="101"/>
      <c r="AJ21" s="96">
        <f t="shared" si="18"/>
        <v>40</v>
      </c>
      <c r="AK21" s="101"/>
      <c r="AL21" s="96">
        <f t="shared" si="19"/>
        <v>60</v>
      </c>
      <c r="AM21" s="125"/>
      <c r="AN21" s="97">
        <f t="shared" si="20"/>
        <v>90</v>
      </c>
      <c r="AO21" s="135"/>
      <c r="AP21" s="96">
        <f t="shared" si="21"/>
        <v>80</v>
      </c>
      <c r="AQ21" s="112"/>
      <c r="AR21" s="71">
        <f t="shared" si="22"/>
        <v>80</v>
      </c>
      <c r="AS21" s="1503"/>
      <c r="AT21" s="84" t="s">
        <v>297</v>
      </c>
      <c r="AU21" s="185">
        <f t="shared" si="23"/>
        <v>0.12</v>
      </c>
      <c r="AV21" s="101"/>
      <c r="AW21" s="185">
        <f t="shared" si="24"/>
        <v>0.66</v>
      </c>
      <c r="AX21" s="101"/>
      <c r="AY21" s="185">
        <f t="shared" si="25"/>
        <v>11.04</v>
      </c>
      <c r="AZ21" s="101"/>
      <c r="BA21" s="185">
        <f t="shared" si="26"/>
        <v>53.52</v>
      </c>
      <c r="BB21" s="112"/>
      <c r="BC21" s="185">
        <f t="shared" si="27"/>
        <v>7.2</v>
      </c>
      <c r="BD21" s="117"/>
      <c r="BE21" s="185">
        <f t="shared" si="28"/>
        <v>18</v>
      </c>
      <c r="BF21" s="112"/>
      <c r="BG21" s="190">
        <f t="shared" si="29"/>
        <v>14.4</v>
      </c>
      <c r="BH21" s="386">
        <f t="shared" si="8"/>
        <v>104.94000000000001</v>
      </c>
      <c r="BI21" s="1503"/>
      <c r="BJ21" s="84" t="s">
        <v>297</v>
      </c>
      <c r="BK21" s="280">
        <v>0</v>
      </c>
      <c r="BL21" s="184">
        <f t="shared" si="30"/>
        <v>0.12</v>
      </c>
      <c r="BM21" s="101"/>
      <c r="BN21" s="184">
        <f t="shared" si="31"/>
        <v>0.66</v>
      </c>
      <c r="BO21" s="101"/>
      <c r="BP21" s="184">
        <f t="shared" si="32"/>
        <v>11.04</v>
      </c>
      <c r="BQ21" s="101"/>
      <c r="BR21" s="184">
        <f t="shared" si="33"/>
        <v>53.52</v>
      </c>
      <c r="BS21" s="112"/>
      <c r="BT21" s="184">
        <f t="shared" si="34"/>
        <v>7.2000000000000011</v>
      </c>
      <c r="BU21" s="117"/>
      <c r="BV21" s="184">
        <f t="shared" si="35"/>
        <v>18</v>
      </c>
      <c r="BW21" s="112"/>
      <c r="BX21" s="184">
        <f t="shared" si="36"/>
        <v>14.400000000000002</v>
      </c>
      <c r="BY21" s="383">
        <f t="shared" si="9"/>
        <v>104.94000000000001</v>
      </c>
      <c r="BZ21" s="1503"/>
      <c r="CA21" s="84" t="s">
        <v>297</v>
      </c>
      <c r="CB21" s="262">
        <f t="shared" si="37"/>
        <v>0</v>
      </c>
      <c r="CC21" s="185">
        <f t="shared" si="38"/>
        <v>104.94000000000001</v>
      </c>
      <c r="CD21" s="101"/>
      <c r="CE21" s="185">
        <f t="shared" si="39"/>
        <v>104.94000000000001</v>
      </c>
      <c r="CF21" s="112"/>
      <c r="CG21" s="237">
        <v>1</v>
      </c>
      <c r="CH21" s="101"/>
      <c r="CI21" s="236">
        <f t="shared" si="40"/>
        <v>104.94000000000001</v>
      </c>
      <c r="CJ21" s="112"/>
      <c r="CK21" s="185">
        <f t="shared" si="41"/>
        <v>0</v>
      </c>
      <c r="CL21" s="117"/>
      <c r="CM21" s="236">
        <f t="shared" si="42"/>
        <v>0</v>
      </c>
      <c r="CN21" s="112"/>
      <c r="CO21" s="239">
        <v>39934</v>
      </c>
    </row>
    <row r="22" spans="2:93">
      <c r="B22" s="84" t="s">
        <v>298</v>
      </c>
      <c r="C22" s="98">
        <v>30</v>
      </c>
      <c r="D22" s="103" t="s">
        <v>225</v>
      </c>
      <c r="E22" s="96">
        <v>30</v>
      </c>
      <c r="F22" s="101"/>
      <c r="G22" s="96">
        <v>40</v>
      </c>
      <c r="H22" s="101"/>
      <c r="I22" s="96">
        <v>60</v>
      </c>
      <c r="J22" s="125"/>
      <c r="K22" s="109">
        <v>90</v>
      </c>
      <c r="L22" s="119"/>
      <c r="M22" s="96">
        <v>80</v>
      </c>
      <c r="N22" s="112"/>
      <c r="O22" s="71">
        <v>80</v>
      </c>
      <c r="P22" s="1493"/>
      <c r="Q22" s="84" t="s">
        <v>298</v>
      </c>
      <c r="R22" s="215">
        <v>30</v>
      </c>
      <c r="S22" s="199" t="s">
        <v>225</v>
      </c>
      <c r="T22" s="215">
        <v>30</v>
      </c>
      <c r="U22" s="216"/>
      <c r="V22" s="215">
        <v>40</v>
      </c>
      <c r="W22" s="216"/>
      <c r="X22" s="215">
        <v>60</v>
      </c>
      <c r="Y22" s="216"/>
      <c r="Z22" s="215">
        <v>90</v>
      </c>
      <c r="AA22" s="216"/>
      <c r="AB22" s="215">
        <v>80</v>
      </c>
      <c r="AC22" s="216"/>
      <c r="AD22" s="270">
        <v>80</v>
      </c>
      <c r="AE22" s="1503"/>
      <c r="AF22" s="179">
        <f t="shared" si="16"/>
        <v>30</v>
      </c>
      <c r="AG22" s="154"/>
      <c r="AH22" s="96">
        <f t="shared" si="17"/>
        <v>30</v>
      </c>
      <c r="AI22" s="101"/>
      <c r="AJ22" s="96">
        <f t="shared" si="18"/>
        <v>40</v>
      </c>
      <c r="AK22" s="101"/>
      <c r="AL22" s="96">
        <f t="shared" si="19"/>
        <v>60</v>
      </c>
      <c r="AM22" s="125"/>
      <c r="AN22" s="97">
        <f t="shared" si="20"/>
        <v>90</v>
      </c>
      <c r="AO22" s="135"/>
      <c r="AP22" s="96">
        <f t="shared" si="21"/>
        <v>80</v>
      </c>
      <c r="AQ22" s="112"/>
      <c r="AR22" s="71">
        <f t="shared" si="22"/>
        <v>80</v>
      </c>
      <c r="AS22" s="1503"/>
      <c r="AT22" s="84" t="s">
        <v>298</v>
      </c>
      <c r="AU22" s="185">
        <f t="shared" si="23"/>
        <v>0.12</v>
      </c>
      <c r="AV22" s="101"/>
      <c r="AW22" s="185">
        <f t="shared" si="24"/>
        <v>0.66</v>
      </c>
      <c r="AX22" s="101"/>
      <c r="AY22" s="185">
        <f t="shared" si="25"/>
        <v>11.04</v>
      </c>
      <c r="AZ22" s="101"/>
      <c r="BA22" s="185">
        <f t="shared" si="26"/>
        <v>53.52</v>
      </c>
      <c r="BB22" s="112"/>
      <c r="BC22" s="185">
        <f t="shared" si="27"/>
        <v>7.2</v>
      </c>
      <c r="BD22" s="117"/>
      <c r="BE22" s="185">
        <f t="shared" si="28"/>
        <v>18</v>
      </c>
      <c r="BF22" s="112"/>
      <c r="BG22" s="190">
        <f t="shared" si="29"/>
        <v>14.4</v>
      </c>
      <c r="BH22" s="386">
        <f t="shared" si="8"/>
        <v>104.94000000000001</v>
      </c>
      <c r="BI22" s="1503"/>
      <c r="BJ22" s="84" t="s">
        <v>298</v>
      </c>
      <c r="BK22" s="280">
        <v>0</v>
      </c>
      <c r="BL22" s="184">
        <f t="shared" si="30"/>
        <v>0.12</v>
      </c>
      <c r="BM22" s="101"/>
      <c r="BN22" s="184">
        <f t="shared" si="31"/>
        <v>0.66</v>
      </c>
      <c r="BO22" s="101"/>
      <c r="BP22" s="184">
        <f t="shared" si="32"/>
        <v>11.04</v>
      </c>
      <c r="BQ22" s="101"/>
      <c r="BR22" s="184">
        <f t="shared" si="33"/>
        <v>53.52</v>
      </c>
      <c r="BS22" s="112"/>
      <c r="BT22" s="184">
        <f t="shared" si="34"/>
        <v>7.2000000000000011</v>
      </c>
      <c r="BU22" s="117"/>
      <c r="BV22" s="184">
        <f t="shared" si="35"/>
        <v>18</v>
      </c>
      <c r="BW22" s="112"/>
      <c r="BX22" s="184">
        <f t="shared" si="36"/>
        <v>14.400000000000002</v>
      </c>
      <c r="BY22" s="383">
        <f t="shared" si="9"/>
        <v>104.94000000000001</v>
      </c>
      <c r="BZ22" s="1503"/>
      <c r="CA22" s="84" t="s">
        <v>298</v>
      </c>
      <c r="CB22" s="262">
        <f t="shared" si="37"/>
        <v>0</v>
      </c>
      <c r="CC22" s="185">
        <f t="shared" si="38"/>
        <v>104.94000000000001</v>
      </c>
      <c r="CD22" s="101"/>
      <c r="CE22" s="185">
        <f t="shared" si="39"/>
        <v>104.94000000000001</v>
      </c>
      <c r="CF22" s="112"/>
      <c r="CG22" s="237">
        <v>1</v>
      </c>
      <c r="CH22" s="101"/>
      <c r="CI22" s="236">
        <f t="shared" si="40"/>
        <v>104.94000000000001</v>
      </c>
      <c r="CJ22" s="112"/>
      <c r="CK22" s="185">
        <f t="shared" si="41"/>
        <v>0</v>
      </c>
      <c r="CL22" s="117"/>
      <c r="CM22" s="236">
        <f t="shared" si="42"/>
        <v>0</v>
      </c>
      <c r="CN22" s="112"/>
      <c r="CO22" s="239">
        <v>39934</v>
      </c>
    </row>
    <row r="23" spans="2:93" s="206" customFormat="1" ht="15.75">
      <c r="B23" s="209" t="s">
        <v>299</v>
      </c>
      <c r="C23" s="210" t="s">
        <v>299</v>
      </c>
      <c r="D23" s="207"/>
      <c r="E23" s="207"/>
      <c r="F23" s="207"/>
      <c r="G23" s="207"/>
      <c r="H23" s="207"/>
      <c r="I23" s="207"/>
      <c r="J23" s="207"/>
      <c r="K23" s="207"/>
      <c r="L23" s="207"/>
      <c r="M23" s="207"/>
      <c r="N23" s="207"/>
      <c r="O23" s="208"/>
      <c r="P23" s="1494"/>
      <c r="Q23" s="209" t="s">
        <v>299</v>
      </c>
      <c r="R23" s="210" t="s">
        <v>299</v>
      </c>
      <c r="S23" s="207"/>
      <c r="T23" s="207"/>
      <c r="U23" s="207"/>
      <c r="V23" s="207"/>
      <c r="W23" s="207"/>
      <c r="X23" s="207"/>
      <c r="Y23" s="207"/>
      <c r="Z23" s="207"/>
      <c r="AA23" s="207"/>
      <c r="AB23" s="207"/>
      <c r="AC23" s="207"/>
      <c r="AD23" s="208"/>
      <c r="AE23" s="1504"/>
      <c r="AF23" s="211" t="s">
        <v>299</v>
      </c>
      <c r="AG23" s="207"/>
      <c r="AH23" s="207"/>
      <c r="AI23" s="207"/>
      <c r="AJ23" s="207"/>
      <c r="AK23" s="207"/>
      <c r="AL23" s="207"/>
      <c r="AM23" s="207"/>
      <c r="AN23" s="207"/>
      <c r="AO23" s="207"/>
      <c r="AP23" s="207"/>
      <c r="AQ23" s="207"/>
      <c r="AR23" s="208"/>
      <c r="AS23" s="1504"/>
      <c r="AT23" s="209" t="s">
        <v>299</v>
      </c>
      <c r="AU23" s="211" t="s">
        <v>299</v>
      </c>
      <c r="AV23" s="207"/>
      <c r="AW23" s="207"/>
      <c r="AX23" s="207"/>
      <c r="AY23" s="207"/>
      <c r="AZ23" s="207"/>
      <c r="BA23" s="207"/>
      <c r="BB23" s="207"/>
      <c r="BC23" s="207"/>
      <c r="BD23" s="207"/>
      <c r="BE23" s="207"/>
      <c r="BF23" s="207"/>
      <c r="BG23" s="208"/>
      <c r="BH23" s="384"/>
      <c r="BI23" s="1504"/>
      <c r="BJ23" s="209" t="s">
        <v>299</v>
      </c>
      <c r="BK23" s="282"/>
      <c r="BL23" s="211" t="s">
        <v>299</v>
      </c>
      <c r="BM23" s="207"/>
      <c r="BN23" s="207"/>
      <c r="BO23" s="207"/>
      <c r="BP23" s="207"/>
      <c r="BQ23" s="207"/>
      <c r="BR23" s="207"/>
      <c r="BS23" s="207"/>
      <c r="BT23" s="207"/>
      <c r="BU23" s="207"/>
      <c r="BV23" s="207"/>
      <c r="BW23" s="207"/>
      <c r="BX23" s="208"/>
      <c r="BY23" s="384"/>
      <c r="BZ23" s="1504"/>
      <c r="CA23" s="209" t="s">
        <v>299</v>
      </c>
      <c r="CB23" s="222"/>
      <c r="CC23" s="211" t="s">
        <v>299</v>
      </c>
      <c r="CD23" s="207"/>
      <c r="CE23" s="207"/>
      <c r="CF23" s="207"/>
      <c r="CG23" s="207"/>
      <c r="CH23" s="207"/>
      <c r="CI23" s="207"/>
      <c r="CJ23" s="207"/>
      <c r="CK23" s="207"/>
      <c r="CL23" s="207"/>
      <c r="CM23" s="207"/>
      <c r="CN23" s="207"/>
      <c r="CO23" s="208"/>
    </row>
    <row r="24" spans="2:93" ht="24" customHeight="1">
      <c r="B24" s="1140" t="s">
        <v>300</v>
      </c>
      <c r="C24" s="136" t="s">
        <v>301</v>
      </c>
      <c r="D24" s="137"/>
      <c r="E24" s="138" t="s">
        <v>438</v>
      </c>
      <c r="F24" s="139"/>
      <c r="G24" s="138" t="s">
        <v>438</v>
      </c>
      <c r="H24" s="139"/>
      <c r="I24" s="138" t="s">
        <v>439</v>
      </c>
      <c r="J24" s="160"/>
      <c r="K24" s="138" t="s">
        <v>436</v>
      </c>
      <c r="L24" s="139"/>
      <c r="M24" s="138" t="s">
        <v>436</v>
      </c>
      <c r="N24" s="160"/>
      <c r="O24" s="93" t="s">
        <v>436</v>
      </c>
      <c r="P24" s="1493"/>
      <c r="Q24" s="1147" t="s">
        <v>300</v>
      </c>
      <c r="R24" s="136" t="s">
        <v>301</v>
      </c>
      <c r="S24" s="137"/>
      <c r="T24" s="138" t="s">
        <v>438</v>
      </c>
      <c r="U24" s="137"/>
      <c r="V24" s="138" t="s">
        <v>438</v>
      </c>
      <c r="W24" s="137"/>
      <c r="X24" s="138" t="s">
        <v>439</v>
      </c>
      <c r="Y24" s="137"/>
      <c r="Z24" s="138" t="s">
        <v>436</v>
      </c>
      <c r="AA24" s="137"/>
      <c r="AB24" s="138" t="s">
        <v>436</v>
      </c>
      <c r="AC24" s="137"/>
      <c r="AD24" s="93" t="s">
        <v>436</v>
      </c>
      <c r="AE24" s="1449"/>
      <c r="AF24" s="176" t="s">
        <v>301</v>
      </c>
      <c r="AG24" s="137"/>
      <c r="AH24" s="138" t="s">
        <v>438</v>
      </c>
      <c r="AI24" s="139"/>
      <c r="AJ24" s="138" t="s">
        <v>438</v>
      </c>
      <c r="AK24" s="139"/>
      <c r="AL24" s="138" t="s">
        <v>439</v>
      </c>
      <c r="AM24" s="160"/>
      <c r="AN24" s="138" t="s">
        <v>436</v>
      </c>
      <c r="AO24" s="139"/>
      <c r="AP24" s="138" t="s">
        <v>436</v>
      </c>
      <c r="AQ24" s="160"/>
      <c r="AR24" s="93" t="s">
        <v>436</v>
      </c>
      <c r="AS24" s="1449"/>
      <c r="AT24" s="1147" t="s">
        <v>300</v>
      </c>
      <c r="AU24" s="176" t="s">
        <v>301</v>
      </c>
      <c r="AV24" s="137"/>
      <c r="AW24" s="138" t="s">
        <v>438</v>
      </c>
      <c r="AX24" s="139"/>
      <c r="AY24" s="138" t="s">
        <v>438</v>
      </c>
      <c r="AZ24" s="139"/>
      <c r="BA24" s="138" t="s">
        <v>439</v>
      </c>
      <c r="BB24" s="160"/>
      <c r="BC24" s="138" t="s">
        <v>436</v>
      </c>
      <c r="BD24" s="139"/>
      <c r="BE24" s="138" t="s">
        <v>436</v>
      </c>
      <c r="BF24" s="160"/>
      <c r="BG24" s="93" t="s">
        <v>436</v>
      </c>
      <c r="BH24" s="385"/>
      <c r="BI24" s="1449"/>
      <c r="BJ24" s="1147" t="s">
        <v>300</v>
      </c>
      <c r="BK24" s="1151">
        <v>0</v>
      </c>
      <c r="BL24" s="176" t="s">
        <v>301</v>
      </c>
      <c r="BM24" s="137"/>
      <c r="BN24" s="138" t="s">
        <v>438</v>
      </c>
      <c r="BO24" s="139"/>
      <c r="BP24" s="138" t="s">
        <v>438</v>
      </c>
      <c r="BQ24" s="139"/>
      <c r="BR24" s="138" t="s">
        <v>439</v>
      </c>
      <c r="BS24" s="160"/>
      <c r="BT24" s="138" t="s">
        <v>436</v>
      </c>
      <c r="BU24" s="139"/>
      <c r="BV24" s="138" t="s">
        <v>436</v>
      </c>
      <c r="BW24" s="160"/>
      <c r="BX24" s="93" t="s">
        <v>436</v>
      </c>
      <c r="BY24" s="385"/>
      <c r="BZ24" s="1449"/>
      <c r="CA24" s="1147" t="s">
        <v>300</v>
      </c>
      <c r="CB24" s="1149">
        <f>BK24</f>
        <v>0</v>
      </c>
      <c r="CC24" s="249"/>
      <c r="CD24" s="234"/>
      <c r="CE24" s="241"/>
      <c r="CF24" s="234"/>
      <c r="CG24" s="241"/>
      <c r="CH24" s="234"/>
      <c r="CI24" s="241"/>
      <c r="CJ24" s="252"/>
      <c r="CK24" s="242"/>
      <c r="CL24" s="115"/>
      <c r="CM24" s="242"/>
      <c r="CN24" s="243"/>
      <c r="CO24" s="113"/>
    </row>
    <row r="25" spans="2:93">
      <c r="B25" s="1141"/>
      <c r="C25" s="109">
        <v>0.125</v>
      </c>
      <c r="D25" s="107" t="s">
        <v>225</v>
      </c>
      <c r="E25" s="109">
        <v>0.125</v>
      </c>
      <c r="F25" s="124"/>
      <c r="G25" s="109">
        <v>0.125</v>
      </c>
      <c r="H25" s="124"/>
      <c r="I25" s="109">
        <v>1.1659999999999999</v>
      </c>
      <c r="J25" s="124"/>
      <c r="K25" s="110">
        <v>0.25</v>
      </c>
      <c r="L25" s="118"/>
      <c r="M25" s="110">
        <v>0.25</v>
      </c>
      <c r="N25" s="165"/>
      <c r="O25" s="265">
        <v>0.25</v>
      </c>
      <c r="P25" s="1493"/>
      <c r="Q25" s="1148"/>
      <c r="R25" s="215">
        <v>0.125</v>
      </c>
      <c r="S25" s="199" t="s">
        <v>225</v>
      </c>
      <c r="T25" s="215">
        <v>0.125</v>
      </c>
      <c r="U25" s="216"/>
      <c r="V25" s="215">
        <v>0.125</v>
      </c>
      <c r="W25" s="216"/>
      <c r="X25" s="215">
        <v>1.1659999999999999</v>
      </c>
      <c r="Y25" s="216"/>
      <c r="Z25" s="215">
        <v>0.25</v>
      </c>
      <c r="AA25" s="216"/>
      <c r="AB25" s="215">
        <v>0.25</v>
      </c>
      <c r="AC25" s="216"/>
      <c r="AD25" s="270">
        <v>0.25</v>
      </c>
      <c r="AE25" s="1503"/>
      <c r="AF25" s="177">
        <f>IF(R25=0,C25,IF(ISBLANK(R25),C25,R25))</f>
        <v>0.125</v>
      </c>
      <c r="AG25" s="153"/>
      <c r="AH25" s="97">
        <f>IF(T25=0,E25,IF(ISBLANK(T25),E25,T25))</f>
        <v>0.125</v>
      </c>
      <c r="AI25" s="135"/>
      <c r="AJ25" s="97">
        <f>IF(V25=0,G25,IF(ISBLANK(V25),G25,V25))</f>
        <v>0.125</v>
      </c>
      <c r="AK25" s="135"/>
      <c r="AL25" s="97">
        <f>IF(X25=0,I25,IF(ISBLANK(X25),I25,X25))</f>
        <v>1.1659999999999999</v>
      </c>
      <c r="AM25" s="135"/>
      <c r="AN25" s="171">
        <f>IF(Z25=0,K25,IF(ISBLANK(Z25),K25,Z25))</f>
        <v>0.25</v>
      </c>
      <c r="AO25" s="172"/>
      <c r="AP25" s="171">
        <f>IF(AB25=0,M25,IF(ISBLANK(AB25),M25,AB25))</f>
        <v>0.25</v>
      </c>
      <c r="AQ25" s="172"/>
      <c r="AR25" s="178">
        <f>IF(AD25=0,O25,IF(ISBLANK(AD25),O25,AD25))</f>
        <v>0.25</v>
      </c>
      <c r="AS25" s="1503"/>
      <c r="AT25" s="1148"/>
      <c r="AU25" s="184">
        <f>AF25*AU$4</f>
        <v>0.5</v>
      </c>
      <c r="AV25" s="187"/>
      <c r="AW25" s="184">
        <f>AH25*AW$4</f>
        <v>2.75</v>
      </c>
      <c r="AX25" s="187"/>
      <c r="AY25" s="184">
        <f>AJ25*AY$4</f>
        <v>34.5</v>
      </c>
      <c r="AZ25" s="187"/>
      <c r="BA25" s="184">
        <f>AL25*BA$4</f>
        <v>1040.0719999999999</v>
      </c>
      <c r="BB25" s="188"/>
      <c r="BC25" s="184">
        <f>AN25*BC$4</f>
        <v>20</v>
      </c>
      <c r="BD25" s="189"/>
      <c r="BE25" s="184">
        <f>AP25*BE$4</f>
        <v>56.25</v>
      </c>
      <c r="BF25" s="188"/>
      <c r="BG25" s="191">
        <f>AR25*BG$4</f>
        <v>45</v>
      </c>
      <c r="BH25" s="386">
        <f>SUM(AU25:BG25)</f>
        <v>1199.0719999999999</v>
      </c>
      <c r="BI25" s="1503"/>
      <c r="BJ25" s="1148"/>
      <c r="BK25" s="1152"/>
      <c r="BL25" s="184">
        <f>AU25/(100-$BK25)*100</f>
        <v>0.5</v>
      </c>
      <c r="BM25" s="101"/>
      <c r="BN25" s="184">
        <f>AW25/(100-$BK25)*100</f>
        <v>2.75</v>
      </c>
      <c r="BO25" s="101"/>
      <c r="BP25" s="184">
        <f>AY25/(100-$BK25)*100</f>
        <v>34.5</v>
      </c>
      <c r="BQ25" s="101"/>
      <c r="BR25" s="184">
        <f>BA25/(100-$BK25)*100</f>
        <v>1040.0719999999999</v>
      </c>
      <c r="BS25" s="112"/>
      <c r="BT25" s="184">
        <f>BC25/(100-$BK25)*100</f>
        <v>20</v>
      </c>
      <c r="BU25" s="117"/>
      <c r="BV25" s="184">
        <f>BE25/(100-$BK25)*100</f>
        <v>56.25</v>
      </c>
      <c r="BW25" s="112"/>
      <c r="BX25" s="184">
        <f>BG25/(100-$BK25)*100</f>
        <v>45</v>
      </c>
      <c r="BY25" s="383">
        <f>SUM(BL25:BX25)</f>
        <v>1199.0719999999999</v>
      </c>
      <c r="BZ25" s="1503"/>
      <c r="CA25" s="1148"/>
      <c r="CB25" s="1150"/>
      <c r="CC25" s="244">
        <f>BH25</f>
        <v>1199.0719999999999</v>
      </c>
      <c r="CD25" s="114"/>
      <c r="CE25" s="244">
        <f>BY25</f>
        <v>1199.0719999999999</v>
      </c>
      <c r="CF25" s="125"/>
      <c r="CG25" s="245">
        <v>1</v>
      </c>
      <c r="CH25" s="114"/>
      <c r="CI25" s="246">
        <f>CG25*CE25</f>
        <v>1199.0719999999999</v>
      </c>
      <c r="CJ25" s="125"/>
      <c r="CK25" s="244">
        <f>CE25-CC25</f>
        <v>0</v>
      </c>
      <c r="CL25" s="247"/>
      <c r="CM25" s="246">
        <f>CK25*CG25</f>
        <v>0</v>
      </c>
      <c r="CN25" s="125"/>
      <c r="CO25" s="248">
        <v>39934</v>
      </c>
    </row>
    <row r="26" spans="2:93" ht="25.5" customHeight="1">
      <c r="B26" s="1140" t="s">
        <v>319</v>
      </c>
      <c r="C26" s="136" t="s">
        <v>302</v>
      </c>
      <c r="D26" s="137"/>
      <c r="E26" s="136" t="s">
        <v>437</v>
      </c>
      <c r="F26" s="137"/>
      <c r="G26" s="136" t="s">
        <v>437</v>
      </c>
      <c r="H26" s="137"/>
      <c r="I26" s="136" t="s">
        <v>437</v>
      </c>
      <c r="J26" s="159"/>
      <c r="K26" s="141">
        <v>1</v>
      </c>
      <c r="L26" s="142"/>
      <c r="M26" s="141">
        <v>1</v>
      </c>
      <c r="N26" s="161"/>
      <c r="O26" s="143">
        <v>1</v>
      </c>
      <c r="P26" s="1493"/>
      <c r="Q26" s="1147" t="s">
        <v>198</v>
      </c>
      <c r="R26" s="136" t="s">
        <v>302</v>
      </c>
      <c r="S26" s="137"/>
      <c r="T26" s="136" t="s">
        <v>437</v>
      </c>
      <c r="U26" s="137"/>
      <c r="V26" s="136" t="s">
        <v>437</v>
      </c>
      <c r="W26" s="137"/>
      <c r="X26" s="136" t="s">
        <v>437</v>
      </c>
      <c r="Y26" s="137"/>
      <c r="Z26" s="141">
        <v>1</v>
      </c>
      <c r="AA26" s="137"/>
      <c r="AB26" s="141">
        <v>1</v>
      </c>
      <c r="AC26" s="137"/>
      <c r="AD26" s="143">
        <v>1</v>
      </c>
      <c r="AE26" s="1414"/>
      <c r="AF26" s="176" t="s">
        <v>302</v>
      </c>
      <c r="AG26" s="137"/>
      <c r="AH26" s="136" t="s">
        <v>437</v>
      </c>
      <c r="AI26" s="137"/>
      <c r="AJ26" s="136" t="s">
        <v>437</v>
      </c>
      <c r="AK26" s="137"/>
      <c r="AL26" s="136" t="s">
        <v>437</v>
      </c>
      <c r="AM26" s="159"/>
      <c r="AN26" s="141">
        <v>1</v>
      </c>
      <c r="AO26" s="142"/>
      <c r="AP26" s="141">
        <v>1</v>
      </c>
      <c r="AQ26" s="161"/>
      <c r="AR26" s="143">
        <v>1</v>
      </c>
      <c r="AS26" s="1414"/>
      <c r="AT26" s="1147" t="s">
        <v>198</v>
      </c>
      <c r="AU26" s="176" t="s">
        <v>302</v>
      </c>
      <c r="AV26" s="137"/>
      <c r="AW26" s="136" t="s">
        <v>437</v>
      </c>
      <c r="AX26" s="137"/>
      <c r="AY26" s="136" t="s">
        <v>437</v>
      </c>
      <c r="AZ26" s="137"/>
      <c r="BA26" s="136" t="s">
        <v>437</v>
      </c>
      <c r="BB26" s="159"/>
      <c r="BC26" s="141">
        <v>1</v>
      </c>
      <c r="BD26" s="142"/>
      <c r="BE26" s="141">
        <v>1</v>
      </c>
      <c r="BF26" s="161"/>
      <c r="BG26" s="143">
        <v>1</v>
      </c>
      <c r="BH26" s="387"/>
      <c r="BI26" s="1414"/>
      <c r="BJ26" s="1147" t="s">
        <v>198</v>
      </c>
      <c r="BK26" s="1151">
        <v>0</v>
      </c>
      <c r="BL26" s="176" t="s">
        <v>302</v>
      </c>
      <c r="BM26" s="137"/>
      <c r="BN26" s="136" t="s">
        <v>437</v>
      </c>
      <c r="BO26" s="137"/>
      <c r="BP26" s="136" t="s">
        <v>437</v>
      </c>
      <c r="BQ26" s="137"/>
      <c r="BR26" s="136" t="s">
        <v>437</v>
      </c>
      <c r="BS26" s="159"/>
      <c r="BT26" s="141">
        <v>1</v>
      </c>
      <c r="BU26" s="142"/>
      <c r="BV26" s="141">
        <v>1</v>
      </c>
      <c r="BW26" s="161"/>
      <c r="BX26" s="143">
        <v>1</v>
      </c>
      <c r="BY26" s="387"/>
      <c r="BZ26" s="1414"/>
      <c r="CA26" s="1147" t="s">
        <v>198</v>
      </c>
      <c r="CB26" s="1149">
        <f>BK26</f>
        <v>0</v>
      </c>
      <c r="CC26" s="249"/>
      <c r="CD26" s="234"/>
      <c r="CE26" s="241"/>
      <c r="CF26" s="234"/>
      <c r="CG26" s="241"/>
      <c r="CH26" s="234"/>
      <c r="CI26" s="241"/>
      <c r="CJ26" s="252"/>
      <c r="CK26" s="242"/>
      <c r="CL26" s="115"/>
      <c r="CM26" s="242"/>
      <c r="CN26" s="243"/>
      <c r="CO26" s="113"/>
    </row>
    <row r="27" spans="2:93">
      <c r="B27" s="1141"/>
      <c r="C27" s="109">
        <v>0.5</v>
      </c>
      <c r="D27" s="107" t="s">
        <v>225</v>
      </c>
      <c r="E27" s="109">
        <v>0.5</v>
      </c>
      <c r="F27" s="124"/>
      <c r="G27" s="109">
        <v>0.5</v>
      </c>
      <c r="H27" s="124"/>
      <c r="I27" s="109">
        <v>0.5</v>
      </c>
      <c r="J27" s="124"/>
      <c r="K27" s="109">
        <v>1</v>
      </c>
      <c r="L27" s="119"/>
      <c r="M27" s="109">
        <v>1</v>
      </c>
      <c r="N27" s="124"/>
      <c r="O27" s="266">
        <v>1</v>
      </c>
      <c r="P27" s="1493"/>
      <c r="Q27" s="1148"/>
      <c r="R27" s="215">
        <v>0.5</v>
      </c>
      <c r="S27" s="199" t="s">
        <v>225</v>
      </c>
      <c r="T27" s="215">
        <v>0.5</v>
      </c>
      <c r="U27" s="216"/>
      <c r="V27" s="215">
        <v>0.5</v>
      </c>
      <c r="W27" s="216"/>
      <c r="X27" s="215">
        <v>0.5</v>
      </c>
      <c r="Y27" s="216"/>
      <c r="Z27" s="215">
        <v>1</v>
      </c>
      <c r="AA27" s="216"/>
      <c r="AB27" s="215">
        <v>1</v>
      </c>
      <c r="AC27" s="216"/>
      <c r="AD27" s="270">
        <v>1</v>
      </c>
      <c r="AE27" s="1503"/>
      <c r="AF27" s="177">
        <f t="shared" ref="AF27:AF41" si="43">IF(R27=0,C27,IF(ISBLANK(R27),C27,R27))</f>
        <v>0.5</v>
      </c>
      <c r="AG27" s="153"/>
      <c r="AH27" s="97">
        <f t="shared" ref="AH27:AH41" si="44">IF(T27=0,E27,IF(ISBLANK(T27),E27,T27))</f>
        <v>0.5</v>
      </c>
      <c r="AI27" s="135"/>
      <c r="AJ27" s="97">
        <f t="shared" ref="AJ27:AJ41" si="45">IF(V27=0,G27,IF(ISBLANK(V27),G27,V27))</f>
        <v>0.5</v>
      </c>
      <c r="AK27" s="135"/>
      <c r="AL27" s="97">
        <f t="shared" ref="AL27:AL41" si="46">IF(X27=0,I27,IF(ISBLANK(X27),I27,X27))</f>
        <v>0.5</v>
      </c>
      <c r="AM27" s="135"/>
      <c r="AN27" s="97">
        <f t="shared" ref="AN27:AN41" si="47">IF(Z27=0,K27,IF(ISBLANK(Z27),K27,Z27))</f>
        <v>1</v>
      </c>
      <c r="AO27" s="135"/>
      <c r="AP27" s="97">
        <f t="shared" ref="AP27:AP41" si="48">IF(AB27=0,M27,IF(ISBLANK(AB27),M27,AB27))</f>
        <v>1</v>
      </c>
      <c r="AQ27" s="135"/>
      <c r="AR27" s="77">
        <f t="shared" ref="AR27:AR41" si="49">IF(AD27=0,O27,IF(ISBLANK(AD27),O27,AD27))</f>
        <v>1</v>
      </c>
      <c r="AS27" s="1503"/>
      <c r="AT27" s="1148"/>
      <c r="AU27" s="184">
        <f>AF27*AU$4</f>
        <v>2</v>
      </c>
      <c r="AV27" s="187"/>
      <c r="AW27" s="184">
        <f>AH27*AW$4</f>
        <v>11</v>
      </c>
      <c r="AX27" s="187"/>
      <c r="AY27" s="184">
        <f>AJ27*AY$4</f>
        <v>138</v>
      </c>
      <c r="AZ27" s="187"/>
      <c r="BA27" s="184">
        <f>AL27*BA$4</f>
        <v>446</v>
      </c>
      <c r="BB27" s="188"/>
      <c r="BC27" s="184">
        <f>AN27*BC$4</f>
        <v>80</v>
      </c>
      <c r="BD27" s="189"/>
      <c r="BE27" s="184">
        <f>AP27*BE$4</f>
        <v>225</v>
      </c>
      <c r="BF27" s="188"/>
      <c r="BG27" s="191">
        <f>AR27*BG$4</f>
        <v>180</v>
      </c>
      <c r="BH27" s="386">
        <f t="shared" ref="BH27:BH41" si="50">SUM(AU27:BG27)</f>
        <v>1082</v>
      </c>
      <c r="BI27" s="1503"/>
      <c r="BJ27" s="1148"/>
      <c r="BK27" s="1152"/>
      <c r="BL27" s="184">
        <f>AU27/(100-$BK26)*100</f>
        <v>2</v>
      </c>
      <c r="BM27" s="187"/>
      <c r="BN27" s="184">
        <f>AW27/(100-$BK26)*100</f>
        <v>11</v>
      </c>
      <c r="BO27" s="187"/>
      <c r="BP27" s="184">
        <f>AY27/(100-$BK26)*100</f>
        <v>138</v>
      </c>
      <c r="BQ27" s="187"/>
      <c r="BR27" s="184">
        <f>BA27/(100-$BK26)*100</f>
        <v>446</v>
      </c>
      <c r="BS27" s="188"/>
      <c r="BT27" s="184">
        <f>BC27/(100-$BK26)*100</f>
        <v>80</v>
      </c>
      <c r="BU27" s="189"/>
      <c r="BV27" s="184">
        <f>BE27/(100-$BK26)*100</f>
        <v>225</v>
      </c>
      <c r="BW27" s="188"/>
      <c r="BX27" s="184">
        <f>BG27/(100-$BK26)*100</f>
        <v>180</v>
      </c>
      <c r="BY27" s="386">
        <f>SUM(BL27:BX27)</f>
        <v>1082</v>
      </c>
      <c r="BZ27" s="1503"/>
      <c r="CA27" s="1148"/>
      <c r="CB27" s="1150"/>
      <c r="CC27" s="244">
        <f>BH27</f>
        <v>1082</v>
      </c>
      <c r="CD27" s="114"/>
      <c r="CE27" s="244">
        <f>BY27</f>
        <v>1082</v>
      </c>
      <c r="CF27" s="125"/>
      <c r="CG27" s="245">
        <v>1</v>
      </c>
      <c r="CH27" s="114"/>
      <c r="CI27" s="246">
        <f>CG27*CE27</f>
        <v>1082</v>
      </c>
      <c r="CJ27" s="125"/>
      <c r="CK27" s="244">
        <f>CE27-CC27</f>
        <v>0</v>
      </c>
      <c r="CL27" s="247"/>
      <c r="CM27" s="246">
        <f>CK27*CG27</f>
        <v>0</v>
      </c>
      <c r="CN27" s="125"/>
      <c r="CO27" s="248">
        <v>39934</v>
      </c>
    </row>
    <row r="28" spans="2:93" ht="13.5">
      <c r="B28" s="84" t="s">
        <v>199</v>
      </c>
      <c r="C28" s="98">
        <v>30</v>
      </c>
      <c r="D28" s="103" t="s">
        <v>225</v>
      </c>
      <c r="E28" s="96">
        <v>30</v>
      </c>
      <c r="F28" s="101"/>
      <c r="G28" s="96">
        <v>50</v>
      </c>
      <c r="H28" s="101"/>
      <c r="I28" s="96">
        <v>70</v>
      </c>
      <c r="J28" s="125"/>
      <c r="K28" s="109">
        <v>90</v>
      </c>
      <c r="L28" s="119"/>
      <c r="M28" s="96">
        <v>80</v>
      </c>
      <c r="N28" s="112"/>
      <c r="O28" s="71">
        <v>80</v>
      </c>
      <c r="P28" s="1493"/>
      <c r="Q28" s="84" t="s">
        <v>199</v>
      </c>
      <c r="R28" s="215">
        <v>30</v>
      </c>
      <c r="S28" s="199" t="s">
        <v>225</v>
      </c>
      <c r="T28" s="215">
        <v>30</v>
      </c>
      <c r="U28" s="216"/>
      <c r="V28" s="215">
        <v>50</v>
      </c>
      <c r="W28" s="216"/>
      <c r="X28" s="215">
        <v>70</v>
      </c>
      <c r="Y28" s="216"/>
      <c r="Z28" s="215">
        <v>90</v>
      </c>
      <c r="AA28" s="216"/>
      <c r="AB28" s="215">
        <v>80</v>
      </c>
      <c r="AC28" s="216"/>
      <c r="AD28" s="270">
        <v>80</v>
      </c>
      <c r="AE28" s="1503"/>
      <c r="AF28" s="179">
        <f t="shared" si="43"/>
        <v>30</v>
      </c>
      <c r="AG28" s="154"/>
      <c r="AH28" s="96">
        <f t="shared" si="44"/>
        <v>30</v>
      </c>
      <c r="AI28" s="101"/>
      <c r="AJ28" s="96">
        <f t="shared" si="45"/>
        <v>50</v>
      </c>
      <c r="AK28" s="101"/>
      <c r="AL28" s="96">
        <f t="shared" si="46"/>
        <v>70</v>
      </c>
      <c r="AM28" s="125"/>
      <c r="AN28" s="97">
        <f t="shared" si="47"/>
        <v>90</v>
      </c>
      <c r="AO28" s="135"/>
      <c r="AP28" s="96">
        <f t="shared" si="48"/>
        <v>80</v>
      </c>
      <c r="AQ28" s="112"/>
      <c r="AR28" s="71">
        <f t="shared" si="49"/>
        <v>80</v>
      </c>
      <c r="AS28" s="1503"/>
      <c r="AT28" s="84" t="s">
        <v>199</v>
      </c>
      <c r="AU28" s="185">
        <f t="shared" ref="AU28:AU41" si="51">(AF28*AU$4)/1000</f>
        <v>0.12</v>
      </c>
      <c r="AV28" s="101"/>
      <c r="AW28" s="185">
        <f t="shared" ref="AW28:AW41" si="52">(AH28*AW$4)/1000</f>
        <v>0.66</v>
      </c>
      <c r="AX28" s="101"/>
      <c r="AY28" s="185">
        <f t="shared" ref="AY28:AY41" si="53">(AJ28*AY$4)/1000</f>
        <v>13.8</v>
      </c>
      <c r="AZ28" s="101"/>
      <c r="BA28" s="185">
        <f t="shared" ref="BA28:BA41" si="54">(AL28*BA$4)/1000</f>
        <v>62.44</v>
      </c>
      <c r="BB28" s="112"/>
      <c r="BC28" s="185">
        <f t="shared" ref="BC28:BC41" si="55">(AN28*BC$4)/1000</f>
        <v>7.2</v>
      </c>
      <c r="BD28" s="117"/>
      <c r="BE28" s="185">
        <f t="shared" ref="BE28:BE41" si="56">(AP28*BE$4)/1000</f>
        <v>18</v>
      </c>
      <c r="BF28" s="112"/>
      <c r="BG28" s="190">
        <f t="shared" ref="BG28:BG41" si="57">(AR28*BG$4)/1000</f>
        <v>14.4</v>
      </c>
      <c r="BH28" s="386">
        <f t="shared" si="50"/>
        <v>116.62</v>
      </c>
      <c r="BI28" s="1503"/>
      <c r="BJ28" s="84" t="s">
        <v>199</v>
      </c>
      <c r="BK28" s="280">
        <v>0</v>
      </c>
      <c r="BL28" s="184">
        <f t="shared" ref="BL28:BL41" si="58">AU28/(100-$BK28)*100</f>
        <v>0.12</v>
      </c>
      <c r="BM28" s="101"/>
      <c r="BN28" s="184">
        <f t="shared" ref="BN28:BN41" si="59">AW28/(100-$BK28)*100</f>
        <v>0.66</v>
      </c>
      <c r="BO28" s="101"/>
      <c r="BP28" s="184">
        <f t="shared" ref="BP28:BP41" si="60">AY28/(100-$BK28)*100</f>
        <v>13.8</v>
      </c>
      <c r="BQ28" s="101"/>
      <c r="BR28" s="184">
        <f t="shared" ref="BR28:BR41" si="61">BA28/(100-$BK28)*100</f>
        <v>62.44</v>
      </c>
      <c r="BS28" s="112"/>
      <c r="BT28" s="184">
        <f t="shared" ref="BT28:BT41" si="62">BC28/(100-$BK28)*100</f>
        <v>7.2000000000000011</v>
      </c>
      <c r="BU28" s="117"/>
      <c r="BV28" s="184">
        <f t="shared" ref="BV28:BV41" si="63">BE28/(100-$BK28)*100</f>
        <v>18</v>
      </c>
      <c r="BW28" s="112"/>
      <c r="BX28" s="184">
        <f t="shared" ref="BX28:BX41" si="64">BG28/(100-$BK28)*100</f>
        <v>14.400000000000002</v>
      </c>
      <c r="BY28" s="383">
        <f t="shared" ref="BY28:BY41" si="65">SUM(BL28:BX28)</f>
        <v>116.62</v>
      </c>
      <c r="BZ28" s="1503"/>
      <c r="CA28" s="84" t="s">
        <v>199</v>
      </c>
      <c r="CB28" s="262">
        <f t="shared" ref="CB28:CB41" si="66">BK28</f>
        <v>0</v>
      </c>
      <c r="CC28" s="185">
        <f t="shared" ref="CC28:CC41" si="67">BH28</f>
        <v>116.62</v>
      </c>
      <c r="CD28" s="101"/>
      <c r="CE28" s="185">
        <f t="shared" ref="CE28:CE41" si="68">BY28</f>
        <v>116.62</v>
      </c>
      <c r="CF28" s="112"/>
      <c r="CG28" s="237">
        <v>1</v>
      </c>
      <c r="CH28" s="101"/>
      <c r="CI28" s="236">
        <f t="shared" ref="CI28:CI41" si="69">CG28*CE28</f>
        <v>116.62</v>
      </c>
      <c r="CJ28" s="112"/>
      <c r="CK28" s="185">
        <f t="shared" ref="CK28:CK41" si="70">CE28-CC28</f>
        <v>0</v>
      </c>
      <c r="CL28" s="117"/>
      <c r="CM28" s="236">
        <f t="shared" ref="CM28:CM41" si="71">CK28*CG28</f>
        <v>0</v>
      </c>
      <c r="CN28" s="112"/>
      <c r="CO28" s="239">
        <v>39934</v>
      </c>
    </row>
    <row r="29" spans="2:93">
      <c r="B29" s="84" t="s">
        <v>303</v>
      </c>
      <c r="C29" s="98">
        <v>30</v>
      </c>
      <c r="D29" s="103" t="s">
        <v>225</v>
      </c>
      <c r="E29" s="96">
        <v>30</v>
      </c>
      <c r="F29" s="101"/>
      <c r="G29" s="96">
        <v>50</v>
      </c>
      <c r="H29" s="101"/>
      <c r="I29" s="96">
        <v>70</v>
      </c>
      <c r="J29" s="125"/>
      <c r="K29" s="109">
        <v>90</v>
      </c>
      <c r="L29" s="119"/>
      <c r="M29" s="96">
        <v>80</v>
      </c>
      <c r="N29" s="112"/>
      <c r="O29" s="71">
        <v>80</v>
      </c>
      <c r="P29" s="1493"/>
      <c r="Q29" s="84" t="s">
        <v>303</v>
      </c>
      <c r="R29" s="215">
        <v>30</v>
      </c>
      <c r="S29" s="199" t="s">
        <v>225</v>
      </c>
      <c r="T29" s="215">
        <v>30</v>
      </c>
      <c r="U29" s="216"/>
      <c r="V29" s="215">
        <v>50</v>
      </c>
      <c r="W29" s="216"/>
      <c r="X29" s="215">
        <v>70</v>
      </c>
      <c r="Y29" s="216"/>
      <c r="Z29" s="215">
        <v>90</v>
      </c>
      <c r="AA29" s="216"/>
      <c r="AB29" s="215">
        <v>80</v>
      </c>
      <c r="AC29" s="216"/>
      <c r="AD29" s="270">
        <v>80</v>
      </c>
      <c r="AE29" s="1503"/>
      <c r="AF29" s="179">
        <f t="shared" si="43"/>
        <v>30</v>
      </c>
      <c r="AG29" s="154"/>
      <c r="AH29" s="96">
        <f t="shared" si="44"/>
        <v>30</v>
      </c>
      <c r="AI29" s="101"/>
      <c r="AJ29" s="96">
        <f t="shared" si="45"/>
        <v>50</v>
      </c>
      <c r="AK29" s="101"/>
      <c r="AL29" s="96">
        <f t="shared" si="46"/>
        <v>70</v>
      </c>
      <c r="AM29" s="125"/>
      <c r="AN29" s="97">
        <f t="shared" si="47"/>
        <v>90</v>
      </c>
      <c r="AO29" s="135"/>
      <c r="AP29" s="96">
        <f t="shared" si="48"/>
        <v>80</v>
      </c>
      <c r="AQ29" s="112"/>
      <c r="AR29" s="71">
        <f t="shared" si="49"/>
        <v>80</v>
      </c>
      <c r="AS29" s="1503"/>
      <c r="AT29" s="84" t="s">
        <v>303</v>
      </c>
      <c r="AU29" s="185">
        <f t="shared" si="51"/>
        <v>0.12</v>
      </c>
      <c r="AV29" s="101"/>
      <c r="AW29" s="185">
        <f t="shared" si="52"/>
        <v>0.66</v>
      </c>
      <c r="AX29" s="101"/>
      <c r="AY29" s="185">
        <f t="shared" si="53"/>
        <v>13.8</v>
      </c>
      <c r="AZ29" s="101"/>
      <c r="BA29" s="185">
        <f t="shared" si="54"/>
        <v>62.44</v>
      </c>
      <c r="BB29" s="112"/>
      <c r="BC29" s="185">
        <f t="shared" si="55"/>
        <v>7.2</v>
      </c>
      <c r="BD29" s="117"/>
      <c r="BE29" s="185">
        <f t="shared" si="56"/>
        <v>18</v>
      </c>
      <c r="BF29" s="112"/>
      <c r="BG29" s="190">
        <f t="shared" si="57"/>
        <v>14.4</v>
      </c>
      <c r="BH29" s="386">
        <f t="shared" si="50"/>
        <v>116.62</v>
      </c>
      <c r="BI29" s="1503"/>
      <c r="BJ29" s="84" t="s">
        <v>303</v>
      </c>
      <c r="BK29" s="280">
        <v>0</v>
      </c>
      <c r="BL29" s="184">
        <f t="shared" si="58"/>
        <v>0.12</v>
      </c>
      <c r="BM29" s="101"/>
      <c r="BN29" s="184">
        <f t="shared" si="59"/>
        <v>0.66</v>
      </c>
      <c r="BO29" s="101"/>
      <c r="BP29" s="184">
        <f t="shared" si="60"/>
        <v>13.8</v>
      </c>
      <c r="BQ29" s="101"/>
      <c r="BR29" s="184">
        <f t="shared" si="61"/>
        <v>62.44</v>
      </c>
      <c r="BS29" s="112"/>
      <c r="BT29" s="184">
        <f t="shared" si="62"/>
        <v>7.2000000000000011</v>
      </c>
      <c r="BU29" s="117"/>
      <c r="BV29" s="184">
        <f t="shared" si="63"/>
        <v>18</v>
      </c>
      <c r="BW29" s="112"/>
      <c r="BX29" s="184">
        <f t="shared" si="64"/>
        <v>14.400000000000002</v>
      </c>
      <c r="BY29" s="383">
        <f t="shared" si="65"/>
        <v>116.62</v>
      </c>
      <c r="BZ29" s="1503"/>
      <c r="CA29" s="84" t="s">
        <v>303</v>
      </c>
      <c r="CB29" s="262">
        <f t="shared" si="66"/>
        <v>0</v>
      </c>
      <c r="CC29" s="185">
        <f t="shared" si="67"/>
        <v>116.62</v>
      </c>
      <c r="CD29" s="101"/>
      <c r="CE29" s="185">
        <f t="shared" si="68"/>
        <v>116.62</v>
      </c>
      <c r="CF29" s="112"/>
      <c r="CG29" s="237">
        <v>1</v>
      </c>
      <c r="CH29" s="101"/>
      <c r="CI29" s="236">
        <f t="shared" si="69"/>
        <v>116.62</v>
      </c>
      <c r="CJ29" s="112"/>
      <c r="CK29" s="185">
        <f t="shared" si="70"/>
        <v>0</v>
      </c>
      <c r="CL29" s="117"/>
      <c r="CM29" s="236">
        <f t="shared" si="71"/>
        <v>0</v>
      </c>
      <c r="CN29" s="112"/>
      <c r="CO29" s="239">
        <v>39934</v>
      </c>
    </row>
    <row r="30" spans="2:93">
      <c r="B30" s="84" t="s">
        <v>304</v>
      </c>
      <c r="C30" s="98">
        <v>30</v>
      </c>
      <c r="D30" s="103" t="s">
        <v>225</v>
      </c>
      <c r="E30" s="96">
        <v>30</v>
      </c>
      <c r="F30" s="101"/>
      <c r="G30" s="96">
        <v>50</v>
      </c>
      <c r="H30" s="101"/>
      <c r="I30" s="96">
        <v>70</v>
      </c>
      <c r="J30" s="125"/>
      <c r="K30" s="109">
        <v>100</v>
      </c>
      <c r="L30" s="119"/>
      <c r="M30" s="96">
        <v>80</v>
      </c>
      <c r="N30" s="112"/>
      <c r="O30" s="71">
        <v>80</v>
      </c>
      <c r="P30" s="1493"/>
      <c r="Q30" s="84" t="s">
        <v>304</v>
      </c>
      <c r="R30" s="215">
        <v>30</v>
      </c>
      <c r="S30" s="199" t="s">
        <v>225</v>
      </c>
      <c r="T30" s="215">
        <v>30</v>
      </c>
      <c r="U30" s="216"/>
      <c r="V30" s="215">
        <v>50</v>
      </c>
      <c r="W30" s="216"/>
      <c r="X30" s="215">
        <v>70</v>
      </c>
      <c r="Y30" s="216"/>
      <c r="Z30" s="215">
        <v>100</v>
      </c>
      <c r="AA30" s="216"/>
      <c r="AB30" s="215">
        <v>80</v>
      </c>
      <c r="AC30" s="216"/>
      <c r="AD30" s="270">
        <v>80</v>
      </c>
      <c r="AE30" s="1503"/>
      <c r="AF30" s="179">
        <f t="shared" si="43"/>
        <v>30</v>
      </c>
      <c r="AG30" s="154"/>
      <c r="AH30" s="96">
        <f t="shared" si="44"/>
        <v>30</v>
      </c>
      <c r="AI30" s="101"/>
      <c r="AJ30" s="96">
        <f t="shared" si="45"/>
        <v>50</v>
      </c>
      <c r="AK30" s="101"/>
      <c r="AL30" s="96">
        <f t="shared" si="46"/>
        <v>70</v>
      </c>
      <c r="AM30" s="125"/>
      <c r="AN30" s="97">
        <f t="shared" si="47"/>
        <v>100</v>
      </c>
      <c r="AO30" s="135"/>
      <c r="AP30" s="96">
        <f t="shared" si="48"/>
        <v>80</v>
      </c>
      <c r="AQ30" s="112"/>
      <c r="AR30" s="71">
        <f t="shared" si="49"/>
        <v>80</v>
      </c>
      <c r="AS30" s="1503"/>
      <c r="AT30" s="84" t="s">
        <v>304</v>
      </c>
      <c r="AU30" s="185">
        <f t="shared" si="51"/>
        <v>0.12</v>
      </c>
      <c r="AV30" s="101"/>
      <c r="AW30" s="185">
        <f t="shared" si="52"/>
        <v>0.66</v>
      </c>
      <c r="AX30" s="101"/>
      <c r="AY30" s="185">
        <f t="shared" si="53"/>
        <v>13.8</v>
      </c>
      <c r="AZ30" s="101"/>
      <c r="BA30" s="185">
        <f t="shared" si="54"/>
        <v>62.44</v>
      </c>
      <c r="BB30" s="112"/>
      <c r="BC30" s="185">
        <f t="shared" si="55"/>
        <v>8</v>
      </c>
      <c r="BD30" s="117"/>
      <c r="BE30" s="185">
        <f t="shared" si="56"/>
        <v>18</v>
      </c>
      <c r="BF30" s="112"/>
      <c r="BG30" s="190">
        <f t="shared" si="57"/>
        <v>14.4</v>
      </c>
      <c r="BH30" s="386">
        <f t="shared" si="50"/>
        <v>117.42</v>
      </c>
      <c r="BI30" s="1503"/>
      <c r="BJ30" s="84" t="s">
        <v>304</v>
      </c>
      <c r="BK30" s="280">
        <v>0</v>
      </c>
      <c r="BL30" s="184">
        <f t="shared" si="58"/>
        <v>0.12</v>
      </c>
      <c r="BM30" s="101"/>
      <c r="BN30" s="184">
        <f t="shared" si="59"/>
        <v>0.66</v>
      </c>
      <c r="BO30" s="101"/>
      <c r="BP30" s="184">
        <f t="shared" si="60"/>
        <v>13.8</v>
      </c>
      <c r="BQ30" s="101"/>
      <c r="BR30" s="184">
        <f t="shared" si="61"/>
        <v>62.44</v>
      </c>
      <c r="BS30" s="112"/>
      <c r="BT30" s="184">
        <f t="shared" si="62"/>
        <v>8</v>
      </c>
      <c r="BU30" s="117"/>
      <c r="BV30" s="184">
        <f t="shared" si="63"/>
        <v>18</v>
      </c>
      <c r="BW30" s="112"/>
      <c r="BX30" s="184">
        <f t="shared" si="64"/>
        <v>14.400000000000002</v>
      </c>
      <c r="BY30" s="383">
        <f t="shared" si="65"/>
        <v>117.42</v>
      </c>
      <c r="BZ30" s="1503"/>
      <c r="CA30" s="84" t="s">
        <v>304</v>
      </c>
      <c r="CB30" s="262">
        <f t="shared" si="66"/>
        <v>0</v>
      </c>
      <c r="CC30" s="185">
        <f t="shared" si="67"/>
        <v>117.42</v>
      </c>
      <c r="CD30" s="101"/>
      <c r="CE30" s="185">
        <f t="shared" si="68"/>
        <v>117.42</v>
      </c>
      <c r="CF30" s="112"/>
      <c r="CG30" s="237">
        <v>1</v>
      </c>
      <c r="CH30" s="101"/>
      <c r="CI30" s="236">
        <f t="shared" si="69"/>
        <v>117.42</v>
      </c>
      <c r="CJ30" s="112"/>
      <c r="CK30" s="185">
        <f t="shared" si="70"/>
        <v>0</v>
      </c>
      <c r="CL30" s="117"/>
      <c r="CM30" s="236">
        <f t="shared" si="71"/>
        <v>0</v>
      </c>
      <c r="CN30" s="112"/>
      <c r="CO30" s="239">
        <v>39934</v>
      </c>
    </row>
    <row r="31" spans="2:93">
      <c r="B31" s="84" t="s">
        <v>305</v>
      </c>
      <c r="C31" s="98">
        <v>30</v>
      </c>
      <c r="D31" s="103" t="s">
        <v>225</v>
      </c>
      <c r="E31" s="96">
        <v>30</v>
      </c>
      <c r="F31" s="101"/>
      <c r="G31" s="96">
        <v>50</v>
      </c>
      <c r="H31" s="101"/>
      <c r="I31" s="96">
        <v>70</v>
      </c>
      <c r="J31" s="125"/>
      <c r="K31" s="109">
        <v>100</v>
      </c>
      <c r="L31" s="119"/>
      <c r="M31" s="96">
        <v>80</v>
      </c>
      <c r="N31" s="112"/>
      <c r="O31" s="71">
        <v>80</v>
      </c>
      <c r="P31" s="1493"/>
      <c r="Q31" s="84" t="s">
        <v>305</v>
      </c>
      <c r="R31" s="215">
        <v>30</v>
      </c>
      <c r="S31" s="199" t="s">
        <v>225</v>
      </c>
      <c r="T31" s="215">
        <v>30</v>
      </c>
      <c r="U31" s="216"/>
      <c r="V31" s="215">
        <v>50</v>
      </c>
      <c r="W31" s="216"/>
      <c r="X31" s="215">
        <v>70</v>
      </c>
      <c r="Y31" s="216"/>
      <c r="Z31" s="215">
        <v>100</v>
      </c>
      <c r="AA31" s="216"/>
      <c r="AB31" s="215">
        <v>80</v>
      </c>
      <c r="AC31" s="216"/>
      <c r="AD31" s="270">
        <v>80</v>
      </c>
      <c r="AE31" s="1503"/>
      <c r="AF31" s="179">
        <f t="shared" si="43"/>
        <v>30</v>
      </c>
      <c r="AG31" s="154"/>
      <c r="AH31" s="96">
        <f t="shared" si="44"/>
        <v>30</v>
      </c>
      <c r="AI31" s="101"/>
      <c r="AJ31" s="96">
        <f t="shared" si="45"/>
        <v>50</v>
      </c>
      <c r="AK31" s="101"/>
      <c r="AL31" s="96">
        <f t="shared" si="46"/>
        <v>70</v>
      </c>
      <c r="AM31" s="125"/>
      <c r="AN31" s="97">
        <f t="shared" si="47"/>
        <v>100</v>
      </c>
      <c r="AO31" s="135"/>
      <c r="AP31" s="96">
        <f t="shared" si="48"/>
        <v>80</v>
      </c>
      <c r="AQ31" s="112"/>
      <c r="AR31" s="71">
        <f t="shared" si="49"/>
        <v>80</v>
      </c>
      <c r="AS31" s="1503"/>
      <c r="AT31" s="84" t="s">
        <v>305</v>
      </c>
      <c r="AU31" s="185">
        <f t="shared" si="51"/>
        <v>0.12</v>
      </c>
      <c r="AV31" s="101"/>
      <c r="AW31" s="185">
        <f t="shared" si="52"/>
        <v>0.66</v>
      </c>
      <c r="AX31" s="101"/>
      <c r="AY31" s="185">
        <f t="shared" si="53"/>
        <v>13.8</v>
      </c>
      <c r="AZ31" s="101"/>
      <c r="BA31" s="185">
        <f t="shared" si="54"/>
        <v>62.44</v>
      </c>
      <c r="BB31" s="112"/>
      <c r="BC31" s="185">
        <f t="shared" si="55"/>
        <v>8</v>
      </c>
      <c r="BD31" s="117"/>
      <c r="BE31" s="185">
        <f t="shared" si="56"/>
        <v>18</v>
      </c>
      <c r="BF31" s="112"/>
      <c r="BG31" s="190">
        <f t="shared" si="57"/>
        <v>14.4</v>
      </c>
      <c r="BH31" s="386">
        <f t="shared" si="50"/>
        <v>117.42</v>
      </c>
      <c r="BI31" s="1503"/>
      <c r="BJ31" s="84" t="s">
        <v>305</v>
      </c>
      <c r="BK31" s="280">
        <v>0</v>
      </c>
      <c r="BL31" s="184">
        <f t="shared" si="58"/>
        <v>0.12</v>
      </c>
      <c r="BM31" s="101"/>
      <c r="BN31" s="184">
        <f t="shared" si="59"/>
        <v>0.66</v>
      </c>
      <c r="BO31" s="101"/>
      <c r="BP31" s="184">
        <f t="shared" si="60"/>
        <v>13.8</v>
      </c>
      <c r="BQ31" s="101"/>
      <c r="BR31" s="184">
        <f t="shared" si="61"/>
        <v>62.44</v>
      </c>
      <c r="BS31" s="112"/>
      <c r="BT31" s="184">
        <f t="shared" si="62"/>
        <v>8</v>
      </c>
      <c r="BU31" s="117"/>
      <c r="BV31" s="184">
        <f t="shared" si="63"/>
        <v>18</v>
      </c>
      <c r="BW31" s="112"/>
      <c r="BX31" s="184">
        <f t="shared" si="64"/>
        <v>14.400000000000002</v>
      </c>
      <c r="BY31" s="383">
        <f t="shared" si="65"/>
        <v>117.42</v>
      </c>
      <c r="BZ31" s="1503"/>
      <c r="CA31" s="84" t="s">
        <v>305</v>
      </c>
      <c r="CB31" s="262">
        <f t="shared" si="66"/>
        <v>0</v>
      </c>
      <c r="CC31" s="185">
        <f t="shared" si="67"/>
        <v>117.42</v>
      </c>
      <c r="CD31" s="101"/>
      <c r="CE31" s="185">
        <f t="shared" si="68"/>
        <v>117.42</v>
      </c>
      <c r="CF31" s="112"/>
      <c r="CG31" s="237">
        <v>1</v>
      </c>
      <c r="CH31" s="101"/>
      <c r="CI31" s="236">
        <f t="shared" si="69"/>
        <v>117.42</v>
      </c>
      <c r="CJ31" s="112"/>
      <c r="CK31" s="185">
        <f t="shared" si="70"/>
        <v>0</v>
      </c>
      <c r="CL31" s="117"/>
      <c r="CM31" s="236">
        <f t="shared" si="71"/>
        <v>0</v>
      </c>
      <c r="CN31" s="112"/>
      <c r="CO31" s="239">
        <v>39934</v>
      </c>
    </row>
    <row r="32" spans="2:93">
      <c r="B32" s="84" t="s">
        <v>306</v>
      </c>
      <c r="C32" s="98">
        <v>30</v>
      </c>
      <c r="D32" s="103" t="s">
        <v>225</v>
      </c>
      <c r="E32" s="96">
        <v>30</v>
      </c>
      <c r="F32" s="101"/>
      <c r="G32" s="96">
        <v>50</v>
      </c>
      <c r="H32" s="101"/>
      <c r="I32" s="96">
        <v>70</v>
      </c>
      <c r="J32" s="125"/>
      <c r="K32" s="109">
        <v>110</v>
      </c>
      <c r="L32" s="119"/>
      <c r="M32" s="96">
        <v>80</v>
      </c>
      <c r="N32" s="112"/>
      <c r="O32" s="71">
        <v>80</v>
      </c>
      <c r="P32" s="1493"/>
      <c r="Q32" s="84" t="s">
        <v>306</v>
      </c>
      <c r="R32" s="215">
        <v>30</v>
      </c>
      <c r="S32" s="199" t="s">
        <v>225</v>
      </c>
      <c r="T32" s="215">
        <v>30</v>
      </c>
      <c r="U32" s="216"/>
      <c r="V32" s="215">
        <v>50</v>
      </c>
      <c r="W32" s="216"/>
      <c r="X32" s="215">
        <v>70</v>
      </c>
      <c r="Y32" s="216"/>
      <c r="Z32" s="215">
        <v>110</v>
      </c>
      <c r="AA32" s="216"/>
      <c r="AB32" s="215">
        <v>80</v>
      </c>
      <c r="AC32" s="216"/>
      <c r="AD32" s="270">
        <v>80</v>
      </c>
      <c r="AE32" s="1503"/>
      <c r="AF32" s="179">
        <f t="shared" si="43"/>
        <v>30</v>
      </c>
      <c r="AG32" s="154"/>
      <c r="AH32" s="96">
        <f t="shared" si="44"/>
        <v>30</v>
      </c>
      <c r="AI32" s="101"/>
      <c r="AJ32" s="96">
        <f t="shared" si="45"/>
        <v>50</v>
      </c>
      <c r="AK32" s="101"/>
      <c r="AL32" s="96">
        <f t="shared" si="46"/>
        <v>70</v>
      </c>
      <c r="AM32" s="125"/>
      <c r="AN32" s="97">
        <f t="shared" si="47"/>
        <v>110</v>
      </c>
      <c r="AO32" s="135"/>
      <c r="AP32" s="96">
        <f t="shared" si="48"/>
        <v>80</v>
      </c>
      <c r="AQ32" s="112"/>
      <c r="AR32" s="71">
        <f t="shared" si="49"/>
        <v>80</v>
      </c>
      <c r="AS32" s="1503"/>
      <c r="AT32" s="84" t="s">
        <v>306</v>
      </c>
      <c r="AU32" s="185">
        <f t="shared" si="51"/>
        <v>0.12</v>
      </c>
      <c r="AV32" s="101"/>
      <c r="AW32" s="185">
        <f t="shared" si="52"/>
        <v>0.66</v>
      </c>
      <c r="AX32" s="101"/>
      <c r="AY32" s="185">
        <f t="shared" si="53"/>
        <v>13.8</v>
      </c>
      <c r="AZ32" s="101"/>
      <c r="BA32" s="185">
        <f t="shared" si="54"/>
        <v>62.44</v>
      </c>
      <c r="BB32" s="112"/>
      <c r="BC32" s="185">
        <f t="shared" si="55"/>
        <v>8.8000000000000007</v>
      </c>
      <c r="BD32" s="117"/>
      <c r="BE32" s="185">
        <f t="shared" si="56"/>
        <v>18</v>
      </c>
      <c r="BF32" s="112"/>
      <c r="BG32" s="190">
        <f t="shared" si="57"/>
        <v>14.4</v>
      </c>
      <c r="BH32" s="386">
        <f t="shared" si="50"/>
        <v>118.22</v>
      </c>
      <c r="BI32" s="1503"/>
      <c r="BJ32" s="84" t="s">
        <v>306</v>
      </c>
      <c r="BK32" s="280">
        <v>0</v>
      </c>
      <c r="BL32" s="184">
        <f t="shared" si="58"/>
        <v>0.12</v>
      </c>
      <c r="BM32" s="101"/>
      <c r="BN32" s="184">
        <f t="shared" si="59"/>
        <v>0.66</v>
      </c>
      <c r="BO32" s="101"/>
      <c r="BP32" s="184">
        <f t="shared" si="60"/>
        <v>13.8</v>
      </c>
      <c r="BQ32" s="101"/>
      <c r="BR32" s="184">
        <f t="shared" si="61"/>
        <v>62.44</v>
      </c>
      <c r="BS32" s="112"/>
      <c r="BT32" s="184">
        <f t="shared" si="62"/>
        <v>8.8000000000000007</v>
      </c>
      <c r="BU32" s="117"/>
      <c r="BV32" s="184">
        <f t="shared" si="63"/>
        <v>18</v>
      </c>
      <c r="BW32" s="112"/>
      <c r="BX32" s="184">
        <f t="shared" si="64"/>
        <v>14.400000000000002</v>
      </c>
      <c r="BY32" s="383">
        <f t="shared" si="65"/>
        <v>118.22</v>
      </c>
      <c r="BZ32" s="1503"/>
      <c r="CA32" s="84" t="s">
        <v>306</v>
      </c>
      <c r="CB32" s="262">
        <f t="shared" si="66"/>
        <v>0</v>
      </c>
      <c r="CC32" s="185">
        <f t="shared" si="67"/>
        <v>118.22</v>
      </c>
      <c r="CD32" s="101"/>
      <c r="CE32" s="185">
        <f t="shared" si="68"/>
        <v>118.22</v>
      </c>
      <c r="CF32" s="112"/>
      <c r="CG32" s="237">
        <v>1</v>
      </c>
      <c r="CH32" s="101"/>
      <c r="CI32" s="236">
        <f t="shared" si="69"/>
        <v>118.22</v>
      </c>
      <c r="CJ32" s="112"/>
      <c r="CK32" s="185">
        <f t="shared" si="70"/>
        <v>0</v>
      </c>
      <c r="CL32" s="117"/>
      <c r="CM32" s="236">
        <f t="shared" si="71"/>
        <v>0</v>
      </c>
      <c r="CN32" s="112"/>
      <c r="CO32" s="239">
        <v>39934</v>
      </c>
    </row>
    <row r="33" spans="2:93">
      <c r="B33" s="84" t="s">
        <v>307</v>
      </c>
      <c r="C33" s="98">
        <v>30</v>
      </c>
      <c r="D33" s="103" t="s">
        <v>225</v>
      </c>
      <c r="E33" s="96">
        <v>30</v>
      </c>
      <c r="F33" s="101"/>
      <c r="G33" s="96">
        <v>50</v>
      </c>
      <c r="H33" s="101"/>
      <c r="I33" s="96">
        <v>70</v>
      </c>
      <c r="J33" s="125"/>
      <c r="K33" s="109">
        <v>100</v>
      </c>
      <c r="L33" s="119"/>
      <c r="M33" s="96">
        <v>80</v>
      </c>
      <c r="N33" s="112"/>
      <c r="O33" s="71">
        <v>80</v>
      </c>
      <c r="P33" s="1493"/>
      <c r="Q33" s="84" t="s">
        <v>307</v>
      </c>
      <c r="R33" s="215">
        <v>30</v>
      </c>
      <c r="S33" s="199" t="s">
        <v>225</v>
      </c>
      <c r="T33" s="215">
        <v>30</v>
      </c>
      <c r="U33" s="216"/>
      <c r="V33" s="215">
        <v>50</v>
      </c>
      <c r="W33" s="216"/>
      <c r="X33" s="215">
        <v>70</v>
      </c>
      <c r="Y33" s="216"/>
      <c r="Z33" s="215">
        <v>100</v>
      </c>
      <c r="AA33" s="216"/>
      <c r="AB33" s="215">
        <v>80</v>
      </c>
      <c r="AC33" s="216"/>
      <c r="AD33" s="270">
        <v>80</v>
      </c>
      <c r="AE33" s="1503"/>
      <c r="AF33" s="179">
        <f t="shared" si="43"/>
        <v>30</v>
      </c>
      <c r="AG33" s="154"/>
      <c r="AH33" s="96">
        <f t="shared" si="44"/>
        <v>30</v>
      </c>
      <c r="AI33" s="101"/>
      <c r="AJ33" s="96">
        <f t="shared" si="45"/>
        <v>50</v>
      </c>
      <c r="AK33" s="101"/>
      <c r="AL33" s="96">
        <f t="shared" si="46"/>
        <v>70</v>
      </c>
      <c r="AM33" s="125"/>
      <c r="AN33" s="97">
        <f t="shared" si="47"/>
        <v>100</v>
      </c>
      <c r="AO33" s="135"/>
      <c r="AP33" s="96">
        <f t="shared" si="48"/>
        <v>80</v>
      </c>
      <c r="AQ33" s="112"/>
      <c r="AR33" s="71">
        <f t="shared" si="49"/>
        <v>80</v>
      </c>
      <c r="AS33" s="1503"/>
      <c r="AT33" s="84" t="s">
        <v>307</v>
      </c>
      <c r="AU33" s="185">
        <f t="shared" si="51"/>
        <v>0.12</v>
      </c>
      <c r="AV33" s="101"/>
      <c r="AW33" s="185">
        <f t="shared" si="52"/>
        <v>0.66</v>
      </c>
      <c r="AX33" s="101"/>
      <c r="AY33" s="185">
        <f t="shared" si="53"/>
        <v>13.8</v>
      </c>
      <c r="AZ33" s="101"/>
      <c r="BA33" s="185">
        <f t="shared" si="54"/>
        <v>62.44</v>
      </c>
      <c r="BB33" s="112"/>
      <c r="BC33" s="185">
        <f t="shared" si="55"/>
        <v>8</v>
      </c>
      <c r="BD33" s="117"/>
      <c r="BE33" s="185">
        <f t="shared" si="56"/>
        <v>18</v>
      </c>
      <c r="BF33" s="112"/>
      <c r="BG33" s="190">
        <f t="shared" si="57"/>
        <v>14.4</v>
      </c>
      <c r="BH33" s="386">
        <f t="shared" si="50"/>
        <v>117.42</v>
      </c>
      <c r="BI33" s="1503"/>
      <c r="BJ33" s="84" t="s">
        <v>307</v>
      </c>
      <c r="BK33" s="280">
        <v>0</v>
      </c>
      <c r="BL33" s="184">
        <f t="shared" si="58"/>
        <v>0.12</v>
      </c>
      <c r="BM33" s="101"/>
      <c r="BN33" s="184">
        <f t="shared" si="59"/>
        <v>0.66</v>
      </c>
      <c r="BO33" s="101"/>
      <c r="BP33" s="184">
        <f t="shared" si="60"/>
        <v>13.8</v>
      </c>
      <c r="BQ33" s="101"/>
      <c r="BR33" s="184">
        <f t="shared" si="61"/>
        <v>62.44</v>
      </c>
      <c r="BS33" s="112"/>
      <c r="BT33" s="184">
        <f t="shared" si="62"/>
        <v>8</v>
      </c>
      <c r="BU33" s="117"/>
      <c r="BV33" s="184">
        <f t="shared" si="63"/>
        <v>18</v>
      </c>
      <c r="BW33" s="112"/>
      <c r="BX33" s="184">
        <f t="shared" si="64"/>
        <v>14.400000000000002</v>
      </c>
      <c r="BY33" s="383">
        <f t="shared" si="65"/>
        <v>117.42</v>
      </c>
      <c r="BZ33" s="1503"/>
      <c r="CA33" s="84" t="s">
        <v>307</v>
      </c>
      <c r="CB33" s="262">
        <f t="shared" si="66"/>
        <v>0</v>
      </c>
      <c r="CC33" s="185">
        <f t="shared" si="67"/>
        <v>117.42</v>
      </c>
      <c r="CD33" s="101"/>
      <c r="CE33" s="185">
        <f t="shared" si="68"/>
        <v>117.42</v>
      </c>
      <c r="CF33" s="112"/>
      <c r="CG33" s="237">
        <v>1</v>
      </c>
      <c r="CH33" s="101"/>
      <c r="CI33" s="236">
        <f t="shared" si="69"/>
        <v>117.42</v>
      </c>
      <c r="CJ33" s="112"/>
      <c r="CK33" s="185">
        <f t="shared" si="70"/>
        <v>0</v>
      </c>
      <c r="CL33" s="117"/>
      <c r="CM33" s="236">
        <f t="shared" si="71"/>
        <v>0</v>
      </c>
      <c r="CN33" s="112"/>
      <c r="CO33" s="239">
        <v>39934</v>
      </c>
    </row>
    <row r="34" spans="2:93">
      <c r="B34" s="84" t="s">
        <v>440</v>
      </c>
      <c r="C34" s="98">
        <v>30</v>
      </c>
      <c r="D34" s="103" t="s">
        <v>225</v>
      </c>
      <c r="E34" s="96">
        <v>30</v>
      </c>
      <c r="F34" s="101"/>
      <c r="G34" s="96">
        <v>40</v>
      </c>
      <c r="H34" s="101"/>
      <c r="I34" s="96">
        <v>60</v>
      </c>
      <c r="J34" s="125"/>
      <c r="K34" s="109">
        <v>90</v>
      </c>
      <c r="L34" s="119"/>
      <c r="M34" s="96">
        <v>70</v>
      </c>
      <c r="N34" s="112"/>
      <c r="O34" s="71">
        <v>70</v>
      </c>
      <c r="P34" s="1493"/>
      <c r="Q34" s="84" t="s">
        <v>440</v>
      </c>
      <c r="R34" s="215">
        <v>30</v>
      </c>
      <c r="S34" s="199" t="s">
        <v>225</v>
      </c>
      <c r="T34" s="215">
        <v>30</v>
      </c>
      <c r="U34" s="216"/>
      <c r="V34" s="215">
        <v>40</v>
      </c>
      <c r="W34" s="216"/>
      <c r="X34" s="215">
        <v>60</v>
      </c>
      <c r="Y34" s="216"/>
      <c r="Z34" s="215">
        <v>90</v>
      </c>
      <c r="AA34" s="216"/>
      <c r="AB34" s="215">
        <v>70</v>
      </c>
      <c r="AC34" s="216"/>
      <c r="AD34" s="270">
        <v>70</v>
      </c>
      <c r="AE34" s="1503"/>
      <c r="AF34" s="179">
        <f t="shared" si="43"/>
        <v>30</v>
      </c>
      <c r="AG34" s="154"/>
      <c r="AH34" s="96">
        <f t="shared" si="44"/>
        <v>30</v>
      </c>
      <c r="AI34" s="101"/>
      <c r="AJ34" s="96">
        <f t="shared" si="45"/>
        <v>40</v>
      </c>
      <c r="AK34" s="101"/>
      <c r="AL34" s="96">
        <f t="shared" si="46"/>
        <v>60</v>
      </c>
      <c r="AM34" s="125"/>
      <c r="AN34" s="97">
        <f t="shared" si="47"/>
        <v>90</v>
      </c>
      <c r="AO34" s="135"/>
      <c r="AP34" s="96">
        <f t="shared" si="48"/>
        <v>70</v>
      </c>
      <c r="AQ34" s="112"/>
      <c r="AR34" s="71">
        <f t="shared" si="49"/>
        <v>70</v>
      </c>
      <c r="AS34" s="1503"/>
      <c r="AT34" s="84" t="s">
        <v>440</v>
      </c>
      <c r="AU34" s="185">
        <f t="shared" si="51"/>
        <v>0.12</v>
      </c>
      <c r="AV34" s="101"/>
      <c r="AW34" s="185">
        <f t="shared" si="52"/>
        <v>0.66</v>
      </c>
      <c r="AX34" s="101"/>
      <c r="AY34" s="185">
        <f t="shared" si="53"/>
        <v>11.04</v>
      </c>
      <c r="AZ34" s="101"/>
      <c r="BA34" s="185">
        <f t="shared" si="54"/>
        <v>53.52</v>
      </c>
      <c r="BB34" s="112"/>
      <c r="BC34" s="185">
        <f t="shared" si="55"/>
        <v>7.2</v>
      </c>
      <c r="BD34" s="117"/>
      <c r="BE34" s="185">
        <f t="shared" si="56"/>
        <v>15.75</v>
      </c>
      <c r="BF34" s="112"/>
      <c r="BG34" s="190">
        <f t="shared" si="57"/>
        <v>12.6</v>
      </c>
      <c r="BH34" s="386">
        <f t="shared" si="50"/>
        <v>100.89</v>
      </c>
      <c r="BI34" s="1503"/>
      <c r="BJ34" s="84" t="s">
        <v>440</v>
      </c>
      <c r="BK34" s="280">
        <v>0</v>
      </c>
      <c r="BL34" s="184">
        <f t="shared" si="58"/>
        <v>0.12</v>
      </c>
      <c r="BM34" s="101"/>
      <c r="BN34" s="184">
        <f t="shared" si="59"/>
        <v>0.66</v>
      </c>
      <c r="BO34" s="101"/>
      <c r="BP34" s="184">
        <f t="shared" si="60"/>
        <v>11.04</v>
      </c>
      <c r="BQ34" s="101"/>
      <c r="BR34" s="184">
        <f t="shared" si="61"/>
        <v>53.52</v>
      </c>
      <c r="BS34" s="112"/>
      <c r="BT34" s="184">
        <f t="shared" si="62"/>
        <v>7.2000000000000011</v>
      </c>
      <c r="BU34" s="117"/>
      <c r="BV34" s="184">
        <f t="shared" si="63"/>
        <v>15.75</v>
      </c>
      <c r="BW34" s="112"/>
      <c r="BX34" s="184">
        <f t="shared" si="64"/>
        <v>12.6</v>
      </c>
      <c r="BY34" s="383">
        <f t="shared" si="65"/>
        <v>100.89</v>
      </c>
      <c r="BZ34" s="1503"/>
      <c r="CA34" s="84" t="s">
        <v>440</v>
      </c>
      <c r="CB34" s="262">
        <f t="shared" si="66"/>
        <v>0</v>
      </c>
      <c r="CC34" s="185">
        <f t="shared" si="67"/>
        <v>100.89</v>
      </c>
      <c r="CD34" s="101"/>
      <c r="CE34" s="185">
        <f t="shared" si="68"/>
        <v>100.89</v>
      </c>
      <c r="CF34" s="112"/>
      <c r="CG34" s="237">
        <v>1</v>
      </c>
      <c r="CH34" s="101"/>
      <c r="CI34" s="236">
        <f t="shared" si="69"/>
        <v>100.89</v>
      </c>
      <c r="CJ34" s="112"/>
      <c r="CK34" s="185">
        <f t="shared" si="70"/>
        <v>0</v>
      </c>
      <c r="CL34" s="117"/>
      <c r="CM34" s="236">
        <f t="shared" si="71"/>
        <v>0</v>
      </c>
      <c r="CN34" s="112"/>
      <c r="CO34" s="239">
        <v>39934</v>
      </c>
    </row>
    <row r="35" spans="2:93">
      <c r="B35" s="84" t="s">
        <v>298</v>
      </c>
      <c r="C35" s="98">
        <v>30</v>
      </c>
      <c r="D35" s="103" t="s">
        <v>225</v>
      </c>
      <c r="E35" s="96">
        <v>30</v>
      </c>
      <c r="F35" s="101"/>
      <c r="G35" s="96">
        <v>40</v>
      </c>
      <c r="H35" s="101"/>
      <c r="I35" s="96">
        <v>60</v>
      </c>
      <c r="J35" s="125"/>
      <c r="K35" s="109">
        <v>90</v>
      </c>
      <c r="L35" s="119"/>
      <c r="M35" s="96">
        <v>70</v>
      </c>
      <c r="N35" s="112"/>
      <c r="O35" s="71">
        <v>70</v>
      </c>
      <c r="P35" s="1493"/>
      <c r="Q35" s="84" t="s">
        <v>298</v>
      </c>
      <c r="R35" s="215">
        <v>30</v>
      </c>
      <c r="S35" s="199" t="s">
        <v>225</v>
      </c>
      <c r="T35" s="215">
        <v>30</v>
      </c>
      <c r="U35" s="216"/>
      <c r="V35" s="215">
        <v>40</v>
      </c>
      <c r="W35" s="216"/>
      <c r="X35" s="215">
        <v>60</v>
      </c>
      <c r="Y35" s="216"/>
      <c r="Z35" s="215">
        <v>90</v>
      </c>
      <c r="AA35" s="216"/>
      <c r="AB35" s="215">
        <v>70</v>
      </c>
      <c r="AC35" s="216"/>
      <c r="AD35" s="270">
        <v>70</v>
      </c>
      <c r="AE35" s="1503"/>
      <c r="AF35" s="179">
        <f t="shared" si="43"/>
        <v>30</v>
      </c>
      <c r="AG35" s="154"/>
      <c r="AH35" s="96">
        <f t="shared" si="44"/>
        <v>30</v>
      </c>
      <c r="AI35" s="101"/>
      <c r="AJ35" s="96">
        <f t="shared" si="45"/>
        <v>40</v>
      </c>
      <c r="AK35" s="101"/>
      <c r="AL35" s="96">
        <f t="shared" si="46"/>
        <v>60</v>
      </c>
      <c r="AM35" s="125"/>
      <c r="AN35" s="97">
        <f t="shared" si="47"/>
        <v>90</v>
      </c>
      <c r="AO35" s="135"/>
      <c r="AP35" s="96">
        <f t="shared" si="48"/>
        <v>70</v>
      </c>
      <c r="AQ35" s="112"/>
      <c r="AR35" s="71">
        <f t="shared" si="49"/>
        <v>70</v>
      </c>
      <c r="AS35" s="1503"/>
      <c r="AT35" s="84" t="s">
        <v>298</v>
      </c>
      <c r="AU35" s="185">
        <f t="shared" si="51"/>
        <v>0.12</v>
      </c>
      <c r="AV35" s="101"/>
      <c r="AW35" s="185">
        <f t="shared" si="52"/>
        <v>0.66</v>
      </c>
      <c r="AX35" s="101"/>
      <c r="AY35" s="185">
        <f t="shared" si="53"/>
        <v>11.04</v>
      </c>
      <c r="AZ35" s="101"/>
      <c r="BA35" s="185">
        <f t="shared" si="54"/>
        <v>53.52</v>
      </c>
      <c r="BB35" s="112"/>
      <c r="BC35" s="185">
        <f t="shared" si="55"/>
        <v>7.2</v>
      </c>
      <c r="BD35" s="117"/>
      <c r="BE35" s="185">
        <f t="shared" si="56"/>
        <v>15.75</v>
      </c>
      <c r="BF35" s="112"/>
      <c r="BG35" s="190">
        <f t="shared" si="57"/>
        <v>12.6</v>
      </c>
      <c r="BH35" s="386">
        <f t="shared" si="50"/>
        <v>100.89</v>
      </c>
      <c r="BI35" s="1503"/>
      <c r="BJ35" s="84" t="s">
        <v>298</v>
      </c>
      <c r="BK35" s="280">
        <v>0</v>
      </c>
      <c r="BL35" s="184">
        <f t="shared" si="58"/>
        <v>0.12</v>
      </c>
      <c r="BM35" s="101"/>
      <c r="BN35" s="184">
        <f t="shared" si="59"/>
        <v>0.66</v>
      </c>
      <c r="BO35" s="101"/>
      <c r="BP35" s="184">
        <f t="shared" si="60"/>
        <v>11.04</v>
      </c>
      <c r="BQ35" s="101"/>
      <c r="BR35" s="184">
        <f t="shared" si="61"/>
        <v>53.52</v>
      </c>
      <c r="BS35" s="112"/>
      <c r="BT35" s="184">
        <f t="shared" si="62"/>
        <v>7.2000000000000011</v>
      </c>
      <c r="BU35" s="117"/>
      <c r="BV35" s="184">
        <f t="shared" si="63"/>
        <v>15.75</v>
      </c>
      <c r="BW35" s="112"/>
      <c r="BX35" s="184">
        <f t="shared" si="64"/>
        <v>12.6</v>
      </c>
      <c r="BY35" s="383">
        <f t="shared" si="65"/>
        <v>100.89</v>
      </c>
      <c r="BZ35" s="1503"/>
      <c r="CA35" s="84" t="s">
        <v>298</v>
      </c>
      <c r="CB35" s="262">
        <f t="shared" si="66"/>
        <v>0</v>
      </c>
      <c r="CC35" s="185">
        <f t="shared" si="67"/>
        <v>100.89</v>
      </c>
      <c r="CD35" s="101"/>
      <c r="CE35" s="185">
        <f t="shared" si="68"/>
        <v>100.89</v>
      </c>
      <c r="CF35" s="112"/>
      <c r="CG35" s="237">
        <v>1</v>
      </c>
      <c r="CH35" s="101"/>
      <c r="CI35" s="236">
        <f t="shared" si="69"/>
        <v>100.89</v>
      </c>
      <c r="CJ35" s="112"/>
      <c r="CK35" s="185">
        <f t="shared" si="70"/>
        <v>0</v>
      </c>
      <c r="CL35" s="117"/>
      <c r="CM35" s="236">
        <f t="shared" si="71"/>
        <v>0</v>
      </c>
      <c r="CN35" s="112"/>
      <c r="CO35" s="239">
        <v>39934</v>
      </c>
    </row>
    <row r="36" spans="2:93">
      <c r="B36" s="84" t="s">
        <v>308</v>
      </c>
      <c r="C36" s="98">
        <v>30</v>
      </c>
      <c r="D36" s="103" t="s">
        <v>225</v>
      </c>
      <c r="E36" s="96">
        <v>30</v>
      </c>
      <c r="F36" s="101"/>
      <c r="G36" s="96">
        <v>50</v>
      </c>
      <c r="H36" s="101"/>
      <c r="I36" s="96">
        <v>70</v>
      </c>
      <c r="J36" s="125"/>
      <c r="K36" s="109">
        <v>110</v>
      </c>
      <c r="L36" s="119"/>
      <c r="M36" s="96">
        <v>80</v>
      </c>
      <c r="N36" s="112"/>
      <c r="O36" s="71">
        <v>80</v>
      </c>
      <c r="P36" s="1493"/>
      <c r="Q36" s="84" t="s">
        <v>308</v>
      </c>
      <c r="R36" s="215">
        <v>30</v>
      </c>
      <c r="S36" s="199" t="s">
        <v>225</v>
      </c>
      <c r="T36" s="215">
        <v>30</v>
      </c>
      <c r="U36" s="216"/>
      <c r="V36" s="215">
        <v>50</v>
      </c>
      <c r="W36" s="216"/>
      <c r="X36" s="215">
        <v>70</v>
      </c>
      <c r="Y36" s="216"/>
      <c r="Z36" s="215">
        <v>110</v>
      </c>
      <c r="AA36" s="216"/>
      <c r="AB36" s="215">
        <v>80</v>
      </c>
      <c r="AC36" s="216"/>
      <c r="AD36" s="270">
        <v>80</v>
      </c>
      <c r="AE36" s="1503"/>
      <c r="AF36" s="179">
        <f t="shared" si="43"/>
        <v>30</v>
      </c>
      <c r="AG36" s="154"/>
      <c r="AH36" s="96">
        <f t="shared" si="44"/>
        <v>30</v>
      </c>
      <c r="AI36" s="101"/>
      <c r="AJ36" s="96">
        <f t="shared" si="45"/>
        <v>50</v>
      </c>
      <c r="AK36" s="101"/>
      <c r="AL36" s="96">
        <f t="shared" si="46"/>
        <v>70</v>
      </c>
      <c r="AM36" s="125"/>
      <c r="AN36" s="97">
        <f t="shared" si="47"/>
        <v>110</v>
      </c>
      <c r="AO36" s="135"/>
      <c r="AP36" s="96">
        <f t="shared" si="48"/>
        <v>80</v>
      </c>
      <c r="AQ36" s="112"/>
      <c r="AR36" s="71">
        <f t="shared" si="49"/>
        <v>80</v>
      </c>
      <c r="AS36" s="1503"/>
      <c r="AT36" s="84" t="s">
        <v>308</v>
      </c>
      <c r="AU36" s="185">
        <f t="shared" si="51"/>
        <v>0.12</v>
      </c>
      <c r="AV36" s="101"/>
      <c r="AW36" s="185">
        <f t="shared" si="52"/>
        <v>0.66</v>
      </c>
      <c r="AX36" s="101"/>
      <c r="AY36" s="185">
        <f t="shared" si="53"/>
        <v>13.8</v>
      </c>
      <c r="AZ36" s="101"/>
      <c r="BA36" s="185">
        <f t="shared" si="54"/>
        <v>62.44</v>
      </c>
      <c r="BB36" s="112"/>
      <c r="BC36" s="185">
        <f t="shared" si="55"/>
        <v>8.8000000000000007</v>
      </c>
      <c r="BD36" s="117"/>
      <c r="BE36" s="185">
        <f t="shared" si="56"/>
        <v>18</v>
      </c>
      <c r="BF36" s="112"/>
      <c r="BG36" s="190">
        <f t="shared" si="57"/>
        <v>14.4</v>
      </c>
      <c r="BH36" s="386">
        <f t="shared" si="50"/>
        <v>118.22</v>
      </c>
      <c r="BI36" s="1503"/>
      <c r="BJ36" s="84" t="s">
        <v>308</v>
      </c>
      <c r="BK36" s="280">
        <v>0</v>
      </c>
      <c r="BL36" s="184">
        <f t="shared" si="58"/>
        <v>0.12</v>
      </c>
      <c r="BM36" s="101"/>
      <c r="BN36" s="184">
        <f t="shared" si="59"/>
        <v>0.66</v>
      </c>
      <c r="BO36" s="101"/>
      <c r="BP36" s="184">
        <f t="shared" si="60"/>
        <v>13.8</v>
      </c>
      <c r="BQ36" s="101"/>
      <c r="BR36" s="184">
        <f t="shared" si="61"/>
        <v>62.44</v>
      </c>
      <c r="BS36" s="112"/>
      <c r="BT36" s="184">
        <f t="shared" si="62"/>
        <v>8.8000000000000007</v>
      </c>
      <c r="BU36" s="117"/>
      <c r="BV36" s="184">
        <f t="shared" si="63"/>
        <v>18</v>
      </c>
      <c r="BW36" s="112"/>
      <c r="BX36" s="184">
        <f t="shared" si="64"/>
        <v>14.400000000000002</v>
      </c>
      <c r="BY36" s="383">
        <f t="shared" si="65"/>
        <v>118.22</v>
      </c>
      <c r="BZ36" s="1503"/>
      <c r="CA36" s="84" t="s">
        <v>308</v>
      </c>
      <c r="CB36" s="262">
        <f t="shared" si="66"/>
        <v>0</v>
      </c>
      <c r="CC36" s="185">
        <f t="shared" si="67"/>
        <v>118.22</v>
      </c>
      <c r="CD36" s="101"/>
      <c r="CE36" s="185">
        <f t="shared" si="68"/>
        <v>118.22</v>
      </c>
      <c r="CF36" s="112"/>
      <c r="CG36" s="237">
        <v>1</v>
      </c>
      <c r="CH36" s="101"/>
      <c r="CI36" s="236">
        <f t="shared" si="69"/>
        <v>118.22</v>
      </c>
      <c r="CJ36" s="112"/>
      <c r="CK36" s="185">
        <f t="shared" si="70"/>
        <v>0</v>
      </c>
      <c r="CL36" s="117"/>
      <c r="CM36" s="236">
        <f t="shared" si="71"/>
        <v>0</v>
      </c>
      <c r="CN36" s="112"/>
      <c r="CO36" s="239">
        <v>39934</v>
      </c>
    </row>
    <row r="37" spans="2:93" ht="24">
      <c r="B37" s="84" t="s">
        <v>309</v>
      </c>
      <c r="C37" s="98">
        <v>30</v>
      </c>
      <c r="D37" s="103" t="s">
        <v>225</v>
      </c>
      <c r="E37" s="96">
        <v>30</v>
      </c>
      <c r="F37" s="101"/>
      <c r="G37" s="96">
        <v>50</v>
      </c>
      <c r="H37" s="101"/>
      <c r="I37" s="96">
        <v>70</v>
      </c>
      <c r="J37" s="125"/>
      <c r="K37" s="109">
        <v>110</v>
      </c>
      <c r="L37" s="119"/>
      <c r="M37" s="96">
        <v>80</v>
      </c>
      <c r="N37" s="112"/>
      <c r="O37" s="71">
        <v>80</v>
      </c>
      <c r="P37" s="1493"/>
      <c r="Q37" s="84" t="s">
        <v>309</v>
      </c>
      <c r="R37" s="215">
        <v>30</v>
      </c>
      <c r="S37" s="199" t="s">
        <v>225</v>
      </c>
      <c r="T37" s="215">
        <v>30</v>
      </c>
      <c r="U37" s="216"/>
      <c r="V37" s="215">
        <v>50</v>
      </c>
      <c r="W37" s="216"/>
      <c r="X37" s="215">
        <v>70</v>
      </c>
      <c r="Y37" s="216"/>
      <c r="Z37" s="215">
        <v>110</v>
      </c>
      <c r="AA37" s="216"/>
      <c r="AB37" s="215">
        <v>80</v>
      </c>
      <c r="AC37" s="216"/>
      <c r="AD37" s="270">
        <v>80</v>
      </c>
      <c r="AE37" s="1503"/>
      <c r="AF37" s="179">
        <f t="shared" si="43"/>
        <v>30</v>
      </c>
      <c r="AG37" s="154"/>
      <c r="AH37" s="96">
        <f t="shared" si="44"/>
        <v>30</v>
      </c>
      <c r="AI37" s="101"/>
      <c r="AJ37" s="96">
        <f t="shared" si="45"/>
        <v>50</v>
      </c>
      <c r="AK37" s="101"/>
      <c r="AL37" s="96">
        <f t="shared" si="46"/>
        <v>70</v>
      </c>
      <c r="AM37" s="125"/>
      <c r="AN37" s="97">
        <f t="shared" si="47"/>
        <v>110</v>
      </c>
      <c r="AO37" s="135"/>
      <c r="AP37" s="96">
        <f t="shared" si="48"/>
        <v>80</v>
      </c>
      <c r="AQ37" s="112"/>
      <c r="AR37" s="71">
        <f t="shared" si="49"/>
        <v>80</v>
      </c>
      <c r="AS37" s="1503"/>
      <c r="AT37" s="84" t="s">
        <v>309</v>
      </c>
      <c r="AU37" s="185">
        <f t="shared" si="51"/>
        <v>0.12</v>
      </c>
      <c r="AV37" s="101"/>
      <c r="AW37" s="185">
        <f t="shared" si="52"/>
        <v>0.66</v>
      </c>
      <c r="AX37" s="101"/>
      <c r="AY37" s="185">
        <f t="shared" si="53"/>
        <v>13.8</v>
      </c>
      <c r="AZ37" s="101"/>
      <c r="BA37" s="185">
        <f t="shared" si="54"/>
        <v>62.44</v>
      </c>
      <c r="BB37" s="112"/>
      <c r="BC37" s="185">
        <f t="shared" si="55"/>
        <v>8.8000000000000007</v>
      </c>
      <c r="BD37" s="117"/>
      <c r="BE37" s="185">
        <f t="shared" si="56"/>
        <v>18</v>
      </c>
      <c r="BF37" s="112"/>
      <c r="BG37" s="190">
        <f t="shared" si="57"/>
        <v>14.4</v>
      </c>
      <c r="BH37" s="386">
        <f t="shared" si="50"/>
        <v>118.22</v>
      </c>
      <c r="BI37" s="1503"/>
      <c r="BJ37" s="84" t="s">
        <v>309</v>
      </c>
      <c r="BK37" s="280">
        <v>0</v>
      </c>
      <c r="BL37" s="184">
        <f t="shared" si="58"/>
        <v>0.12</v>
      </c>
      <c r="BM37" s="101"/>
      <c r="BN37" s="184">
        <f t="shared" si="59"/>
        <v>0.66</v>
      </c>
      <c r="BO37" s="101"/>
      <c r="BP37" s="184">
        <f t="shared" si="60"/>
        <v>13.8</v>
      </c>
      <c r="BQ37" s="101"/>
      <c r="BR37" s="184">
        <f t="shared" si="61"/>
        <v>62.44</v>
      </c>
      <c r="BS37" s="112"/>
      <c r="BT37" s="184">
        <f t="shared" si="62"/>
        <v>8.8000000000000007</v>
      </c>
      <c r="BU37" s="117"/>
      <c r="BV37" s="184">
        <f t="shared" si="63"/>
        <v>18</v>
      </c>
      <c r="BW37" s="112"/>
      <c r="BX37" s="184">
        <f t="shared" si="64"/>
        <v>14.400000000000002</v>
      </c>
      <c r="BY37" s="383">
        <f t="shared" si="65"/>
        <v>118.22</v>
      </c>
      <c r="BZ37" s="1503"/>
      <c r="CA37" s="84" t="s">
        <v>309</v>
      </c>
      <c r="CB37" s="262">
        <f t="shared" si="66"/>
        <v>0</v>
      </c>
      <c r="CC37" s="185">
        <f t="shared" si="67"/>
        <v>118.22</v>
      </c>
      <c r="CD37" s="101"/>
      <c r="CE37" s="185">
        <f t="shared" si="68"/>
        <v>118.22</v>
      </c>
      <c r="CF37" s="112"/>
      <c r="CG37" s="237">
        <v>1</v>
      </c>
      <c r="CH37" s="101"/>
      <c r="CI37" s="236">
        <f t="shared" si="69"/>
        <v>118.22</v>
      </c>
      <c r="CJ37" s="112"/>
      <c r="CK37" s="185">
        <f t="shared" si="70"/>
        <v>0</v>
      </c>
      <c r="CL37" s="117"/>
      <c r="CM37" s="236">
        <f t="shared" si="71"/>
        <v>0</v>
      </c>
      <c r="CN37" s="112"/>
      <c r="CO37" s="239">
        <v>39934</v>
      </c>
    </row>
    <row r="38" spans="2:93" ht="36">
      <c r="B38" s="84" t="s">
        <v>310</v>
      </c>
      <c r="C38" s="98">
        <v>30</v>
      </c>
      <c r="D38" s="103" t="s">
        <v>225</v>
      </c>
      <c r="E38" s="96">
        <v>30</v>
      </c>
      <c r="F38" s="101"/>
      <c r="G38" s="96">
        <v>50</v>
      </c>
      <c r="H38" s="101"/>
      <c r="I38" s="96">
        <v>70</v>
      </c>
      <c r="J38" s="125"/>
      <c r="K38" s="109">
        <v>110</v>
      </c>
      <c r="L38" s="119"/>
      <c r="M38" s="96">
        <v>80</v>
      </c>
      <c r="N38" s="112"/>
      <c r="O38" s="71">
        <v>80</v>
      </c>
      <c r="P38" s="1493"/>
      <c r="Q38" s="84" t="s">
        <v>310</v>
      </c>
      <c r="R38" s="215">
        <v>30</v>
      </c>
      <c r="S38" s="199" t="s">
        <v>225</v>
      </c>
      <c r="T38" s="215">
        <v>30</v>
      </c>
      <c r="U38" s="216"/>
      <c r="V38" s="215">
        <v>50</v>
      </c>
      <c r="W38" s="216"/>
      <c r="X38" s="215">
        <v>70</v>
      </c>
      <c r="Y38" s="216"/>
      <c r="Z38" s="215">
        <v>110</v>
      </c>
      <c r="AA38" s="216"/>
      <c r="AB38" s="215">
        <v>80</v>
      </c>
      <c r="AC38" s="216"/>
      <c r="AD38" s="270">
        <v>80</v>
      </c>
      <c r="AE38" s="1503"/>
      <c r="AF38" s="179">
        <f t="shared" si="43"/>
        <v>30</v>
      </c>
      <c r="AG38" s="154"/>
      <c r="AH38" s="96">
        <f t="shared" si="44"/>
        <v>30</v>
      </c>
      <c r="AI38" s="101"/>
      <c r="AJ38" s="96">
        <f t="shared" si="45"/>
        <v>50</v>
      </c>
      <c r="AK38" s="101"/>
      <c r="AL38" s="96">
        <f t="shared" si="46"/>
        <v>70</v>
      </c>
      <c r="AM38" s="125"/>
      <c r="AN38" s="97">
        <f t="shared" si="47"/>
        <v>110</v>
      </c>
      <c r="AO38" s="135"/>
      <c r="AP38" s="96">
        <f t="shared" si="48"/>
        <v>80</v>
      </c>
      <c r="AQ38" s="112"/>
      <c r="AR38" s="71">
        <f t="shared" si="49"/>
        <v>80</v>
      </c>
      <c r="AS38" s="1503"/>
      <c r="AT38" s="84" t="s">
        <v>310</v>
      </c>
      <c r="AU38" s="185">
        <f t="shared" si="51"/>
        <v>0.12</v>
      </c>
      <c r="AV38" s="101"/>
      <c r="AW38" s="185">
        <f t="shared" si="52"/>
        <v>0.66</v>
      </c>
      <c r="AX38" s="101"/>
      <c r="AY38" s="185">
        <f t="shared" si="53"/>
        <v>13.8</v>
      </c>
      <c r="AZ38" s="101"/>
      <c r="BA38" s="185">
        <f t="shared" si="54"/>
        <v>62.44</v>
      </c>
      <c r="BB38" s="112"/>
      <c r="BC38" s="185">
        <f t="shared" si="55"/>
        <v>8.8000000000000007</v>
      </c>
      <c r="BD38" s="117"/>
      <c r="BE38" s="185">
        <f t="shared" si="56"/>
        <v>18</v>
      </c>
      <c r="BF38" s="112"/>
      <c r="BG38" s="190">
        <f t="shared" si="57"/>
        <v>14.4</v>
      </c>
      <c r="BH38" s="386">
        <f t="shared" si="50"/>
        <v>118.22</v>
      </c>
      <c r="BI38" s="1503"/>
      <c r="BJ38" s="84" t="s">
        <v>310</v>
      </c>
      <c r="BK38" s="280">
        <v>0</v>
      </c>
      <c r="BL38" s="184">
        <f t="shared" si="58"/>
        <v>0.12</v>
      </c>
      <c r="BM38" s="101"/>
      <c r="BN38" s="184">
        <f t="shared" si="59"/>
        <v>0.66</v>
      </c>
      <c r="BO38" s="101"/>
      <c r="BP38" s="184">
        <f t="shared" si="60"/>
        <v>13.8</v>
      </c>
      <c r="BQ38" s="101"/>
      <c r="BR38" s="184">
        <f t="shared" si="61"/>
        <v>62.44</v>
      </c>
      <c r="BS38" s="112"/>
      <c r="BT38" s="184">
        <f t="shared" si="62"/>
        <v>8.8000000000000007</v>
      </c>
      <c r="BU38" s="117"/>
      <c r="BV38" s="184">
        <f t="shared" si="63"/>
        <v>18</v>
      </c>
      <c r="BW38" s="112"/>
      <c r="BX38" s="184">
        <f t="shared" si="64"/>
        <v>14.400000000000002</v>
      </c>
      <c r="BY38" s="383">
        <f t="shared" si="65"/>
        <v>118.22</v>
      </c>
      <c r="BZ38" s="1503"/>
      <c r="CA38" s="84" t="s">
        <v>310</v>
      </c>
      <c r="CB38" s="262">
        <f t="shared" si="66"/>
        <v>0</v>
      </c>
      <c r="CC38" s="185">
        <f t="shared" si="67"/>
        <v>118.22</v>
      </c>
      <c r="CD38" s="101"/>
      <c r="CE38" s="185">
        <f t="shared" si="68"/>
        <v>118.22</v>
      </c>
      <c r="CF38" s="112"/>
      <c r="CG38" s="237">
        <v>1</v>
      </c>
      <c r="CH38" s="101"/>
      <c r="CI38" s="236">
        <f t="shared" si="69"/>
        <v>118.22</v>
      </c>
      <c r="CJ38" s="112"/>
      <c r="CK38" s="185">
        <f t="shared" si="70"/>
        <v>0</v>
      </c>
      <c r="CL38" s="117"/>
      <c r="CM38" s="236">
        <f t="shared" si="71"/>
        <v>0</v>
      </c>
      <c r="CN38" s="112"/>
      <c r="CO38" s="239">
        <v>39934</v>
      </c>
    </row>
    <row r="39" spans="2:93" ht="24">
      <c r="B39" s="84" t="s">
        <v>311</v>
      </c>
      <c r="C39" s="98">
        <v>30</v>
      </c>
      <c r="D39" s="103" t="s">
        <v>225</v>
      </c>
      <c r="E39" s="96">
        <v>30</v>
      </c>
      <c r="F39" s="101"/>
      <c r="G39" s="96">
        <v>50</v>
      </c>
      <c r="H39" s="101"/>
      <c r="I39" s="96">
        <v>70</v>
      </c>
      <c r="J39" s="125"/>
      <c r="K39" s="109">
        <v>110</v>
      </c>
      <c r="L39" s="119"/>
      <c r="M39" s="96">
        <v>70</v>
      </c>
      <c r="N39" s="112"/>
      <c r="O39" s="71">
        <v>70</v>
      </c>
      <c r="P39" s="1493"/>
      <c r="Q39" s="84" t="s">
        <v>311</v>
      </c>
      <c r="R39" s="215">
        <v>30</v>
      </c>
      <c r="S39" s="199" t="s">
        <v>225</v>
      </c>
      <c r="T39" s="215">
        <v>30</v>
      </c>
      <c r="U39" s="216"/>
      <c r="V39" s="215">
        <v>50</v>
      </c>
      <c r="W39" s="216"/>
      <c r="X39" s="215">
        <v>70</v>
      </c>
      <c r="Y39" s="216"/>
      <c r="Z39" s="215">
        <v>110</v>
      </c>
      <c r="AA39" s="216"/>
      <c r="AB39" s="215">
        <v>70</v>
      </c>
      <c r="AC39" s="216"/>
      <c r="AD39" s="270">
        <v>70</v>
      </c>
      <c r="AE39" s="1503"/>
      <c r="AF39" s="179">
        <f t="shared" si="43"/>
        <v>30</v>
      </c>
      <c r="AG39" s="154"/>
      <c r="AH39" s="96">
        <f t="shared" si="44"/>
        <v>30</v>
      </c>
      <c r="AI39" s="101"/>
      <c r="AJ39" s="96">
        <f t="shared" si="45"/>
        <v>50</v>
      </c>
      <c r="AK39" s="101"/>
      <c r="AL39" s="96">
        <f t="shared" si="46"/>
        <v>70</v>
      </c>
      <c r="AM39" s="125"/>
      <c r="AN39" s="97">
        <f t="shared" si="47"/>
        <v>110</v>
      </c>
      <c r="AO39" s="135"/>
      <c r="AP39" s="96">
        <f t="shared" si="48"/>
        <v>70</v>
      </c>
      <c r="AQ39" s="112"/>
      <c r="AR39" s="71">
        <f t="shared" si="49"/>
        <v>70</v>
      </c>
      <c r="AS39" s="1503"/>
      <c r="AT39" s="84" t="s">
        <v>311</v>
      </c>
      <c r="AU39" s="185">
        <f t="shared" si="51"/>
        <v>0.12</v>
      </c>
      <c r="AV39" s="101"/>
      <c r="AW39" s="185">
        <f t="shared" si="52"/>
        <v>0.66</v>
      </c>
      <c r="AX39" s="101"/>
      <c r="AY39" s="185">
        <f t="shared" si="53"/>
        <v>13.8</v>
      </c>
      <c r="AZ39" s="101"/>
      <c r="BA39" s="185">
        <f t="shared" si="54"/>
        <v>62.44</v>
      </c>
      <c r="BB39" s="112"/>
      <c r="BC39" s="185">
        <f t="shared" si="55"/>
        <v>8.8000000000000007</v>
      </c>
      <c r="BD39" s="117"/>
      <c r="BE39" s="185">
        <f t="shared" si="56"/>
        <v>15.75</v>
      </c>
      <c r="BF39" s="112"/>
      <c r="BG39" s="190">
        <f t="shared" si="57"/>
        <v>12.6</v>
      </c>
      <c r="BH39" s="386">
        <f t="shared" si="50"/>
        <v>114.16999999999999</v>
      </c>
      <c r="BI39" s="1503"/>
      <c r="BJ39" s="84" t="s">
        <v>311</v>
      </c>
      <c r="BK39" s="280">
        <v>0</v>
      </c>
      <c r="BL39" s="184">
        <f t="shared" si="58"/>
        <v>0.12</v>
      </c>
      <c r="BM39" s="101"/>
      <c r="BN39" s="184">
        <f t="shared" si="59"/>
        <v>0.66</v>
      </c>
      <c r="BO39" s="101"/>
      <c r="BP39" s="184">
        <f t="shared" si="60"/>
        <v>13.8</v>
      </c>
      <c r="BQ39" s="101"/>
      <c r="BR39" s="184">
        <f t="shared" si="61"/>
        <v>62.44</v>
      </c>
      <c r="BS39" s="112"/>
      <c r="BT39" s="184">
        <f t="shared" si="62"/>
        <v>8.8000000000000007</v>
      </c>
      <c r="BU39" s="117"/>
      <c r="BV39" s="184">
        <f t="shared" si="63"/>
        <v>15.75</v>
      </c>
      <c r="BW39" s="112"/>
      <c r="BX39" s="184">
        <f t="shared" si="64"/>
        <v>12.6</v>
      </c>
      <c r="BY39" s="383">
        <f t="shared" si="65"/>
        <v>114.16999999999999</v>
      </c>
      <c r="BZ39" s="1503"/>
      <c r="CA39" s="84" t="s">
        <v>311</v>
      </c>
      <c r="CB39" s="262">
        <f t="shared" si="66"/>
        <v>0</v>
      </c>
      <c r="CC39" s="185">
        <f t="shared" si="67"/>
        <v>114.16999999999999</v>
      </c>
      <c r="CD39" s="101"/>
      <c r="CE39" s="185">
        <f t="shared" si="68"/>
        <v>114.16999999999999</v>
      </c>
      <c r="CF39" s="112"/>
      <c r="CG39" s="237">
        <v>1</v>
      </c>
      <c r="CH39" s="101"/>
      <c r="CI39" s="236">
        <f t="shared" si="69"/>
        <v>114.16999999999999</v>
      </c>
      <c r="CJ39" s="112"/>
      <c r="CK39" s="185">
        <f t="shared" si="70"/>
        <v>0</v>
      </c>
      <c r="CL39" s="117"/>
      <c r="CM39" s="236">
        <f t="shared" si="71"/>
        <v>0</v>
      </c>
      <c r="CN39" s="112"/>
      <c r="CO39" s="239">
        <v>39934</v>
      </c>
    </row>
    <row r="40" spans="2:93">
      <c r="B40" s="84" t="s">
        <v>312</v>
      </c>
      <c r="C40" s="138">
        <v>0</v>
      </c>
      <c r="D40" s="101"/>
      <c r="E40" s="138">
        <v>0</v>
      </c>
      <c r="F40" s="101"/>
      <c r="G40" s="96">
        <v>30</v>
      </c>
      <c r="H40" s="101"/>
      <c r="I40" s="96">
        <v>30</v>
      </c>
      <c r="J40" s="125"/>
      <c r="K40" s="109">
        <v>40</v>
      </c>
      <c r="L40" s="119"/>
      <c r="M40" s="96">
        <v>30</v>
      </c>
      <c r="N40" s="112"/>
      <c r="O40" s="71">
        <v>30</v>
      </c>
      <c r="P40" s="1493"/>
      <c r="Q40" s="84" t="s">
        <v>312</v>
      </c>
      <c r="R40" s="215">
        <v>0</v>
      </c>
      <c r="S40" s="156"/>
      <c r="T40" s="215">
        <v>0</v>
      </c>
      <c r="U40" s="216"/>
      <c r="V40" s="215">
        <v>30</v>
      </c>
      <c r="W40" s="216"/>
      <c r="X40" s="215">
        <v>30</v>
      </c>
      <c r="Y40" s="216"/>
      <c r="Z40" s="215">
        <v>40</v>
      </c>
      <c r="AA40" s="216"/>
      <c r="AB40" s="215">
        <v>30</v>
      </c>
      <c r="AC40" s="216"/>
      <c r="AD40" s="270">
        <v>30</v>
      </c>
      <c r="AE40" s="1503"/>
      <c r="AF40" s="175">
        <f t="shared" si="43"/>
        <v>0</v>
      </c>
      <c r="AG40" s="101"/>
      <c r="AH40" s="96">
        <f t="shared" si="44"/>
        <v>0</v>
      </c>
      <c r="AI40" s="101"/>
      <c r="AJ40" s="96">
        <f t="shared" si="45"/>
        <v>30</v>
      </c>
      <c r="AK40" s="101"/>
      <c r="AL40" s="96">
        <f t="shared" si="46"/>
        <v>30</v>
      </c>
      <c r="AM40" s="125"/>
      <c r="AN40" s="97">
        <f t="shared" si="47"/>
        <v>40</v>
      </c>
      <c r="AO40" s="135"/>
      <c r="AP40" s="96">
        <f t="shared" si="48"/>
        <v>30</v>
      </c>
      <c r="AQ40" s="112"/>
      <c r="AR40" s="71">
        <f t="shared" si="49"/>
        <v>30</v>
      </c>
      <c r="AS40" s="1503"/>
      <c r="AT40" s="84" t="s">
        <v>312</v>
      </c>
      <c r="AU40" s="185">
        <f t="shared" si="51"/>
        <v>0</v>
      </c>
      <c r="AV40" s="101"/>
      <c r="AW40" s="185">
        <f t="shared" si="52"/>
        <v>0</v>
      </c>
      <c r="AX40" s="101"/>
      <c r="AY40" s="185">
        <f t="shared" si="53"/>
        <v>8.2799999999999994</v>
      </c>
      <c r="AZ40" s="101"/>
      <c r="BA40" s="185">
        <f t="shared" si="54"/>
        <v>26.76</v>
      </c>
      <c r="BB40" s="112"/>
      <c r="BC40" s="185">
        <f t="shared" si="55"/>
        <v>3.2</v>
      </c>
      <c r="BD40" s="117"/>
      <c r="BE40" s="185">
        <f t="shared" si="56"/>
        <v>6.75</v>
      </c>
      <c r="BF40" s="112"/>
      <c r="BG40" s="190">
        <f t="shared" si="57"/>
        <v>5.4</v>
      </c>
      <c r="BH40" s="386">
        <f t="shared" si="50"/>
        <v>50.39</v>
      </c>
      <c r="BI40" s="1503"/>
      <c r="BJ40" s="84" t="s">
        <v>312</v>
      </c>
      <c r="BK40" s="280">
        <v>0</v>
      </c>
      <c r="BL40" s="184">
        <f t="shared" si="58"/>
        <v>0</v>
      </c>
      <c r="BM40" s="101"/>
      <c r="BN40" s="184">
        <f t="shared" si="59"/>
        <v>0</v>
      </c>
      <c r="BO40" s="101"/>
      <c r="BP40" s="184">
        <f t="shared" si="60"/>
        <v>8.2799999999999994</v>
      </c>
      <c r="BQ40" s="101"/>
      <c r="BR40" s="184">
        <f t="shared" si="61"/>
        <v>26.76</v>
      </c>
      <c r="BS40" s="112"/>
      <c r="BT40" s="184">
        <f t="shared" si="62"/>
        <v>3.2</v>
      </c>
      <c r="BU40" s="117"/>
      <c r="BV40" s="184">
        <f t="shared" si="63"/>
        <v>6.75</v>
      </c>
      <c r="BW40" s="112"/>
      <c r="BX40" s="184">
        <f t="shared" si="64"/>
        <v>5.4</v>
      </c>
      <c r="BY40" s="383">
        <f t="shared" si="65"/>
        <v>50.39</v>
      </c>
      <c r="BZ40" s="1503"/>
      <c r="CA40" s="84" t="s">
        <v>312</v>
      </c>
      <c r="CB40" s="262">
        <f t="shared" si="66"/>
        <v>0</v>
      </c>
      <c r="CC40" s="185">
        <f t="shared" si="67"/>
        <v>50.39</v>
      </c>
      <c r="CD40" s="101"/>
      <c r="CE40" s="185">
        <f t="shared" si="68"/>
        <v>50.39</v>
      </c>
      <c r="CF40" s="112"/>
      <c r="CG40" s="237">
        <v>1</v>
      </c>
      <c r="CH40" s="101"/>
      <c r="CI40" s="236">
        <f t="shared" si="69"/>
        <v>50.39</v>
      </c>
      <c r="CJ40" s="112"/>
      <c r="CK40" s="185">
        <f t="shared" si="70"/>
        <v>0</v>
      </c>
      <c r="CL40" s="117"/>
      <c r="CM40" s="236">
        <f t="shared" si="71"/>
        <v>0</v>
      </c>
      <c r="CN40" s="112"/>
      <c r="CO40" s="239">
        <v>39934</v>
      </c>
    </row>
    <row r="41" spans="2:93" ht="60">
      <c r="B41" s="83" t="s">
        <v>200</v>
      </c>
      <c r="C41" s="98">
        <v>30</v>
      </c>
      <c r="D41" s="103" t="s">
        <v>225</v>
      </c>
      <c r="E41" s="96">
        <v>30</v>
      </c>
      <c r="F41" s="101"/>
      <c r="G41" s="96">
        <v>60</v>
      </c>
      <c r="H41" s="101"/>
      <c r="I41" s="96">
        <v>80</v>
      </c>
      <c r="J41" s="125"/>
      <c r="K41" s="109">
        <v>130</v>
      </c>
      <c r="L41" s="119"/>
      <c r="M41" s="96">
        <v>100</v>
      </c>
      <c r="N41" s="112"/>
      <c r="O41" s="71">
        <v>100</v>
      </c>
      <c r="P41" s="1493"/>
      <c r="Q41" s="83" t="s">
        <v>200</v>
      </c>
      <c r="R41" s="215">
        <v>30</v>
      </c>
      <c r="S41" s="199" t="s">
        <v>225</v>
      </c>
      <c r="T41" s="215">
        <v>30</v>
      </c>
      <c r="U41" s="216"/>
      <c r="V41" s="215">
        <v>60</v>
      </c>
      <c r="W41" s="216"/>
      <c r="X41" s="215">
        <v>80</v>
      </c>
      <c r="Y41" s="216"/>
      <c r="Z41" s="215">
        <v>130</v>
      </c>
      <c r="AA41" s="216"/>
      <c r="AB41" s="215">
        <v>100</v>
      </c>
      <c r="AC41" s="216"/>
      <c r="AD41" s="270">
        <v>100</v>
      </c>
      <c r="AE41" s="1503"/>
      <c r="AF41" s="179">
        <f t="shared" si="43"/>
        <v>30</v>
      </c>
      <c r="AG41" s="154"/>
      <c r="AH41" s="96">
        <f t="shared" si="44"/>
        <v>30</v>
      </c>
      <c r="AI41" s="101"/>
      <c r="AJ41" s="96">
        <f t="shared" si="45"/>
        <v>60</v>
      </c>
      <c r="AK41" s="101"/>
      <c r="AL41" s="96">
        <f t="shared" si="46"/>
        <v>80</v>
      </c>
      <c r="AM41" s="125"/>
      <c r="AN41" s="97">
        <f t="shared" si="47"/>
        <v>130</v>
      </c>
      <c r="AO41" s="135"/>
      <c r="AP41" s="96">
        <f t="shared" si="48"/>
        <v>100</v>
      </c>
      <c r="AQ41" s="112"/>
      <c r="AR41" s="71">
        <f t="shared" si="49"/>
        <v>100</v>
      </c>
      <c r="AS41" s="1503"/>
      <c r="AT41" s="83" t="s">
        <v>200</v>
      </c>
      <c r="AU41" s="185">
        <f t="shared" si="51"/>
        <v>0.12</v>
      </c>
      <c r="AV41" s="101"/>
      <c r="AW41" s="185">
        <f t="shared" si="52"/>
        <v>0.66</v>
      </c>
      <c r="AX41" s="101"/>
      <c r="AY41" s="185">
        <f t="shared" si="53"/>
        <v>16.559999999999999</v>
      </c>
      <c r="AZ41" s="101"/>
      <c r="BA41" s="185">
        <f t="shared" si="54"/>
        <v>71.36</v>
      </c>
      <c r="BB41" s="112"/>
      <c r="BC41" s="185">
        <f t="shared" si="55"/>
        <v>10.4</v>
      </c>
      <c r="BD41" s="117"/>
      <c r="BE41" s="185">
        <f t="shared" si="56"/>
        <v>22.5</v>
      </c>
      <c r="BF41" s="112"/>
      <c r="BG41" s="190">
        <f t="shared" si="57"/>
        <v>18</v>
      </c>
      <c r="BH41" s="386">
        <f t="shared" si="50"/>
        <v>139.60000000000002</v>
      </c>
      <c r="BI41" s="1503"/>
      <c r="BJ41" s="83" t="s">
        <v>200</v>
      </c>
      <c r="BK41" s="280">
        <v>0</v>
      </c>
      <c r="BL41" s="184">
        <f t="shared" si="58"/>
        <v>0.12</v>
      </c>
      <c r="BM41" s="101"/>
      <c r="BN41" s="184">
        <f t="shared" si="59"/>
        <v>0.66</v>
      </c>
      <c r="BO41" s="101"/>
      <c r="BP41" s="184">
        <f t="shared" si="60"/>
        <v>16.559999999999999</v>
      </c>
      <c r="BQ41" s="101"/>
      <c r="BR41" s="184">
        <f t="shared" si="61"/>
        <v>71.36</v>
      </c>
      <c r="BS41" s="112"/>
      <c r="BT41" s="184">
        <f t="shared" si="62"/>
        <v>10.4</v>
      </c>
      <c r="BU41" s="117"/>
      <c r="BV41" s="184">
        <f t="shared" si="63"/>
        <v>22.5</v>
      </c>
      <c r="BW41" s="112"/>
      <c r="BX41" s="184">
        <f t="shared" si="64"/>
        <v>18</v>
      </c>
      <c r="BY41" s="383">
        <f t="shared" si="65"/>
        <v>139.60000000000002</v>
      </c>
      <c r="BZ41" s="1503"/>
      <c r="CA41" s="83" t="s">
        <v>200</v>
      </c>
      <c r="CB41" s="262">
        <f t="shared" si="66"/>
        <v>0</v>
      </c>
      <c r="CC41" s="185">
        <f t="shared" si="67"/>
        <v>139.60000000000002</v>
      </c>
      <c r="CD41" s="101"/>
      <c r="CE41" s="185">
        <f t="shared" si="68"/>
        <v>139.60000000000002</v>
      </c>
      <c r="CF41" s="112"/>
      <c r="CG41" s="237">
        <v>1</v>
      </c>
      <c r="CH41" s="101"/>
      <c r="CI41" s="236">
        <f t="shared" si="69"/>
        <v>139.60000000000002</v>
      </c>
      <c r="CJ41" s="112"/>
      <c r="CK41" s="185">
        <f t="shared" si="70"/>
        <v>0</v>
      </c>
      <c r="CL41" s="117"/>
      <c r="CM41" s="236">
        <f t="shared" si="71"/>
        <v>0</v>
      </c>
      <c r="CN41" s="112"/>
      <c r="CO41" s="239">
        <v>39934</v>
      </c>
    </row>
    <row r="42" spans="2:93" s="206" customFormat="1" ht="15.75">
      <c r="B42" s="209" t="s">
        <v>405</v>
      </c>
      <c r="C42" s="210" t="s">
        <v>405</v>
      </c>
      <c r="D42" s="207"/>
      <c r="E42" s="207"/>
      <c r="F42" s="207"/>
      <c r="G42" s="207"/>
      <c r="H42" s="207"/>
      <c r="I42" s="207"/>
      <c r="J42" s="207"/>
      <c r="K42" s="207"/>
      <c r="L42" s="207"/>
      <c r="M42" s="207"/>
      <c r="N42" s="207"/>
      <c r="O42" s="208"/>
      <c r="P42" s="1494"/>
      <c r="Q42" s="209" t="s">
        <v>405</v>
      </c>
      <c r="R42" s="210" t="s">
        <v>405</v>
      </c>
      <c r="S42" s="207"/>
      <c r="T42" s="207"/>
      <c r="U42" s="207"/>
      <c r="V42" s="207"/>
      <c r="W42" s="207"/>
      <c r="X42" s="207"/>
      <c r="Y42" s="207"/>
      <c r="Z42" s="207"/>
      <c r="AA42" s="207"/>
      <c r="AB42" s="207"/>
      <c r="AC42" s="207"/>
      <c r="AD42" s="208"/>
      <c r="AE42" s="1504"/>
      <c r="AF42" s="211" t="s">
        <v>405</v>
      </c>
      <c r="AG42" s="207"/>
      <c r="AH42" s="207"/>
      <c r="AI42" s="207"/>
      <c r="AJ42" s="207"/>
      <c r="AK42" s="207"/>
      <c r="AL42" s="207"/>
      <c r="AM42" s="207"/>
      <c r="AN42" s="207"/>
      <c r="AO42" s="207"/>
      <c r="AP42" s="207"/>
      <c r="AQ42" s="207"/>
      <c r="AR42" s="208"/>
      <c r="AS42" s="1504"/>
      <c r="AT42" s="209" t="s">
        <v>405</v>
      </c>
      <c r="AU42" s="211" t="s">
        <v>405</v>
      </c>
      <c r="AV42" s="207"/>
      <c r="AW42" s="207"/>
      <c r="AX42" s="207"/>
      <c r="AY42" s="207"/>
      <c r="AZ42" s="207"/>
      <c r="BA42" s="207"/>
      <c r="BB42" s="207"/>
      <c r="BC42" s="207"/>
      <c r="BD42" s="207"/>
      <c r="BE42" s="207"/>
      <c r="BF42" s="207"/>
      <c r="BG42" s="208"/>
      <c r="BH42" s="384"/>
      <c r="BI42" s="1504"/>
      <c r="BJ42" s="209" t="s">
        <v>405</v>
      </c>
      <c r="BK42" s="281"/>
      <c r="BL42" s="211" t="s">
        <v>405</v>
      </c>
      <c r="BM42" s="207"/>
      <c r="BN42" s="207"/>
      <c r="BO42" s="207"/>
      <c r="BP42" s="207"/>
      <c r="BQ42" s="207"/>
      <c r="BR42" s="207"/>
      <c r="BS42" s="207"/>
      <c r="BT42" s="207"/>
      <c r="BU42" s="207"/>
      <c r="BV42" s="207"/>
      <c r="BW42" s="207"/>
      <c r="BX42" s="208"/>
      <c r="BY42" s="384"/>
      <c r="BZ42" s="1504"/>
      <c r="CA42" s="209" t="s">
        <v>405</v>
      </c>
      <c r="CB42" s="263"/>
      <c r="CC42" s="211" t="s">
        <v>405</v>
      </c>
      <c r="CD42" s="207"/>
      <c r="CE42" s="207"/>
      <c r="CF42" s="207"/>
      <c r="CG42" s="207"/>
      <c r="CH42" s="207"/>
      <c r="CI42" s="207"/>
      <c r="CJ42" s="207"/>
      <c r="CK42" s="207"/>
      <c r="CL42" s="207"/>
      <c r="CM42" s="207"/>
      <c r="CN42" s="207"/>
      <c r="CO42" s="208"/>
    </row>
    <row r="43" spans="2:93" ht="13.5" customHeight="1">
      <c r="B43" s="1140" t="s">
        <v>320</v>
      </c>
      <c r="C43" s="141">
        <v>0</v>
      </c>
      <c r="D43" s="142"/>
      <c r="E43" s="136" t="s">
        <v>436</v>
      </c>
      <c r="F43" s="137"/>
      <c r="G43" s="136" t="s">
        <v>437</v>
      </c>
      <c r="H43" s="137"/>
      <c r="I43" s="141">
        <v>1</v>
      </c>
      <c r="J43" s="161"/>
      <c r="K43" s="136" t="s">
        <v>406</v>
      </c>
      <c r="L43" s="137"/>
      <c r="M43" s="141">
        <v>1</v>
      </c>
      <c r="N43" s="161"/>
      <c r="O43" s="143">
        <v>1</v>
      </c>
      <c r="P43" s="1493"/>
      <c r="Q43" s="1147" t="s">
        <v>201</v>
      </c>
      <c r="R43" s="141">
        <v>0</v>
      </c>
      <c r="S43" s="142"/>
      <c r="T43" s="136" t="s">
        <v>436</v>
      </c>
      <c r="U43" s="142"/>
      <c r="V43" s="136" t="s">
        <v>437</v>
      </c>
      <c r="W43" s="142"/>
      <c r="X43" s="141">
        <v>1</v>
      </c>
      <c r="Y43" s="142"/>
      <c r="Z43" s="136" t="s">
        <v>406</v>
      </c>
      <c r="AA43" s="142"/>
      <c r="AB43" s="141">
        <v>1</v>
      </c>
      <c r="AC43" s="142"/>
      <c r="AD43" s="143">
        <v>1</v>
      </c>
      <c r="AE43" s="1414"/>
      <c r="AF43" s="180">
        <v>0</v>
      </c>
      <c r="AG43" s="142"/>
      <c r="AH43" s="136" t="s">
        <v>436</v>
      </c>
      <c r="AI43" s="137"/>
      <c r="AJ43" s="136" t="s">
        <v>437</v>
      </c>
      <c r="AK43" s="137"/>
      <c r="AL43" s="141">
        <v>1</v>
      </c>
      <c r="AM43" s="161"/>
      <c r="AN43" s="136" t="s">
        <v>406</v>
      </c>
      <c r="AO43" s="137"/>
      <c r="AP43" s="141">
        <v>1</v>
      </c>
      <c r="AQ43" s="161"/>
      <c r="AR43" s="143">
        <v>1</v>
      </c>
      <c r="AS43" s="1414"/>
      <c r="AT43" s="1147" t="s">
        <v>201</v>
      </c>
      <c r="AU43" s="180">
        <v>0</v>
      </c>
      <c r="AV43" s="142"/>
      <c r="AW43" s="136" t="s">
        <v>436</v>
      </c>
      <c r="AX43" s="137"/>
      <c r="AY43" s="136" t="s">
        <v>437</v>
      </c>
      <c r="AZ43" s="137"/>
      <c r="BA43" s="141">
        <v>1</v>
      </c>
      <c r="BB43" s="161"/>
      <c r="BC43" s="136" t="s">
        <v>406</v>
      </c>
      <c r="BD43" s="137"/>
      <c r="BE43" s="141">
        <v>1</v>
      </c>
      <c r="BF43" s="161"/>
      <c r="BG43" s="143">
        <v>1</v>
      </c>
      <c r="BH43" s="387"/>
      <c r="BI43" s="1414"/>
      <c r="BJ43" s="1147" t="s">
        <v>201</v>
      </c>
      <c r="BK43" s="1151">
        <v>0</v>
      </c>
      <c r="BL43" s="180">
        <v>0</v>
      </c>
      <c r="BM43" s="142"/>
      <c r="BN43" s="136" t="s">
        <v>436</v>
      </c>
      <c r="BO43" s="137"/>
      <c r="BP43" s="136" t="s">
        <v>437</v>
      </c>
      <c r="BQ43" s="137"/>
      <c r="BR43" s="141">
        <v>1</v>
      </c>
      <c r="BS43" s="161"/>
      <c r="BT43" s="136" t="s">
        <v>406</v>
      </c>
      <c r="BU43" s="137"/>
      <c r="BV43" s="141">
        <v>1</v>
      </c>
      <c r="BW43" s="161"/>
      <c r="BX43" s="143">
        <v>1</v>
      </c>
      <c r="BY43" s="387"/>
      <c r="BZ43" s="1414"/>
      <c r="CA43" s="1147" t="s">
        <v>201</v>
      </c>
      <c r="CB43" s="1149">
        <f>BK43</f>
        <v>0</v>
      </c>
      <c r="CC43" s="240"/>
      <c r="CD43" s="115"/>
      <c r="CE43" s="241"/>
      <c r="CF43" s="234"/>
      <c r="CG43" s="241"/>
      <c r="CH43" s="234"/>
      <c r="CI43" s="242"/>
      <c r="CJ43" s="243"/>
      <c r="CK43" s="241"/>
      <c r="CL43" s="234"/>
      <c r="CM43" s="242"/>
      <c r="CN43" s="243"/>
      <c r="CO43" s="113"/>
    </row>
    <row r="44" spans="2:93">
      <c r="B44" s="1141"/>
      <c r="C44" s="109">
        <v>0</v>
      </c>
      <c r="D44" s="114"/>
      <c r="E44" s="109">
        <v>0.25</v>
      </c>
      <c r="F44" s="124"/>
      <c r="G44" s="109">
        <v>0.5</v>
      </c>
      <c r="H44" s="124"/>
      <c r="I44" s="109">
        <v>1</v>
      </c>
      <c r="J44" s="124"/>
      <c r="K44" s="109">
        <v>1.25</v>
      </c>
      <c r="L44" s="119"/>
      <c r="M44" s="109">
        <v>1</v>
      </c>
      <c r="N44" s="124"/>
      <c r="O44" s="266">
        <v>1</v>
      </c>
      <c r="P44" s="1493"/>
      <c r="Q44" s="1148"/>
      <c r="R44" s="215">
        <v>0</v>
      </c>
      <c r="S44" s="199"/>
      <c r="T44" s="215">
        <v>0.25</v>
      </c>
      <c r="U44" s="216"/>
      <c r="V44" s="215">
        <v>0.5</v>
      </c>
      <c r="W44" s="216"/>
      <c r="X44" s="215">
        <v>1</v>
      </c>
      <c r="Y44" s="216"/>
      <c r="Z44" s="215">
        <v>1.25</v>
      </c>
      <c r="AA44" s="216"/>
      <c r="AB44" s="215">
        <v>1</v>
      </c>
      <c r="AC44" s="216"/>
      <c r="AD44" s="270">
        <v>1</v>
      </c>
      <c r="AE44" s="1503"/>
      <c r="AF44" s="177">
        <f>IF(R44=0,C44,IF(ISBLANK(R44),C44,R44))</f>
        <v>0</v>
      </c>
      <c r="AG44" s="114"/>
      <c r="AH44" s="97">
        <f>IF(T44=0,E44,IF(ISBLANK(T44),E44,T44))</f>
        <v>0.25</v>
      </c>
      <c r="AI44" s="135"/>
      <c r="AJ44" s="97">
        <f>IF(V44=0,G44,IF(ISBLANK(V44),G44,V44))</f>
        <v>0.5</v>
      </c>
      <c r="AK44" s="135"/>
      <c r="AL44" s="97">
        <f>IF(X44=0,I44,IF(ISBLANK(X44),I44,X44))</f>
        <v>1</v>
      </c>
      <c r="AM44" s="135"/>
      <c r="AN44" s="97">
        <f>IF(Z44=0,K44,IF(ISBLANK(Z44),K44,Z44))</f>
        <v>1.25</v>
      </c>
      <c r="AO44" s="135"/>
      <c r="AP44" s="97">
        <f>IF(AB44=0,M44,IF(ISBLANK(AB44),M44,AB44))</f>
        <v>1</v>
      </c>
      <c r="AQ44" s="135"/>
      <c r="AR44" s="77">
        <f>IF(AD44=0,O44,IF(ISBLANK(AD44),O44,AD44))</f>
        <v>1</v>
      </c>
      <c r="AS44" s="1503"/>
      <c r="AT44" s="1148"/>
      <c r="AU44" s="184">
        <f>AF44*AU$4</f>
        <v>0</v>
      </c>
      <c r="AV44" s="187"/>
      <c r="AW44" s="184">
        <f>AH44*AW$4</f>
        <v>5.5</v>
      </c>
      <c r="AX44" s="187"/>
      <c r="AY44" s="184">
        <f>AJ44*AY$4</f>
        <v>138</v>
      </c>
      <c r="AZ44" s="187"/>
      <c r="BA44" s="184">
        <f>AL44*BA$4</f>
        <v>892</v>
      </c>
      <c r="BB44" s="188"/>
      <c r="BC44" s="184">
        <f>AN44*BC$4</f>
        <v>100</v>
      </c>
      <c r="BD44" s="189"/>
      <c r="BE44" s="184">
        <f>AP44*BE$4</f>
        <v>225</v>
      </c>
      <c r="BF44" s="188"/>
      <c r="BG44" s="191">
        <f>AR44*BG$4</f>
        <v>180</v>
      </c>
      <c r="BH44" s="386">
        <f>SUM(AU44:BG44)</f>
        <v>1540.5</v>
      </c>
      <c r="BI44" s="1503"/>
      <c r="BJ44" s="1148"/>
      <c r="BK44" s="1152"/>
      <c r="BL44" s="184">
        <f>AU44/(100-$BK43)*100</f>
        <v>0</v>
      </c>
      <c r="BM44" s="187"/>
      <c r="BN44" s="184">
        <f>AW44/(100-$BK43)*100</f>
        <v>5.5</v>
      </c>
      <c r="BO44" s="187"/>
      <c r="BP44" s="184">
        <f>AY44/(100-$BK43)*100</f>
        <v>138</v>
      </c>
      <c r="BQ44" s="187"/>
      <c r="BR44" s="184">
        <f>BA44/(100-$BK43)*100</f>
        <v>892</v>
      </c>
      <c r="BS44" s="188"/>
      <c r="BT44" s="184">
        <f>BC44/(100-$BK43)*100</f>
        <v>100</v>
      </c>
      <c r="BU44" s="189"/>
      <c r="BV44" s="184">
        <f>BE44/(100-$BK43)*100</f>
        <v>225</v>
      </c>
      <c r="BW44" s="188"/>
      <c r="BX44" s="184">
        <f>BG44/(100-$BK43)*100</f>
        <v>180</v>
      </c>
      <c r="BY44" s="386">
        <f>SUM(BL44:BX44)</f>
        <v>1540.5</v>
      </c>
      <c r="BZ44" s="1503"/>
      <c r="CA44" s="1148"/>
      <c r="CB44" s="1150"/>
      <c r="CC44" s="244">
        <f>BH44</f>
        <v>1540.5</v>
      </c>
      <c r="CD44" s="114"/>
      <c r="CE44" s="244">
        <f>BY44</f>
        <v>1540.5</v>
      </c>
      <c r="CF44" s="125"/>
      <c r="CG44" s="245">
        <v>1</v>
      </c>
      <c r="CH44" s="114"/>
      <c r="CI44" s="246">
        <f>CG44*CE44</f>
        <v>1540.5</v>
      </c>
      <c r="CJ44" s="125"/>
      <c r="CK44" s="244">
        <f>CE44-CC44</f>
        <v>0</v>
      </c>
      <c r="CL44" s="247"/>
      <c r="CM44" s="246">
        <f>CK44*CG44</f>
        <v>0</v>
      </c>
      <c r="CN44" s="125"/>
      <c r="CO44" s="248">
        <v>39934</v>
      </c>
    </row>
    <row r="45" spans="2:93">
      <c r="B45" s="84" t="s">
        <v>407</v>
      </c>
      <c r="C45" s="138">
        <v>0</v>
      </c>
      <c r="D45" s="101"/>
      <c r="E45" s="138">
        <v>0</v>
      </c>
      <c r="F45" s="101"/>
      <c r="G45" s="138">
        <v>0</v>
      </c>
      <c r="H45" s="101"/>
      <c r="I45" s="96">
        <v>40</v>
      </c>
      <c r="J45" s="125"/>
      <c r="K45" s="109">
        <v>50</v>
      </c>
      <c r="L45" s="119"/>
      <c r="M45" s="96">
        <v>60</v>
      </c>
      <c r="N45" s="112"/>
      <c r="O45" s="71">
        <v>60</v>
      </c>
      <c r="P45" s="1493"/>
      <c r="Q45" s="84" t="s">
        <v>407</v>
      </c>
      <c r="R45" s="215">
        <v>0</v>
      </c>
      <c r="S45" s="216"/>
      <c r="T45" s="215">
        <v>0</v>
      </c>
      <c r="U45" s="216"/>
      <c r="V45" s="215">
        <v>0</v>
      </c>
      <c r="W45" s="216"/>
      <c r="X45" s="215">
        <v>40</v>
      </c>
      <c r="Y45" s="216"/>
      <c r="Z45" s="215">
        <v>50</v>
      </c>
      <c r="AA45" s="216"/>
      <c r="AB45" s="215">
        <v>60</v>
      </c>
      <c r="AC45" s="216"/>
      <c r="AD45" s="270">
        <v>60</v>
      </c>
      <c r="AE45" s="1503"/>
      <c r="AF45" s="175">
        <f>IF(R45=0,C45,IF(ISBLANK(R45),C45,R45))</f>
        <v>0</v>
      </c>
      <c r="AG45" s="101"/>
      <c r="AH45" s="96">
        <f>IF(T45=0,E45,IF(ISBLANK(T45),E45,T45))</f>
        <v>0</v>
      </c>
      <c r="AI45" s="101"/>
      <c r="AJ45" s="96">
        <f>IF(V45=0,G45,IF(ISBLANK(V45),G45,V45))</f>
        <v>0</v>
      </c>
      <c r="AK45" s="101"/>
      <c r="AL45" s="96">
        <f>IF(X45=0,I45,IF(ISBLANK(X45),I45,X45))</f>
        <v>40</v>
      </c>
      <c r="AM45" s="125"/>
      <c r="AN45" s="97">
        <f>IF(Z45=0,K45,IF(ISBLANK(Z45),K45,Z45))</f>
        <v>50</v>
      </c>
      <c r="AO45" s="135"/>
      <c r="AP45" s="96">
        <f>IF(AB45=0,M45,IF(ISBLANK(AB45),M45,AB45))</f>
        <v>60</v>
      </c>
      <c r="AQ45" s="112"/>
      <c r="AR45" s="71">
        <f>IF(AD45=0,O45,IF(ISBLANK(AD45),O45,AD45))</f>
        <v>60</v>
      </c>
      <c r="AS45" s="1503"/>
      <c r="AT45" s="84" t="s">
        <v>407</v>
      </c>
      <c r="AU45" s="185">
        <f>(AF45*AU$4)/1000</f>
        <v>0</v>
      </c>
      <c r="AV45" s="101"/>
      <c r="AW45" s="185">
        <f>(AH45*AW$4)/1000</f>
        <v>0</v>
      </c>
      <c r="AX45" s="101"/>
      <c r="AY45" s="185">
        <f>(AJ45*AY$4)/1000</f>
        <v>0</v>
      </c>
      <c r="AZ45" s="101"/>
      <c r="BA45" s="185">
        <f>(AL45*BA$4)/1000</f>
        <v>35.68</v>
      </c>
      <c r="BB45" s="112"/>
      <c r="BC45" s="185">
        <f>(AN45*BC$4)/1000</f>
        <v>4</v>
      </c>
      <c r="BD45" s="117"/>
      <c r="BE45" s="185">
        <f>(AP45*BE$4)/1000</f>
        <v>13.5</v>
      </c>
      <c r="BF45" s="112"/>
      <c r="BG45" s="190">
        <f>(AR45*BG$4)/1000</f>
        <v>10.8</v>
      </c>
      <c r="BH45" s="386">
        <f>SUM(AU45:BG45)</f>
        <v>63.980000000000004</v>
      </c>
      <c r="BI45" s="1503"/>
      <c r="BJ45" s="84" t="s">
        <v>407</v>
      </c>
      <c r="BK45" s="280">
        <v>0</v>
      </c>
      <c r="BL45" s="184">
        <f>AU45/(100-$BK45)*100</f>
        <v>0</v>
      </c>
      <c r="BM45" s="101"/>
      <c r="BN45" s="184">
        <f>AW45/(100-$BK45)*100</f>
        <v>0</v>
      </c>
      <c r="BO45" s="101"/>
      <c r="BP45" s="184">
        <f>AY45/(100-$BK45)*100</f>
        <v>0</v>
      </c>
      <c r="BQ45" s="101"/>
      <c r="BR45" s="184">
        <f>BA45/(100-$BK45)*100</f>
        <v>35.68</v>
      </c>
      <c r="BS45" s="112"/>
      <c r="BT45" s="184">
        <f>BC45/(100-$BK45)*100</f>
        <v>4</v>
      </c>
      <c r="BU45" s="117"/>
      <c r="BV45" s="184">
        <f>BE45/(100-$BK45)*100</f>
        <v>13.5</v>
      </c>
      <c r="BW45" s="112"/>
      <c r="BX45" s="184">
        <f>BG45/(100-$BK45)*100</f>
        <v>10.8</v>
      </c>
      <c r="BY45" s="383">
        <f>SUM(BL45:BX45)</f>
        <v>63.980000000000004</v>
      </c>
      <c r="BZ45" s="1503"/>
      <c r="CA45" s="84" t="s">
        <v>407</v>
      </c>
      <c r="CB45" s="262">
        <f>BK45</f>
        <v>0</v>
      </c>
      <c r="CC45" s="185">
        <f>BH45</f>
        <v>63.980000000000004</v>
      </c>
      <c r="CD45" s="101"/>
      <c r="CE45" s="185">
        <f>BY45</f>
        <v>63.980000000000004</v>
      </c>
      <c r="CF45" s="112"/>
      <c r="CG45" s="237">
        <v>1</v>
      </c>
      <c r="CH45" s="101"/>
      <c r="CI45" s="236">
        <f>CG45*CE45</f>
        <v>63.980000000000004</v>
      </c>
      <c r="CJ45" s="112"/>
      <c r="CK45" s="185">
        <f>CE45-CC45</f>
        <v>0</v>
      </c>
      <c r="CL45" s="117"/>
      <c r="CM45" s="236">
        <f>CK45*CG45</f>
        <v>0</v>
      </c>
      <c r="CN45" s="112"/>
      <c r="CO45" s="239">
        <v>39934</v>
      </c>
    </row>
    <row r="46" spans="2:93">
      <c r="B46" s="84" t="s">
        <v>409</v>
      </c>
      <c r="C46" s="138">
        <v>0</v>
      </c>
      <c r="D46" s="101"/>
      <c r="E46" s="96">
        <v>15</v>
      </c>
      <c r="F46" s="101"/>
      <c r="G46" s="96">
        <v>30</v>
      </c>
      <c r="H46" s="101"/>
      <c r="I46" s="96">
        <v>30</v>
      </c>
      <c r="J46" s="125"/>
      <c r="K46" s="109">
        <v>45</v>
      </c>
      <c r="L46" s="119"/>
      <c r="M46" s="96">
        <v>50</v>
      </c>
      <c r="N46" s="112"/>
      <c r="O46" s="71">
        <v>50</v>
      </c>
      <c r="P46" s="1493"/>
      <c r="Q46" s="84" t="s">
        <v>409</v>
      </c>
      <c r="R46" s="215">
        <v>0</v>
      </c>
      <c r="S46" s="216"/>
      <c r="T46" s="215">
        <v>15</v>
      </c>
      <c r="U46" s="216"/>
      <c r="V46" s="215">
        <v>30</v>
      </c>
      <c r="W46" s="216"/>
      <c r="X46" s="215">
        <v>30</v>
      </c>
      <c r="Y46" s="216"/>
      <c r="Z46" s="215">
        <v>45</v>
      </c>
      <c r="AA46" s="216"/>
      <c r="AB46" s="215">
        <v>50</v>
      </c>
      <c r="AC46" s="216"/>
      <c r="AD46" s="270">
        <v>50</v>
      </c>
      <c r="AE46" s="1503"/>
      <c r="AF46" s="175">
        <f>IF(R46=0,C46,IF(ISBLANK(R46),C46,R46))</f>
        <v>0</v>
      </c>
      <c r="AG46" s="101"/>
      <c r="AH46" s="96">
        <f>IF(T46=0,E46,IF(ISBLANK(T46),E46,T46))</f>
        <v>15</v>
      </c>
      <c r="AI46" s="101"/>
      <c r="AJ46" s="96">
        <f>IF(V46=0,G46,IF(ISBLANK(V46),G46,V46))</f>
        <v>30</v>
      </c>
      <c r="AK46" s="101"/>
      <c r="AL46" s="96">
        <f>IF(X46=0,I46,IF(ISBLANK(X46),I46,X46))</f>
        <v>30</v>
      </c>
      <c r="AM46" s="125"/>
      <c r="AN46" s="97">
        <f>IF(Z46=0,K46,IF(ISBLANK(Z46),K46,Z46))</f>
        <v>45</v>
      </c>
      <c r="AO46" s="135"/>
      <c r="AP46" s="96">
        <f>IF(AB46=0,M46,IF(ISBLANK(AB46),M46,AB46))</f>
        <v>50</v>
      </c>
      <c r="AQ46" s="112"/>
      <c r="AR46" s="71">
        <f>IF(AD46=0,O46,IF(ISBLANK(AD46),O46,AD46))</f>
        <v>50</v>
      </c>
      <c r="AS46" s="1503"/>
      <c r="AT46" s="84" t="s">
        <v>409</v>
      </c>
      <c r="AU46" s="185">
        <f>(AF46*AU$4)/1000</f>
        <v>0</v>
      </c>
      <c r="AV46" s="101"/>
      <c r="AW46" s="185">
        <f>(AH46*AW$4)/1000</f>
        <v>0.33</v>
      </c>
      <c r="AX46" s="101"/>
      <c r="AY46" s="185">
        <f>(AJ46*AY$4)/1000</f>
        <v>8.2799999999999994</v>
      </c>
      <c r="AZ46" s="101"/>
      <c r="BA46" s="185">
        <f>(AL46*BA$4)/1000</f>
        <v>26.76</v>
      </c>
      <c r="BB46" s="112"/>
      <c r="BC46" s="185">
        <f>(AN46*BC$4)/1000</f>
        <v>3.6</v>
      </c>
      <c r="BD46" s="117"/>
      <c r="BE46" s="185">
        <f>(AP46*BE$4)/1000</f>
        <v>11.25</v>
      </c>
      <c r="BF46" s="112"/>
      <c r="BG46" s="190">
        <f>(AR46*BG$4)/1000</f>
        <v>9</v>
      </c>
      <c r="BH46" s="386">
        <f>SUM(AU46:BG46)</f>
        <v>59.220000000000006</v>
      </c>
      <c r="BI46" s="1503"/>
      <c r="BJ46" s="84" t="s">
        <v>409</v>
      </c>
      <c r="BK46" s="280">
        <v>0</v>
      </c>
      <c r="BL46" s="184">
        <f>AU46/(100-$BK46)*100</f>
        <v>0</v>
      </c>
      <c r="BM46" s="101"/>
      <c r="BN46" s="184">
        <f>AW46/(100-$BK46)*100</f>
        <v>0.33</v>
      </c>
      <c r="BO46" s="101"/>
      <c r="BP46" s="184">
        <f>AY46/(100-$BK46)*100</f>
        <v>8.2799999999999994</v>
      </c>
      <c r="BQ46" s="101"/>
      <c r="BR46" s="184">
        <f>BA46/(100-$BK46)*100</f>
        <v>26.76</v>
      </c>
      <c r="BS46" s="112"/>
      <c r="BT46" s="184">
        <f>BC46/(100-$BK46)*100</f>
        <v>3.6000000000000005</v>
      </c>
      <c r="BU46" s="117"/>
      <c r="BV46" s="184">
        <f>BE46/(100-$BK46)*100</f>
        <v>11.25</v>
      </c>
      <c r="BW46" s="112"/>
      <c r="BX46" s="184">
        <f>BG46/(100-$BK46)*100</f>
        <v>9</v>
      </c>
      <c r="BY46" s="383">
        <f>SUM(BL46:BX46)</f>
        <v>59.220000000000006</v>
      </c>
      <c r="BZ46" s="1503"/>
      <c r="CA46" s="84" t="s">
        <v>409</v>
      </c>
      <c r="CB46" s="262">
        <f>BK46</f>
        <v>0</v>
      </c>
      <c r="CC46" s="185">
        <f>BH46</f>
        <v>59.220000000000006</v>
      </c>
      <c r="CD46" s="101"/>
      <c r="CE46" s="185">
        <f>BY46</f>
        <v>59.220000000000006</v>
      </c>
      <c r="CF46" s="112"/>
      <c r="CG46" s="237">
        <v>1</v>
      </c>
      <c r="CH46" s="101"/>
      <c r="CI46" s="236">
        <f>CG46*CE46</f>
        <v>59.220000000000006</v>
      </c>
      <c r="CJ46" s="112"/>
      <c r="CK46" s="185">
        <f>CE46-CC46</f>
        <v>0</v>
      </c>
      <c r="CL46" s="117"/>
      <c r="CM46" s="236">
        <f>CK46*CG46</f>
        <v>0</v>
      </c>
      <c r="CN46" s="112"/>
      <c r="CO46" s="239">
        <v>39934</v>
      </c>
    </row>
    <row r="47" spans="2:93" ht="37.5" customHeight="1">
      <c r="B47" s="1145" t="s">
        <v>321</v>
      </c>
      <c r="C47" s="141">
        <v>0</v>
      </c>
      <c r="D47" s="142"/>
      <c r="E47" s="136" t="s">
        <v>437</v>
      </c>
      <c r="F47" s="137"/>
      <c r="G47" s="141">
        <v>1</v>
      </c>
      <c r="H47" s="142"/>
      <c r="I47" s="141">
        <v>1</v>
      </c>
      <c r="J47" s="161"/>
      <c r="K47" s="141">
        <v>2</v>
      </c>
      <c r="L47" s="142"/>
      <c r="M47" s="141">
        <v>2</v>
      </c>
      <c r="N47" s="161"/>
      <c r="O47" s="143">
        <v>2</v>
      </c>
      <c r="P47" s="1493"/>
      <c r="Q47" s="1147" t="s">
        <v>202</v>
      </c>
      <c r="R47" s="141">
        <v>0</v>
      </c>
      <c r="S47" s="142"/>
      <c r="T47" s="136" t="s">
        <v>437</v>
      </c>
      <c r="U47" s="142"/>
      <c r="V47" s="141">
        <v>1</v>
      </c>
      <c r="W47" s="142"/>
      <c r="X47" s="141">
        <v>1</v>
      </c>
      <c r="Y47" s="142"/>
      <c r="Z47" s="141">
        <v>2</v>
      </c>
      <c r="AA47" s="142"/>
      <c r="AB47" s="141">
        <v>2</v>
      </c>
      <c r="AC47" s="142"/>
      <c r="AD47" s="143">
        <v>2</v>
      </c>
      <c r="AE47" s="1414"/>
      <c r="AF47" s="180">
        <v>0</v>
      </c>
      <c r="AG47" s="142"/>
      <c r="AH47" s="136" t="s">
        <v>437</v>
      </c>
      <c r="AI47" s="137"/>
      <c r="AJ47" s="141">
        <v>1</v>
      </c>
      <c r="AK47" s="142"/>
      <c r="AL47" s="141">
        <v>1</v>
      </c>
      <c r="AM47" s="161"/>
      <c r="AN47" s="141">
        <v>2</v>
      </c>
      <c r="AO47" s="142"/>
      <c r="AP47" s="141">
        <v>2</v>
      </c>
      <c r="AQ47" s="161"/>
      <c r="AR47" s="143">
        <v>2</v>
      </c>
      <c r="AS47" s="1414"/>
      <c r="AT47" s="1147" t="s">
        <v>202</v>
      </c>
      <c r="AU47" s="180">
        <v>0</v>
      </c>
      <c r="AV47" s="142"/>
      <c r="AW47" s="136" t="s">
        <v>437</v>
      </c>
      <c r="AX47" s="137"/>
      <c r="AY47" s="141">
        <v>1</v>
      </c>
      <c r="AZ47" s="142"/>
      <c r="BA47" s="141">
        <v>1</v>
      </c>
      <c r="BB47" s="161"/>
      <c r="BC47" s="141">
        <v>2</v>
      </c>
      <c r="BD47" s="142"/>
      <c r="BE47" s="141">
        <v>2</v>
      </c>
      <c r="BF47" s="161"/>
      <c r="BG47" s="143">
        <v>2</v>
      </c>
      <c r="BH47" s="387"/>
      <c r="BI47" s="1414"/>
      <c r="BJ47" s="1147" t="s">
        <v>202</v>
      </c>
      <c r="BK47" s="1151">
        <v>0</v>
      </c>
      <c r="BL47" s="180">
        <v>0</v>
      </c>
      <c r="BM47" s="142"/>
      <c r="BN47" s="136" t="s">
        <v>437</v>
      </c>
      <c r="BO47" s="137"/>
      <c r="BP47" s="141">
        <v>1</v>
      </c>
      <c r="BQ47" s="142"/>
      <c r="BR47" s="141">
        <v>1</v>
      </c>
      <c r="BS47" s="161"/>
      <c r="BT47" s="141">
        <v>2</v>
      </c>
      <c r="BU47" s="142"/>
      <c r="BV47" s="141">
        <v>2</v>
      </c>
      <c r="BW47" s="161"/>
      <c r="BX47" s="143">
        <v>2</v>
      </c>
      <c r="BY47" s="387"/>
      <c r="BZ47" s="1414"/>
      <c r="CA47" s="1147" t="s">
        <v>202</v>
      </c>
      <c r="CB47" s="1149">
        <f>BK47</f>
        <v>0</v>
      </c>
      <c r="CC47" s="240"/>
      <c r="CD47" s="115"/>
      <c r="CE47" s="241"/>
      <c r="CF47" s="234"/>
      <c r="CG47" s="242"/>
      <c r="CH47" s="115"/>
      <c r="CI47" s="242"/>
      <c r="CJ47" s="243"/>
      <c r="CK47" s="242"/>
      <c r="CL47" s="115"/>
      <c r="CM47" s="242"/>
      <c r="CN47" s="243"/>
      <c r="CO47" s="113"/>
    </row>
    <row r="48" spans="2:93">
      <c r="B48" s="1146"/>
      <c r="C48" s="109">
        <v>0</v>
      </c>
      <c r="D48" s="114"/>
      <c r="E48" s="109">
        <v>0.5</v>
      </c>
      <c r="F48" s="124"/>
      <c r="G48" s="109">
        <v>1</v>
      </c>
      <c r="H48" s="124"/>
      <c r="I48" s="109">
        <v>1</v>
      </c>
      <c r="J48" s="124"/>
      <c r="K48" s="109">
        <v>2</v>
      </c>
      <c r="L48" s="119"/>
      <c r="M48" s="109">
        <v>2</v>
      </c>
      <c r="N48" s="124"/>
      <c r="O48" s="266">
        <v>2</v>
      </c>
      <c r="P48" s="1493"/>
      <c r="Q48" s="1148"/>
      <c r="R48" s="215">
        <v>0</v>
      </c>
      <c r="S48" s="199"/>
      <c r="T48" s="215">
        <v>0.5</v>
      </c>
      <c r="U48" s="216"/>
      <c r="V48" s="215">
        <v>1</v>
      </c>
      <c r="W48" s="216"/>
      <c r="X48" s="215">
        <v>1</v>
      </c>
      <c r="Y48" s="216"/>
      <c r="Z48" s="215">
        <v>2</v>
      </c>
      <c r="AA48" s="216"/>
      <c r="AB48" s="215">
        <v>2</v>
      </c>
      <c r="AC48" s="216"/>
      <c r="AD48" s="270">
        <v>2</v>
      </c>
      <c r="AE48" s="1503"/>
      <c r="AF48" s="177">
        <f t="shared" ref="AF48:AF55" si="72">IF(R48=0,C48,IF(ISBLANK(R48),C48,R48))</f>
        <v>0</v>
      </c>
      <c r="AG48" s="114"/>
      <c r="AH48" s="97">
        <f t="shared" ref="AH48:AH55" si="73">IF(T48=0,E48,IF(ISBLANK(T48),E48,T48))</f>
        <v>0.5</v>
      </c>
      <c r="AI48" s="135"/>
      <c r="AJ48" s="97">
        <f t="shared" ref="AJ48:AJ55" si="74">IF(V48=0,G48,IF(ISBLANK(V48),G48,V48))</f>
        <v>1</v>
      </c>
      <c r="AK48" s="135"/>
      <c r="AL48" s="97">
        <f t="shared" ref="AL48:AL55" si="75">IF(X48=0,I48,IF(ISBLANK(X48),I48,X48))</f>
        <v>1</v>
      </c>
      <c r="AM48" s="135"/>
      <c r="AN48" s="97">
        <f t="shared" ref="AN48:AN55" si="76">IF(Z48=0,K48,IF(ISBLANK(Z48),K48,Z48))</f>
        <v>2</v>
      </c>
      <c r="AO48" s="135"/>
      <c r="AP48" s="97">
        <f t="shared" ref="AP48:AP55" si="77">IF(AB48=0,M48,IF(ISBLANK(AB48),M48,AB48))</f>
        <v>2</v>
      </c>
      <c r="AQ48" s="135"/>
      <c r="AR48" s="77">
        <f t="shared" ref="AR48:AR55" si="78">IF(AD48=0,O48,IF(ISBLANK(AD48),O48,AD48))</f>
        <v>2</v>
      </c>
      <c r="AS48" s="1503"/>
      <c r="AT48" s="1148"/>
      <c r="AU48" s="184">
        <f>AF48*AU$4</f>
        <v>0</v>
      </c>
      <c r="AV48" s="187"/>
      <c r="AW48" s="184">
        <f>AH48*AW$4</f>
        <v>11</v>
      </c>
      <c r="AX48" s="187"/>
      <c r="AY48" s="184">
        <f>AJ48*AY$4</f>
        <v>276</v>
      </c>
      <c r="AZ48" s="187"/>
      <c r="BA48" s="184">
        <f>AL48*BA$4</f>
        <v>892</v>
      </c>
      <c r="BB48" s="188"/>
      <c r="BC48" s="184">
        <f>AN48*BC$4</f>
        <v>160</v>
      </c>
      <c r="BD48" s="189"/>
      <c r="BE48" s="184">
        <f>AP48*BE$4</f>
        <v>450</v>
      </c>
      <c r="BF48" s="188"/>
      <c r="BG48" s="191">
        <f>AR48*BG$4</f>
        <v>360</v>
      </c>
      <c r="BH48" s="386">
        <f t="shared" ref="BH48:BH62" si="79">SUM(AU48:BG48)</f>
        <v>2149</v>
      </c>
      <c r="BI48" s="1503"/>
      <c r="BJ48" s="1148"/>
      <c r="BK48" s="1152"/>
      <c r="BL48" s="184">
        <f>AU48/(100-$BK47)*100</f>
        <v>0</v>
      </c>
      <c r="BM48" s="187"/>
      <c r="BN48" s="184">
        <f>AW48/(100-$BK47)*100</f>
        <v>11</v>
      </c>
      <c r="BO48" s="187"/>
      <c r="BP48" s="184">
        <f>AY48/(100-$BK47)*100</f>
        <v>276</v>
      </c>
      <c r="BQ48" s="187"/>
      <c r="BR48" s="184">
        <f>BA48/(100-$BK47)*100</f>
        <v>892</v>
      </c>
      <c r="BS48" s="188"/>
      <c r="BT48" s="184">
        <f>BC48/(100-$BK47)*100</f>
        <v>160</v>
      </c>
      <c r="BU48" s="189"/>
      <c r="BV48" s="184">
        <f>BE48/(100-$BK47)*100</f>
        <v>450</v>
      </c>
      <c r="BW48" s="188"/>
      <c r="BX48" s="184">
        <f>BG48/(100-$BK47)*100</f>
        <v>360</v>
      </c>
      <c r="BY48" s="386">
        <f>SUM(BL48:BX48)</f>
        <v>2149</v>
      </c>
      <c r="BZ48" s="1503"/>
      <c r="CA48" s="1148"/>
      <c r="CB48" s="1150"/>
      <c r="CC48" s="244">
        <f>BH48</f>
        <v>2149</v>
      </c>
      <c r="CD48" s="114"/>
      <c r="CE48" s="244">
        <f>BY48</f>
        <v>2149</v>
      </c>
      <c r="CF48" s="125"/>
      <c r="CG48" s="245">
        <v>1</v>
      </c>
      <c r="CH48" s="114"/>
      <c r="CI48" s="246">
        <f>CG48*CE48</f>
        <v>2149</v>
      </c>
      <c r="CJ48" s="125"/>
      <c r="CK48" s="244">
        <f>CE48-CC48</f>
        <v>0</v>
      </c>
      <c r="CL48" s="247"/>
      <c r="CM48" s="246">
        <f>CK48*CG48</f>
        <v>0</v>
      </c>
      <c r="CN48" s="125"/>
      <c r="CO48" s="248">
        <v>39934</v>
      </c>
    </row>
    <row r="49" spans="2:93">
      <c r="B49" s="84" t="s">
        <v>411</v>
      </c>
      <c r="C49" s="138">
        <v>0</v>
      </c>
      <c r="D49" s="101"/>
      <c r="E49" s="96">
        <v>15</v>
      </c>
      <c r="F49" s="101"/>
      <c r="G49" s="96">
        <v>30</v>
      </c>
      <c r="H49" s="101"/>
      <c r="I49" s="96">
        <v>30</v>
      </c>
      <c r="J49" s="125"/>
      <c r="K49" s="109">
        <v>45</v>
      </c>
      <c r="L49" s="119"/>
      <c r="M49" s="96">
        <v>50</v>
      </c>
      <c r="N49" s="112"/>
      <c r="O49" s="71">
        <v>50</v>
      </c>
      <c r="P49" s="1493"/>
      <c r="Q49" s="84" t="s">
        <v>411</v>
      </c>
      <c r="R49" s="215">
        <v>0</v>
      </c>
      <c r="S49" s="216"/>
      <c r="T49" s="215">
        <v>15</v>
      </c>
      <c r="U49" s="216"/>
      <c r="V49" s="215">
        <v>30</v>
      </c>
      <c r="W49" s="216"/>
      <c r="X49" s="215">
        <v>30</v>
      </c>
      <c r="Y49" s="216"/>
      <c r="Z49" s="215">
        <v>45</v>
      </c>
      <c r="AA49" s="216"/>
      <c r="AB49" s="215">
        <v>50</v>
      </c>
      <c r="AC49" s="216"/>
      <c r="AD49" s="270">
        <v>50</v>
      </c>
      <c r="AE49" s="1503"/>
      <c r="AF49" s="175">
        <f t="shared" si="72"/>
        <v>0</v>
      </c>
      <c r="AG49" s="101"/>
      <c r="AH49" s="96">
        <f t="shared" si="73"/>
        <v>15</v>
      </c>
      <c r="AI49" s="101"/>
      <c r="AJ49" s="96">
        <f t="shared" si="74"/>
        <v>30</v>
      </c>
      <c r="AK49" s="101"/>
      <c r="AL49" s="96">
        <f t="shared" si="75"/>
        <v>30</v>
      </c>
      <c r="AM49" s="125"/>
      <c r="AN49" s="97">
        <f t="shared" si="76"/>
        <v>45</v>
      </c>
      <c r="AO49" s="135"/>
      <c r="AP49" s="96">
        <f t="shared" si="77"/>
        <v>50</v>
      </c>
      <c r="AQ49" s="112"/>
      <c r="AR49" s="71">
        <f t="shared" si="78"/>
        <v>50</v>
      </c>
      <c r="AS49" s="1503"/>
      <c r="AT49" s="84" t="s">
        <v>411</v>
      </c>
      <c r="AU49" s="185">
        <f t="shared" ref="AU49:AU55" si="80">(AF49*AU$4)/1000</f>
        <v>0</v>
      </c>
      <c r="AV49" s="101"/>
      <c r="AW49" s="185">
        <f t="shared" ref="AW49:AW55" si="81">(AH49*AW$4)/1000</f>
        <v>0.33</v>
      </c>
      <c r="AX49" s="101"/>
      <c r="AY49" s="185">
        <f t="shared" ref="AY49:AY55" si="82">(AJ49*AY$4)/1000</f>
        <v>8.2799999999999994</v>
      </c>
      <c r="AZ49" s="101"/>
      <c r="BA49" s="185">
        <f t="shared" ref="BA49:BA55" si="83">(AL49*BA$4)/1000</f>
        <v>26.76</v>
      </c>
      <c r="BB49" s="112"/>
      <c r="BC49" s="185">
        <f t="shared" ref="BC49:BC55" si="84">(AN49*BC$4)/1000</f>
        <v>3.6</v>
      </c>
      <c r="BD49" s="117"/>
      <c r="BE49" s="185">
        <f t="shared" ref="BE49:BE55" si="85">(AP49*BE$4)/1000</f>
        <v>11.25</v>
      </c>
      <c r="BF49" s="112"/>
      <c r="BG49" s="190">
        <f t="shared" ref="BG49:BG55" si="86">(AR49*BG$4)/1000</f>
        <v>9</v>
      </c>
      <c r="BH49" s="386">
        <f t="shared" si="79"/>
        <v>59.220000000000006</v>
      </c>
      <c r="BI49" s="1503"/>
      <c r="BJ49" s="84" t="s">
        <v>411</v>
      </c>
      <c r="BK49" s="280">
        <v>0</v>
      </c>
      <c r="BL49" s="184">
        <f t="shared" ref="BL49:BL55" si="87">AU49/(100-$BK49)*100</f>
        <v>0</v>
      </c>
      <c r="BM49" s="101"/>
      <c r="BN49" s="184">
        <f t="shared" ref="BN49:BN55" si="88">AW49/(100-$BK49)*100</f>
        <v>0.33</v>
      </c>
      <c r="BO49" s="101"/>
      <c r="BP49" s="184">
        <f t="shared" ref="BP49:BP55" si="89">AY49/(100-$BK49)*100</f>
        <v>8.2799999999999994</v>
      </c>
      <c r="BQ49" s="101"/>
      <c r="BR49" s="184">
        <f t="shared" ref="BR49:BR55" si="90">BA49/(100-$BK49)*100</f>
        <v>26.76</v>
      </c>
      <c r="BS49" s="112"/>
      <c r="BT49" s="184">
        <f t="shared" ref="BT49:BT55" si="91">BC49/(100-$BK49)*100</f>
        <v>3.6000000000000005</v>
      </c>
      <c r="BU49" s="117"/>
      <c r="BV49" s="184">
        <f t="shared" ref="BV49:BV55" si="92">BE49/(100-$BK49)*100</f>
        <v>11.25</v>
      </c>
      <c r="BW49" s="112"/>
      <c r="BX49" s="184">
        <f t="shared" ref="BX49:BX55" si="93">BG49/(100-$BK49)*100</f>
        <v>9</v>
      </c>
      <c r="BY49" s="383">
        <f t="shared" ref="BY49:BY55" si="94">SUM(BL49:BX49)</f>
        <v>59.220000000000006</v>
      </c>
      <c r="BZ49" s="1503"/>
      <c r="CA49" s="84" t="s">
        <v>411</v>
      </c>
      <c r="CB49" s="262">
        <f t="shared" ref="CB49:CB55" si="95">BK49</f>
        <v>0</v>
      </c>
      <c r="CC49" s="185">
        <f t="shared" ref="CC49:CC55" si="96">BH49</f>
        <v>59.220000000000006</v>
      </c>
      <c r="CD49" s="101"/>
      <c r="CE49" s="185">
        <f t="shared" ref="CE49:CE55" si="97">BY49</f>
        <v>59.220000000000006</v>
      </c>
      <c r="CF49" s="112"/>
      <c r="CG49" s="237">
        <v>1</v>
      </c>
      <c r="CH49" s="101"/>
      <c r="CI49" s="236">
        <f t="shared" ref="CI49:CI55" si="98">CG49*CE49</f>
        <v>59.220000000000006</v>
      </c>
      <c r="CJ49" s="112"/>
      <c r="CK49" s="185">
        <f t="shared" ref="CK49:CK55" si="99">CE49-CC49</f>
        <v>0</v>
      </c>
      <c r="CL49" s="117"/>
      <c r="CM49" s="236">
        <f t="shared" ref="CM49:CM55" si="100">CK49*CG49</f>
        <v>0</v>
      </c>
      <c r="CN49" s="112"/>
      <c r="CO49" s="239">
        <v>39934</v>
      </c>
    </row>
    <row r="50" spans="2:93">
      <c r="B50" s="84" t="s">
        <v>412</v>
      </c>
      <c r="C50" s="138">
        <v>0</v>
      </c>
      <c r="D50" s="101"/>
      <c r="E50" s="138">
        <v>0</v>
      </c>
      <c r="F50" s="101"/>
      <c r="G50" s="96">
        <v>20</v>
      </c>
      <c r="H50" s="101"/>
      <c r="I50" s="96">
        <v>30</v>
      </c>
      <c r="J50" s="125"/>
      <c r="K50" s="109">
        <v>45</v>
      </c>
      <c r="L50" s="119"/>
      <c r="M50" s="96">
        <v>50</v>
      </c>
      <c r="N50" s="112"/>
      <c r="O50" s="71">
        <v>50</v>
      </c>
      <c r="P50" s="1493"/>
      <c r="Q50" s="84" t="s">
        <v>412</v>
      </c>
      <c r="R50" s="215">
        <v>0</v>
      </c>
      <c r="S50" s="216"/>
      <c r="T50" s="215">
        <v>0</v>
      </c>
      <c r="U50" s="216"/>
      <c r="V50" s="215">
        <v>20</v>
      </c>
      <c r="W50" s="216"/>
      <c r="X50" s="215">
        <v>30</v>
      </c>
      <c r="Y50" s="216"/>
      <c r="Z50" s="215">
        <v>45</v>
      </c>
      <c r="AA50" s="216"/>
      <c r="AB50" s="215">
        <v>50</v>
      </c>
      <c r="AC50" s="216"/>
      <c r="AD50" s="270">
        <v>50</v>
      </c>
      <c r="AE50" s="1503"/>
      <c r="AF50" s="175">
        <f t="shared" si="72"/>
        <v>0</v>
      </c>
      <c r="AG50" s="101"/>
      <c r="AH50" s="96">
        <f t="shared" si="73"/>
        <v>0</v>
      </c>
      <c r="AI50" s="101"/>
      <c r="AJ50" s="96">
        <f t="shared" si="74"/>
        <v>20</v>
      </c>
      <c r="AK50" s="101"/>
      <c r="AL50" s="96">
        <f t="shared" si="75"/>
        <v>30</v>
      </c>
      <c r="AM50" s="125"/>
      <c r="AN50" s="97">
        <f t="shared" si="76"/>
        <v>45</v>
      </c>
      <c r="AO50" s="135"/>
      <c r="AP50" s="96">
        <f t="shared" si="77"/>
        <v>50</v>
      </c>
      <c r="AQ50" s="112"/>
      <c r="AR50" s="71">
        <f t="shared" si="78"/>
        <v>50</v>
      </c>
      <c r="AS50" s="1503"/>
      <c r="AT50" s="84" t="s">
        <v>412</v>
      </c>
      <c r="AU50" s="185">
        <f t="shared" si="80"/>
        <v>0</v>
      </c>
      <c r="AV50" s="101"/>
      <c r="AW50" s="185">
        <f t="shared" si="81"/>
        <v>0</v>
      </c>
      <c r="AX50" s="101"/>
      <c r="AY50" s="185">
        <f t="shared" si="82"/>
        <v>5.52</v>
      </c>
      <c r="AZ50" s="101"/>
      <c r="BA50" s="185">
        <f t="shared" si="83"/>
        <v>26.76</v>
      </c>
      <c r="BB50" s="112"/>
      <c r="BC50" s="185">
        <f t="shared" si="84"/>
        <v>3.6</v>
      </c>
      <c r="BD50" s="117"/>
      <c r="BE50" s="185">
        <f t="shared" si="85"/>
        <v>11.25</v>
      </c>
      <c r="BF50" s="112"/>
      <c r="BG50" s="190">
        <f t="shared" si="86"/>
        <v>9</v>
      </c>
      <c r="BH50" s="386">
        <f t="shared" si="79"/>
        <v>56.13</v>
      </c>
      <c r="BI50" s="1503"/>
      <c r="BJ50" s="84" t="s">
        <v>412</v>
      </c>
      <c r="BK50" s="280">
        <v>0</v>
      </c>
      <c r="BL50" s="184">
        <f t="shared" si="87"/>
        <v>0</v>
      </c>
      <c r="BM50" s="101"/>
      <c r="BN50" s="184">
        <f t="shared" si="88"/>
        <v>0</v>
      </c>
      <c r="BO50" s="101"/>
      <c r="BP50" s="184">
        <f t="shared" si="89"/>
        <v>5.52</v>
      </c>
      <c r="BQ50" s="101"/>
      <c r="BR50" s="184">
        <f t="shared" si="90"/>
        <v>26.76</v>
      </c>
      <c r="BS50" s="112"/>
      <c r="BT50" s="184">
        <f t="shared" si="91"/>
        <v>3.6000000000000005</v>
      </c>
      <c r="BU50" s="117"/>
      <c r="BV50" s="184">
        <f t="shared" si="92"/>
        <v>11.25</v>
      </c>
      <c r="BW50" s="112"/>
      <c r="BX50" s="184">
        <f t="shared" si="93"/>
        <v>9</v>
      </c>
      <c r="BY50" s="383">
        <f t="shared" si="94"/>
        <v>56.13</v>
      </c>
      <c r="BZ50" s="1503"/>
      <c r="CA50" s="84" t="s">
        <v>412</v>
      </c>
      <c r="CB50" s="262">
        <f t="shared" si="95"/>
        <v>0</v>
      </c>
      <c r="CC50" s="185">
        <f t="shared" si="96"/>
        <v>56.13</v>
      </c>
      <c r="CD50" s="101"/>
      <c r="CE50" s="185">
        <f t="shared" si="97"/>
        <v>56.13</v>
      </c>
      <c r="CF50" s="112"/>
      <c r="CG50" s="237">
        <v>1</v>
      </c>
      <c r="CH50" s="101"/>
      <c r="CI50" s="236">
        <f t="shared" si="98"/>
        <v>56.13</v>
      </c>
      <c r="CJ50" s="112"/>
      <c r="CK50" s="185">
        <f t="shared" si="99"/>
        <v>0</v>
      </c>
      <c r="CL50" s="117"/>
      <c r="CM50" s="236">
        <f t="shared" si="100"/>
        <v>0</v>
      </c>
      <c r="CN50" s="112"/>
      <c r="CO50" s="239">
        <v>39934</v>
      </c>
    </row>
    <row r="51" spans="2:93">
      <c r="B51" s="84" t="s">
        <v>413</v>
      </c>
      <c r="C51" s="138">
        <v>0</v>
      </c>
      <c r="D51" s="101"/>
      <c r="E51" s="96">
        <v>15</v>
      </c>
      <c r="F51" s="101"/>
      <c r="G51" s="96">
        <v>30</v>
      </c>
      <c r="H51" s="101"/>
      <c r="I51" s="96">
        <v>40</v>
      </c>
      <c r="J51" s="112"/>
      <c r="K51" s="96">
        <v>50</v>
      </c>
      <c r="L51" s="101"/>
      <c r="M51" s="96">
        <v>50</v>
      </c>
      <c r="N51" s="112"/>
      <c r="O51" s="71">
        <v>50</v>
      </c>
      <c r="P51" s="1493"/>
      <c r="Q51" s="84" t="s">
        <v>413</v>
      </c>
      <c r="R51" s="215">
        <v>0</v>
      </c>
      <c r="S51" s="216"/>
      <c r="T51" s="215">
        <v>15</v>
      </c>
      <c r="U51" s="216"/>
      <c r="V51" s="215">
        <v>30</v>
      </c>
      <c r="W51" s="216"/>
      <c r="X51" s="215">
        <v>40</v>
      </c>
      <c r="Y51" s="216"/>
      <c r="Z51" s="215">
        <v>50</v>
      </c>
      <c r="AA51" s="216"/>
      <c r="AB51" s="215">
        <v>50</v>
      </c>
      <c r="AC51" s="216"/>
      <c r="AD51" s="270">
        <v>50</v>
      </c>
      <c r="AE51" s="1503"/>
      <c r="AF51" s="175">
        <f t="shared" si="72"/>
        <v>0</v>
      </c>
      <c r="AG51" s="101"/>
      <c r="AH51" s="96">
        <f t="shared" si="73"/>
        <v>15</v>
      </c>
      <c r="AI51" s="101"/>
      <c r="AJ51" s="96">
        <f t="shared" si="74"/>
        <v>30</v>
      </c>
      <c r="AK51" s="101"/>
      <c r="AL51" s="96">
        <f t="shared" si="75"/>
        <v>40</v>
      </c>
      <c r="AM51" s="112"/>
      <c r="AN51" s="96">
        <f t="shared" si="76"/>
        <v>50</v>
      </c>
      <c r="AO51" s="101"/>
      <c r="AP51" s="96">
        <f t="shared" si="77"/>
        <v>50</v>
      </c>
      <c r="AQ51" s="112"/>
      <c r="AR51" s="71">
        <f t="shared" si="78"/>
        <v>50</v>
      </c>
      <c r="AS51" s="1503"/>
      <c r="AT51" s="84" t="s">
        <v>413</v>
      </c>
      <c r="AU51" s="185">
        <f t="shared" si="80"/>
        <v>0</v>
      </c>
      <c r="AV51" s="101"/>
      <c r="AW51" s="185">
        <f t="shared" si="81"/>
        <v>0.33</v>
      </c>
      <c r="AX51" s="101"/>
      <c r="AY51" s="185">
        <f t="shared" si="82"/>
        <v>8.2799999999999994</v>
      </c>
      <c r="AZ51" s="101"/>
      <c r="BA51" s="185">
        <f t="shared" si="83"/>
        <v>35.68</v>
      </c>
      <c r="BB51" s="112"/>
      <c r="BC51" s="185">
        <f t="shared" si="84"/>
        <v>4</v>
      </c>
      <c r="BD51" s="117"/>
      <c r="BE51" s="185">
        <f t="shared" si="85"/>
        <v>11.25</v>
      </c>
      <c r="BF51" s="112"/>
      <c r="BG51" s="190">
        <f t="shared" si="86"/>
        <v>9</v>
      </c>
      <c r="BH51" s="386">
        <f t="shared" si="79"/>
        <v>68.539999999999992</v>
      </c>
      <c r="BI51" s="1503"/>
      <c r="BJ51" s="84" t="s">
        <v>413</v>
      </c>
      <c r="BK51" s="280">
        <v>0</v>
      </c>
      <c r="BL51" s="184">
        <f t="shared" si="87"/>
        <v>0</v>
      </c>
      <c r="BM51" s="101"/>
      <c r="BN51" s="184">
        <f t="shared" si="88"/>
        <v>0.33</v>
      </c>
      <c r="BO51" s="101"/>
      <c r="BP51" s="184">
        <f t="shared" si="89"/>
        <v>8.2799999999999994</v>
      </c>
      <c r="BQ51" s="101"/>
      <c r="BR51" s="184">
        <f t="shared" si="90"/>
        <v>35.68</v>
      </c>
      <c r="BS51" s="112"/>
      <c r="BT51" s="184">
        <f t="shared" si="91"/>
        <v>4</v>
      </c>
      <c r="BU51" s="117"/>
      <c r="BV51" s="184">
        <f t="shared" si="92"/>
        <v>11.25</v>
      </c>
      <c r="BW51" s="112"/>
      <c r="BX51" s="184">
        <f t="shared" si="93"/>
        <v>9</v>
      </c>
      <c r="BY51" s="383">
        <f t="shared" si="94"/>
        <v>68.539999999999992</v>
      </c>
      <c r="BZ51" s="1503"/>
      <c r="CA51" s="84" t="s">
        <v>413</v>
      </c>
      <c r="CB51" s="262">
        <f t="shared" si="95"/>
        <v>0</v>
      </c>
      <c r="CC51" s="185">
        <f t="shared" si="96"/>
        <v>68.539999999999992</v>
      </c>
      <c r="CD51" s="101"/>
      <c r="CE51" s="185">
        <f t="shared" si="97"/>
        <v>68.539999999999992</v>
      </c>
      <c r="CF51" s="112"/>
      <c r="CG51" s="237">
        <v>1</v>
      </c>
      <c r="CH51" s="101"/>
      <c r="CI51" s="236">
        <f t="shared" si="98"/>
        <v>68.539999999999992</v>
      </c>
      <c r="CJ51" s="112"/>
      <c r="CK51" s="185">
        <f t="shared" si="99"/>
        <v>0</v>
      </c>
      <c r="CL51" s="117"/>
      <c r="CM51" s="236">
        <f t="shared" si="100"/>
        <v>0</v>
      </c>
      <c r="CN51" s="112"/>
      <c r="CO51" s="239">
        <v>39934</v>
      </c>
    </row>
    <row r="52" spans="2:93">
      <c r="B52" s="84" t="s">
        <v>414</v>
      </c>
      <c r="C52" s="138">
        <v>0</v>
      </c>
      <c r="D52" s="101"/>
      <c r="E52" s="138">
        <v>0</v>
      </c>
      <c r="F52" s="101"/>
      <c r="G52" s="96">
        <v>30</v>
      </c>
      <c r="H52" s="101"/>
      <c r="I52" s="96">
        <v>30</v>
      </c>
      <c r="J52" s="125"/>
      <c r="K52" s="109">
        <v>45</v>
      </c>
      <c r="L52" s="119"/>
      <c r="M52" s="96">
        <v>50</v>
      </c>
      <c r="N52" s="112"/>
      <c r="O52" s="71">
        <v>50</v>
      </c>
      <c r="P52" s="1493"/>
      <c r="Q52" s="84" t="s">
        <v>414</v>
      </c>
      <c r="R52" s="215">
        <v>0</v>
      </c>
      <c r="S52" s="216"/>
      <c r="T52" s="215">
        <v>0</v>
      </c>
      <c r="U52" s="216"/>
      <c r="V52" s="215">
        <v>30</v>
      </c>
      <c r="W52" s="216"/>
      <c r="X52" s="215">
        <v>30</v>
      </c>
      <c r="Y52" s="216"/>
      <c r="Z52" s="215">
        <v>45</v>
      </c>
      <c r="AA52" s="216"/>
      <c r="AB52" s="215">
        <v>50</v>
      </c>
      <c r="AC52" s="216"/>
      <c r="AD52" s="270">
        <v>50</v>
      </c>
      <c r="AE52" s="1503"/>
      <c r="AF52" s="175">
        <f t="shared" si="72"/>
        <v>0</v>
      </c>
      <c r="AG52" s="101"/>
      <c r="AH52" s="96">
        <f t="shared" si="73"/>
        <v>0</v>
      </c>
      <c r="AI52" s="101"/>
      <c r="AJ52" s="96">
        <f t="shared" si="74"/>
        <v>30</v>
      </c>
      <c r="AK52" s="101"/>
      <c r="AL52" s="96">
        <f t="shared" si="75"/>
        <v>30</v>
      </c>
      <c r="AM52" s="125"/>
      <c r="AN52" s="97">
        <f t="shared" si="76"/>
        <v>45</v>
      </c>
      <c r="AO52" s="135"/>
      <c r="AP52" s="96">
        <f t="shared" si="77"/>
        <v>50</v>
      </c>
      <c r="AQ52" s="112"/>
      <c r="AR52" s="71">
        <f t="shared" si="78"/>
        <v>50</v>
      </c>
      <c r="AS52" s="1503"/>
      <c r="AT52" s="84" t="s">
        <v>414</v>
      </c>
      <c r="AU52" s="185">
        <f t="shared" si="80"/>
        <v>0</v>
      </c>
      <c r="AV52" s="101"/>
      <c r="AW52" s="185">
        <f t="shared" si="81"/>
        <v>0</v>
      </c>
      <c r="AX52" s="101"/>
      <c r="AY52" s="185">
        <f t="shared" si="82"/>
        <v>8.2799999999999994</v>
      </c>
      <c r="AZ52" s="101"/>
      <c r="BA52" s="185">
        <f t="shared" si="83"/>
        <v>26.76</v>
      </c>
      <c r="BB52" s="112"/>
      <c r="BC52" s="185">
        <f t="shared" si="84"/>
        <v>3.6</v>
      </c>
      <c r="BD52" s="117"/>
      <c r="BE52" s="185">
        <f t="shared" si="85"/>
        <v>11.25</v>
      </c>
      <c r="BF52" s="112"/>
      <c r="BG52" s="190">
        <f t="shared" si="86"/>
        <v>9</v>
      </c>
      <c r="BH52" s="386">
        <f t="shared" si="79"/>
        <v>58.89</v>
      </c>
      <c r="BI52" s="1503"/>
      <c r="BJ52" s="84" t="s">
        <v>414</v>
      </c>
      <c r="BK52" s="280">
        <v>0</v>
      </c>
      <c r="BL52" s="184">
        <f t="shared" si="87"/>
        <v>0</v>
      </c>
      <c r="BM52" s="101"/>
      <c r="BN52" s="184">
        <f t="shared" si="88"/>
        <v>0</v>
      </c>
      <c r="BO52" s="101"/>
      <c r="BP52" s="184">
        <f t="shared" si="89"/>
        <v>8.2799999999999994</v>
      </c>
      <c r="BQ52" s="101"/>
      <c r="BR52" s="184">
        <f t="shared" si="90"/>
        <v>26.76</v>
      </c>
      <c r="BS52" s="112"/>
      <c r="BT52" s="184">
        <f t="shared" si="91"/>
        <v>3.6000000000000005</v>
      </c>
      <c r="BU52" s="117"/>
      <c r="BV52" s="184">
        <f t="shared" si="92"/>
        <v>11.25</v>
      </c>
      <c r="BW52" s="112"/>
      <c r="BX52" s="184">
        <f t="shared" si="93"/>
        <v>9</v>
      </c>
      <c r="BY52" s="383">
        <f t="shared" si="94"/>
        <v>58.89</v>
      </c>
      <c r="BZ52" s="1503"/>
      <c r="CA52" s="84" t="s">
        <v>414</v>
      </c>
      <c r="CB52" s="262">
        <f t="shared" si="95"/>
        <v>0</v>
      </c>
      <c r="CC52" s="185">
        <f t="shared" si="96"/>
        <v>58.89</v>
      </c>
      <c r="CD52" s="101"/>
      <c r="CE52" s="185">
        <f t="shared" si="97"/>
        <v>58.89</v>
      </c>
      <c r="CF52" s="112"/>
      <c r="CG52" s="237">
        <v>1</v>
      </c>
      <c r="CH52" s="101"/>
      <c r="CI52" s="236">
        <f t="shared" si="98"/>
        <v>58.89</v>
      </c>
      <c r="CJ52" s="112"/>
      <c r="CK52" s="185">
        <f t="shared" si="99"/>
        <v>0</v>
      </c>
      <c r="CL52" s="117"/>
      <c r="CM52" s="236">
        <f t="shared" si="100"/>
        <v>0</v>
      </c>
      <c r="CN52" s="112"/>
      <c r="CO52" s="239">
        <v>39934</v>
      </c>
    </row>
    <row r="53" spans="2:93">
      <c r="B53" s="84" t="s">
        <v>415</v>
      </c>
      <c r="C53" s="138">
        <v>0</v>
      </c>
      <c r="D53" s="101"/>
      <c r="E53" s="138">
        <v>0</v>
      </c>
      <c r="F53" s="101"/>
      <c r="G53" s="96">
        <v>45</v>
      </c>
      <c r="H53" s="101"/>
      <c r="I53" s="96">
        <v>45</v>
      </c>
      <c r="J53" s="112"/>
      <c r="K53" s="96">
        <v>65</v>
      </c>
      <c r="L53" s="101"/>
      <c r="M53" s="96">
        <v>65</v>
      </c>
      <c r="N53" s="112"/>
      <c r="O53" s="71">
        <v>65</v>
      </c>
      <c r="P53" s="1493"/>
      <c r="Q53" s="84" t="s">
        <v>415</v>
      </c>
      <c r="R53" s="215">
        <v>0</v>
      </c>
      <c r="S53" s="216"/>
      <c r="T53" s="215">
        <v>0</v>
      </c>
      <c r="U53" s="216"/>
      <c r="V53" s="215">
        <v>45</v>
      </c>
      <c r="W53" s="216"/>
      <c r="X53" s="215">
        <v>45</v>
      </c>
      <c r="Y53" s="216"/>
      <c r="Z53" s="215">
        <v>65</v>
      </c>
      <c r="AA53" s="216"/>
      <c r="AB53" s="215">
        <v>65</v>
      </c>
      <c r="AC53" s="216"/>
      <c r="AD53" s="270">
        <v>65</v>
      </c>
      <c r="AE53" s="1503"/>
      <c r="AF53" s="175">
        <f t="shared" si="72"/>
        <v>0</v>
      </c>
      <c r="AG53" s="101"/>
      <c r="AH53" s="96">
        <f t="shared" si="73"/>
        <v>0</v>
      </c>
      <c r="AI53" s="101"/>
      <c r="AJ53" s="96">
        <f t="shared" si="74"/>
        <v>45</v>
      </c>
      <c r="AK53" s="101"/>
      <c r="AL53" s="96">
        <f t="shared" si="75"/>
        <v>45</v>
      </c>
      <c r="AM53" s="112"/>
      <c r="AN53" s="96">
        <f t="shared" si="76"/>
        <v>65</v>
      </c>
      <c r="AO53" s="101"/>
      <c r="AP53" s="96">
        <f t="shared" si="77"/>
        <v>65</v>
      </c>
      <c r="AQ53" s="112"/>
      <c r="AR53" s="71">
        <f t="shared" si="78"/>
        <v>65</v>
      </c>
      <c r="AS53" s="1503"/>
      <c r="AT53" s="84" t="s">
        <v>415</v>
      </c>
      <c r="AU53" s="185">
        <f t="shared" si="80"/>
        <v>0</v>
      </c>
      <c r="AV53" s="101"/>
      <c r="AW53" s="185">
        <f t="shared" si="81"/>
        <v>0</v>
      </c>
      <c r="AX53" s="101"/>
      <c r="AY53" s="185">
        <f t="shared" si="82"/>
        <v>12.42</v>
      </c>
      <c r="AZ53" s="101"/>
      <c r="BA53" s="185">
        <f t="shared" si="83"/>
        <v>40.14</v>
      </c>
      <c r="BB53" s="112"/>
      <c r="BC53" s="185">
        <f t="shared" si="84"/>
        <v>5.2</v>
      </c>
      <c r="BD53" s="117"/>
      <c r="BE53" s="185">
        <f t="shared" si="85"/>
        <v>14.625</v>
      </c>
      <c r="BF53" s="112"/>
      <c r="BG53" s="190">
        <f t="shared" si="86"/>
        <v>11.7</v>
      </c>
      <c r="BH53" s="386">
        <f t="shared" si="79"/>
        <v>84.085000000000008</v>
      </c>
      <c r="BI53" s="1503"/>
      <c r="BJ53" s="84" t="s">
        <v>415</v>
      </c>
      <c r="BK53" s="280">
        <v>0</v>
      </c>
      <c r="BL53" s="184">
        <f t="shared" si="87"/>
        <v>0</v>
      </c>
      <c r="BM53" s="101"/>
      <c r="BN53" s="184">
        <f t="shared" si="88"/>
        <v>0</v>
      </c>
      <c r="BO53" s="101"/>
      <c r="BP53" s="184">
        <f t="shared" si="89"/>
        <v>12.42</v>
      </c>
      <c r="BQ53" s="101"/>
      <c r="BR53" s="184">
        <f t="shared" si="90"/>
        <v>40.14</v>
      </c>
      <c r="BS53" s="112"/>
      <c r="BT53" s="184">
        <f t="shared" si="91"/>
        <v>5.2</v>
      </c>
      <c r="BU53" s="117"/>
      <c r="BV53" s="184">
        <f t="shared" si="92"/>
        <v>14.625</v>
      </c>
      <c r="BW53" s="112"/>
      <c r="BX53" s="184">
        <f t="shared" si="93"/>
        <v>11.7</v>
      </c>
      <c r="BY53" s="383">
        <f t="shared" si="94"/>
        <v>84.085000000000008</v>
      </c>
      <c r="BZ53" s="1503"/>
      <c r="CA53" s="84" t="s">
        <v>415</v>
      </c>
      <c r="CB53" s="262">
        <f t="shared" si="95"/>
        <v>0</v>
      </c>
      <c r="CC53" s="185">
        <f t="shared" si="96"/>
        <v>84.085000000000008</v>
      </c>
      <c r="CD53" s="101"/>
      <c r="CE53" s="185">
        <f t="shared" si="97"/>
        <v>84.085000000000008</v>
      </c>
      <c r="CF53" s="112"/>
      <c r="CG53" s="237">
        <v>1</v>
      </c>
      <c r="CH53" s="101"/>
      <c r="CI53" s="236">
        <f t="shared" si="98"/>
        <v>84.085000000000008</v>
      </c>
      <c r="CJ53" s="112"/>
      <c r="CK53" s="185">
        <f t="shared" si="99"/>
        <v>0</v>
      </c>
      <c r="CL53" s="117"/>
      <c r="CM53" s="236">
        <f t="shared" si="100"/>
        <v>0</v>
      </c>
      <c r="CN53" s="112"/>
      <c r="CO53" s="239">
        <v>39934</v>
      </c>
    </row>
    <row r="54" spans="2:93">
      <c r="B54" s="84" t="s">
        <v>416</v>
      </c>
      <c r="C54" s="138">
        <v>0</v>
      </c>
      <c r="D54" s="101"/>
      <c r="E54" s="138">
        <v>0</v>
      </c>
      <c r="F54" s="101"/>
      <c r="G54" s="96">
        <v>30</v>
      </c>
      <c r="H54" s="101"/>
      <c r="I54" s="96">
        <v>30</v>
      </c>
      <c r="J54" s="125"/>
      <c r="K54" s="109">
        <v>45</v>
      </c>
      <c r="L54" s="119"/>
      <c r="M54" s="96">
        <v>50</v>
      </c>
      <c r="N54" s="112"/>
      <c r="O54" s="71">
        <v>50</v>
      </c>
      <c r="P54" s="1493"/>
      <c r="Q54" s="84" t="s">
        <v>416</v>
      </c>
      <c r="R54" s="215">
        <v>0</v>
      </c>
      <c r="S54" s="216"/>
      <c r="T54" s="215">
        <v>0</v>
      </c>
      <c r="U54" s="216"/>
      <c r="V54" s="215">
        <v>30</v>
      </c>
      <c r="W54" s="216"/>
      <c r="X54" s="215">
        <v>30</v>
      </c>
      <c r="Y54" s="216"/>
      <c r="Z54" s="215">
        <v>45</v>
      </c>
      <c r="AA54" s="216"/>
      <c r="AB54" s="215">
        <v>50</v>
      </c>
      <c r="AC54" s="216"/>
      <c r="AD54" s="270">
        <v>50</v>
      </c>
      <c r="AE54" s="1503"/>
      <c r="AF54" s="175">
        <f t="shared" si="72"/>
        <v>0</v>
      </c>
      <c r="AG54" s="101"/>
      <c r="AH54" s="96">
        <f t="shared" si="73"/>
        <v>0</v>
      </c>
      <c r="AI54" s="101"/>
      <c r="AJ54" s="96">
        <f t="shared" si="74"/>
        <v>30</v>
      </c>
      <c r="AK54" s="101"/>
      <c r="AL54" s="96">
        <f t="shared" si="75"/>
        <v>30</v>
      </c>
      <c r="AM54" s="125"/>
      <c r="AN54" s="97">
        <f t="shared" si="76"/>
        <v>45</v>
      </c>
      <c r="AO54" s="135"/>
      <c r="AP54" s="96">
        <f t="shared" si="77"/>
        <v>50</v>
      </c>
      <c r="AQ54" s="112"/>
      <c r="AR54" s="71">
        <f t="shared" si="78"/>
        <v>50</v>
      </c>
      <c r="AS54" s="1503"/>
      <c r="AT54" s="84" t="s">
        <v>416</v>
      </c>
      <c r="AU54" s="185">
        <f t="shared" si="80"/>
        <v>0</v>
      </c>
      <c r="AV54" s="101"/>
      <c r="AW54" s="185">
        <f t="shared" si="81"/>
        <v>0</v>
      </c>
      <c r="AX54" s="101"/>
      <c r="AY54" s="185">
        <f t="shared" si="82"/>
        <v>8.2799999999999994</v>
      </c>
      <c r="AZ54" s="101"/>
      <c r="BA54" s="185">
        <f t="shared" si="83"/>
        <v>26.76</v>
      </c>
      <c r="BB54" s="112"/>
      <c r="BC54" s="185">
        <f t="shared" si="84"/>
        <v>3.6</v>
      </c>
      <c r="BD54" s="117"/>
      <c r="BE54" s="185">
        <f t="shared" si="85"/>
        <v>11.25</v>
      </c>
      <c r="BF54" s="112"/>
      <c r="BG54" s="190">
        <f t="shared" si="86"/>
        <v>9</v>
      </c>
      <c r="BH54" s="386">
        <f t="shared" si="79"/>
        <v>58.89</v>
      </c>
      <c r="BI54" s="1503"/>
      <c r="BJ54" s="84" t="s">
        <v>416</v>
      </c>
      <c r="BK54" s="280">
        <v>0</v>
      </c>
      <c r="BL54" s="184">
        <f t="shared" si="87"/>
        <v>0</v>
      </c>
      <c r="BM54" s="101"/>
      <c r="BN54" s="184">
        <f t="shared" si="88"/>
        <v>0</v>
      </c>
      <c r="BO54" s="101"/>
      <c r="BP54" s="184">
        <f t="shared" si="89"/>
        <v>8.2799999999999994</v>
      </c>
      <c r="BQ54" s="101"/>
      <c r="BR54" s="184">
        <f t="shared" si="90"/>
        <v>26.76</v>
      </c>
      <c r="BS54" s="112"/>
      <c r="BT54" s="184">
        <f t="shared" si="91"/>
        <v>3.6000000000000005</v>
      </c>
      <c r="BU54" s="117"/>
      <c r="BV54" s="184">
        <f t="shared" si="92"/>
        <v>11.25</v>
      </c>
      <c r="BW54" s="112"/>
      <c r="BX54" s="184">
        <f t="shared" si="93"/>
        <v>9</v>
      </c>
      <c r="BY54" s="383">
        <f t="shared" si="94"/>
        <v>58.89</v>
      </c>
      <c r="BZ54" s="1503"/>
      <c r="CA54" s="84" t="s">
        <v>416</v>
      </c>
      <c r="CB54" s="262">
        <f t="shared" si="95"/>
        <v>0</v>
      </c>
      <c r="CC54" s="185">
        <f t="shared" si="96"/>
        <v>58.89</v>
      </c>
      <c r="CD54" s="101"/>
      <c r="CE54" s="185">
        <f t="shared" si="97"/>
        <v>58.89</v>
      </c>
      <c r="CF54" s="112"/>
      <c r="CG54" s="237">
        <v>1</v>
      </c>
      <c r="CH54" s="101"/>
      <c r="CI54" s="236">
        <f t="shared" si="98"/>
        <v>58.89</v>
      </c>
      <c r="CJ54" s="112"/>
      <c r="CK54" s="185">
        <f t="shared" si="99"/>
        <v>0</v>
      </c>
      <c r="CL54" s="117"/>
      <c r="CM54" s="236">
        <f t="shared" si="100"/>
        <v>0</v>
      </c>
      <c r="CN54" s="112"/>
      <c r="CO54" s="239">
        <v>39934</v>
      </c>
    </row>
    <row r="55" spans="2:93" ht="24">
      <c r="B55" s="84" t="s">
        <v>417</v>
      </c>
      <c r="C55" s="138">
        <v>0</v>
      </c>
      <c r="D55" s="101"/>
      <c r="E55" s="138">
        <v>0</v>
      </c>
      <c r="F55" s="101"/>
      <c r="G55" s="96">
        <v>30</v>
      </c>
      <c r="H55" s="101"/>
      <c r="I55" s="96">
        <v>30</v>
      </c>
      <c r="J55" s="125"/>
      <c r="K55" s="109">
        <v>45</v>
      </c>
      <c r="L55" s="119"/>
      <c r="M55" s="96">
        <v>50</v>
      </c>
      <c r="N55" s="112"/>
      <c r="O55" s="71">
        <v>50</v>
      </c>
      <c r="P55" s="1493"/>
      <c r="Q55" s="84" t="s">
        <v>417</v>
      </c>
      <c r="R55" s="215">
        <v>0</v>
      </c>
      <c r="S55" s="216"/>
      <c r="T55" s="215">
        <v>0</v>
      </c>
      <c r="U55" s="216"/>
      <c r="V55" s="215">
        <v>30</v>
      </c>
      <c r="W55" s="216"/>
      <c r="X55" s="215">
        <v>30</v>
      </c>
      <c r="Y55" s="216"/>
      <c r="Z55" s="215">
        <v>45</v>
      </c>
      <c r="AA55" s="216"/>
      <c r="AB55" s="215">
        <v>50</v>
      </c>
      <c r="AC55" s="216"/>
      <c r="AD55" s="270">
        <v>50</v>
      </c>
      <c r="AE55" s="1503"/>
      <c r="AF55" s="175">
        <f t="shared" si="72"/>
        <v>0</v>
      </c>
      <c r="AG55" s="101"/>
      <c r="AH55" s="96">
        <f t="shared" si="73"/>
        <v>0</v>
      </c>
      <c r="AI55" s="101"/>
      <c r="AJ55" s="96">
        <f t="shared" si="74"/>
        <v>30</v>
      </c>
      <c r="AK55" s="101"/>
      <c r="AL55" s="96">
        <f t="shared" si="75"/>
        <v>30</v>
      </c>
      <c r="AM55" s="125"/>
      <c r="AN55" s="97">
        <f t="shared" si="76"/>
        <v>45</v>
      </c>
      <c r="AO55" s="135"/>
      <c r="AP55" s="96">
        <f t="shared" si="77"/>
        <v>50</v>
      </c>
      <c r="AQ55" s="112"/>
      <c r="AR55" s="71">
        <f t="shared" si="78"/>
        <v>50</v>
      </c>
      <c r="AS55" s="1503"/>
      <c r="AT55" s="84" t="s">
        <v>417</v>
      </c>
      <c r="AU55" s="185">
        <f t="shared" si="80"/>
        <v>0</v>
      </c>
      <c r="AV55" s="101"/>
      <c r="AW55" s="185">
        <f t="shared" si="81"/>
        <v>0</v>
      </c>
      <c r="AX55" s="101"/>
      <c r="AY55" s="185">
        <f t="shared" si="82"/>
        <v>8.2799999999999994</v>
      </c>
      <c r="AZ55" s="101"/>
      <c r="BA55" s="185">
        <f t="shared" si="83"/>
        <v>26.76</v>
      </c>
      <c r="BB55" s="112"/>
      <c r="BC55" s="185">
        <f t="shared" si="84"/>
        <v>3.6</v>
      </c>
      <c r="BD55" s="117"/>
      <c r="BE55" s="185">
        <f t="shared" si="85"/>
        <v>11.25</v>
      </c>
      <c r="BF55" s="112"/>
      <c r="BG55" s="190">
        <f t="shared" si="86"/>
        <v>9</v>
      </c>
      <c r="BH55" s="386">
        <f t="shared" si="79"/>
        <v>58.89</v>
      </c>
      <c r="BI55" s="1503"/>
      <c r="BJ55" s="84" t="s">
        <v>417</v>
      </c>
      <c r="BK55" s="280">
        <v>0</v>
      </c>
      <c r="BL55" s="184">
        <f t="shared" si="87"/>
        <v>0</v>
      </c>
      <c r="BM55" s="101"/>
      <c r="BN55" s="184">
        <f t="shared" si="88"/>
        <v>0</v>
      </c>
      <c r="BO55" s="101"/>
      <c r="BP55" s="184">
        <f t="shared" si="89"/>
        <v>8.2799999999999994</v>
      </c>
      <c r="BQ55" s="101"/>
      <c r="BR55" s="184">
        <f t="shared" si="90"/>
        <v>26.76</v>
      </c>
      <c r="BS55" s="112"/>
      <c r="BT55" s="184">
        <f t="shared" si="91"/>
        <v>3.6000000000000005</v>
      </c>
      <c r="BU55" s="117"/>
      <c r="BV55" s="184">
        <f t="shared" si="92"/>
        <v>11.25</v>
      </c>
      <c r="BW55" s="112"/>
      <c r="BX55" s="184">
        <f t="shared" si="93"/>
        <v>9</v>
      </c>
      <c r="BY55" s="383">
        <f t="shared" si="94"/>
        <v>58.89</v>
      </c>
      <c r="BZ55" s="1503"/>
      <c r="CA55" s="84" t="s">
        <v>417</v>
      </c>
      <c r="CB55" s="262">
        <f t="shared" si="95"/>
        <v>0</v>
      </c>
      <c r="CC55" s="185">
        <f t="shared" si="96"/>
        <v>58.89</v>
      </c>
      <c r="CD55" s="101"/>
      <c r="CE55" s="185">
        <f t="shared" si="97"/>
        <v>58.89</v>
      </c>
      <c r="CF55" s="112"/>
      <c r="CG55" s="237">
        <v>1</v>
      </c>
      <c r="CH55" s="101"/>
      <c r="CI55" s="236">
        <f t="shared" si="98"/>
        <v>58.89</v>
      </c>
      <c r="CJ55" s="112"/>
      <c r="CK55" s="185">
        <f t="shared" si="99"/>
        <v>0</v>
      </c>
      <c r="CL55" s="117"/>
      <c r="CM55" s="236">
        <f t="shared" si="100"/>
        <v>0</v>
      </c>
      <c r="CN55" s="112"/>
      <c r="CO55" s="239">
        <v>39934</v>
      </c>
    </row>
    <row r="56" spans="2:93" s="206" customFormat="1" ht="15.75">
      <c r="B56" s="209" t="s">
        <v>418</v>
      </c>
      <c r="C56" s="210" t="s">
        <v>418</v>
      </c>
      <c r="D56" s="207"/>
      <c r="E56" s="207"/>
      <c r="F56" s="207"/>
      <c r="G56" s="207"/>
      <c r="H56" s="207"/>
      <c r="I56" s="207"/>
      <c r="J56" s="207"/>
      <c r="K56" s="207"/>
      <c r="L56" s="207"/>
      <c r="M56" s="207"/>
      <c r="N56" s="207"/>
      <c r="O56" s="208"/>
      <c r="P56" s="1494"/>
      <c r="Q56" s="209" t="s">
        <v>418</v>
      </c>
      <c r="R56" s="210" t="s">
        <v>418</v>
      </c>
      <c r="S56" s="207"/>
      <c r="T56" s="207"/>
      <c r="U56" s="207"/>
      <c r="V56" s="207"/>
      <c r="W56" s="207"/>
      <c r="X56" s="207"/>
      <c r="Y56" s="207"/>
      <c r="Z56" s="207"/>
      <c r="AA56" s="207"/>
      <c r="AB56" s="207"/>
      <c r="AC56" s="207"/>
      <c r="AD56" s="208"/>
      <c r="AE56" s="1504"/>
      <c r="AF56" s="211" t="s">
        <v>418</v>
      </c>
      <c r="AG56" s="207"/>
      <c r="AH56" s="207"/>
      <c r="AI56" s="207"/>
      <c r="AJ56" s="207"/>
      <c r="AK56" s="207"/>
      <c r="AL56" s="207"/>
      <c r="AM56" s="207"/>
      <c r="AN56" s="207"/>
      <c r="AO56" s="207"/>
      <c r="AP56" s="207"/>
      <c r="AQ56" s="207"/>
      <c r="AR56" s="208"/>
      <c r="AS56" s="1504"/>
      <c r="AT56" s="209" t="s">
        <v>418</v>
      </c>
      <c r="AU56" s="211" t="s">
        <v>418</v>
      </c>
      <c r="AV56" s="207"/>
      <c r="AW56" s="207"/>
      <c r="AX56" s="207"/>
      <c r="AY56" s="207"/>
      <c r="AZ56" s="207"/>
      <c r="BA56" s="207"/>
      <c r="BB56" s="207"/>
      <c r="BC56" s="207"/>
      <c r="BD56" s="207"/>
      <c r="BE56" s="207"/>
      <c r="BF56" s="207"/>
      <c r="BG56" s="208"/>
      <c r="BH56" s="384"/>
      <c r="BI56" s="1504"/>
      <c r="BJ56" s="209" t="s">
        <v>418</v>
      </c>
      <c r="BK56" s="281"/>
      <c r="BL56" s="211" t="s">
        <v>418</v>
      </c>
      <c r="BM56" s="207"/>
      <c r="BN56" s="207"/>
      <c r="BO56" s="207"/>
      <c r="BP56" s="207"/>
      <c r="BQ56" s="207"/>
      <c r="BR56" s="207"/>
      <c r="BS56" s="207"/>
      <c r="BT56" s="207"/>
      <c r="BU56" s="207"/>
      <c r="BV56" s="207"/>
      <c r="BW56" s="207"/>
      <c r="BX56" s="208"/>
      <c r="BY56" s="384"/>
      <c r="BZ56" s="1504"/>
      <c r="CA56" s="209" t="s">
        <v>418</v>
      </c>
      <c r="CB56" s="263"/>
      <c r="CC56" s="211" t="s">
        <v>418</v>
      </c>
      <c r="CD56" s="207"/>
      <c r="CE56" s="207"/>
      <c r="CF56" s="207"/>
      <c r="CG56" s="207"/>
      <c r="CH56" s="207"/>
      <c r="CI56" s="207"/>
      <c r="CJ56" s="207"/>
      <c r="CK56" s="207"/>
      <c r="CL56" s="207"/>
      <c r="CM56" s="207"/>
      <c r="CN56" s="207"/>
      <c r="CO56" s="208"/>
    </row>
    <row r="57" spans="2:93">
      <c r="B57" s="84" t="s">
        <v>419</v>
      </c>
      <c r="C57" s="138">
        <v>0</v>
      </c>
      <c r="D57" s="101"/>
      <c r="E57" s="138">
        <v>0</v>
      </c>
      <c r="F57" s="101"/>
      <c r="G57" s="96">
        <v>50</v>
      </c>
      <c r="H57" s="101"/>
      <c r="I57" s="96">
        <v>50</v>
      </c>
      <c r="J57" s="112"/>
      <c r="K57" s="96">
        <v>100</v>
      </c>
      <c r="L57" s="101"/>
      <c r="M57" s="96">
        <v>50</v>
      </c>
      <c r="N57" s="112"/>
      <c r="O57" s="71">
        <v>50</v>
      </c>
      <c r="P57" s="1493"/>
      <c r="Q57" s="84" t="s">
        <v>419</v>
      </c>
      <c r="R57" s="215">
        <v>0</v>
      </c>
      <c r="S57" s="216"/>
      <c r="T57" s="215">
        <v>0</v>
      </c>
      <c r="U57" s="216"/>
      <c r="V57" s="215">
        <v>50</v>
      </c>
      <c r="W57" s="216"/>
      <c r="X57" s="215">
        <v>50</v>
      </c>
      <c r="Y57" s="216"/>
      <c r="Z57" s="215">
        <v>100</v>
      </c>
      <c r="AA57" s="216"/>
      <c r="AB57" s="215">
        <v>50</v>
      </c>
      <c r="AC57" s="216"/>
      <c r="AD57" s="270">
        <v>50</v>
      </c>
      <c r="AE57" s="1503"/>
      <c r="AF57" s="175">
        <f t="shared" ref="AF57:AF62" si="101">IF(R57=0,C57,IF(ISBLANK(R57),C57,R57))</f>
        <v>0</v>
      </c>
      <c r="AG57" s="101"/>
      <c r="AH57" s="96">
        <f t="shared" ref="AH57:AH62" si="102">IF(T57=0,E57,IF(ISBLANK(T57),E57,T57))</f>
        <v>0</v>
      </c>
      <c r="AI57" s="101"/>
      <c r="AJ57" s="96">
        <f t="shared" ref="AJ57:AJ62" si="103">IF(V57=0,G57,IF(ISBLANK(V57),G57,V57))</f>
        <v>50</v>
      </c>
      <c r="AK57" s="101"/>
      <c r="AL57" s="96">
        <f t="shared" ref="AL57:AL62" si="104">IF(X57=0,I57,IF(ISBLANK(X57),I57,X57))</f>
        <v>50</v>
      </c>
      <c r="AM57" s="112"/>
      <c r="AN57" s="96">
        <f t="shared" ref="AN57:AN62" si="105">IF(Z57=0,K57,IF(ISBLANK(Z57),K57,Z57))</f>
        <v>100</v>
      </c>
      <c r="AO57" s="101"/>
      <c r="AP57" s="96">
        <f t="shared" ref="AP57:AP62" si="106">IF(AB57=0,M57,IF(ISBLANK(AB57),M57,AB57))</f>
        <v>50</v>
      </c>
      <c r="AQ57" s="112"/>
      <c r="AR57" s="71">
        <f t="shared" ref="AR57:AR62" si="107">IF(AD57=0,O57,IF(ISBLANK(AD57),O57,AD57))</f>
        <v>50</v>
      </c>
      <c r="AS57" s="1503"/>
      <c r="AT57" s="84" t="s">
        <v>419</v>
      </c>
      <c r="AU57" s="185">
        <f t="shared" ref="AU57:AU62" si="108">(AF57*AU$4)/1000</f>
        <v>0</v>
      </c>
      <c r="AV57" s="101"/>
      <c r="AW57" s="185">
        <f t="shared" ref="AW57:AW62" si="109">(AH57*AW$4)/1000</f>
        <v>0</v>
      </c>
      <c r="AX57" s="101"/>
      <c r="AY57" s="185">
        <f t="shared" ref="AY57:AY62" si="110">(AJ57*AY$4)/1000</f>
        <v>13.8</v>
      </c>
      <c r="AZ57" s="101"/>
      <c r="BA57" s="185">
        <f t="shared" ref="BA57:BA62" si="111">(AL57*BA$4)/1000</f>
        <v>44.6</v>
      </c>
      <c r="BB57" s="112"/>
      <c r="BC57" s="185">
        <f t="shared" ref="BC57:BC62" si="112">(AN57*BC$4)/1000</f>
        <v>8</v>
      </c>
      <c r="BD57" s="117"/>
      <c r="BE57" s="185">
        <f t="shared" ref="BE57:BE62" si="113">(AP57*BE$4)/1000</f>
        <v>11.25</v>
      </c>
      <c r="BF57" s="112"/>
      <c r="BG57" s="190">
        <f t="shared" ref="BG57:BG62" si="114">(AR57*BG$4)/1000</f>
        <v>9</v>
      </c>
      <c r="BH57" s="386">
        <f t="shared" si="79"/>
        <v>86.65</v>
      </c>
      <c r="BI57" s="1503"/>
      <c r="BJ57" s="84" t="s">
        <v>419</v>
      </c>
      <c r="BK57" s="280">
        <v>0</v>
      </c>
      <c r="BL57" s="184">
        <f t="shared" ref="BL57:BL62" si="115">AU57/(100-$BK57)*100</f>
        <v>0</v>
      </c>
      <c r="BM57" s="101"/>
      <c r="BN57" s="184">
        <f t="shared" ref="BN57:BN62" si="116">AW57/(100-$BK57)*100</f>
        <v>0</v>
      </c>
      <c r="BO57" s="101"/>
      <c r="BP57" s="184">
        <f t="shared" ref="BP57:BP62" si="117">AY57/(100-$BK57)*100</f>
        <v>13.8</v>
      </c>
      <c r="BQ57" s="101"/>
      <c r="BR57" s="184">
        <f t="shared" ref="BR57:BR62" si="118">BA57/(100-$BK57)*100</f>
        <v>44.6</v>
      </c>
      <c r="BS57" s="112"/>
      <c r="BT57" s="184">
        <f t="shared" ref="BT57:BT62" si="119">BC57/(100-$BK57)*100</f>
        <v>8</v>
      </c>
      <c r="BU57" s="117"/>
      <c r="BV57" s="184">
        <f t="shared" ref="BV57:BV62" si="120">BE57/(100-$BK57)*100</f>
        <v>11.25</v>
      </c>
      <c r="BW57" s="112"/>
      <c r="BX57" s="184">
        <f t="shared" ref="BX57:BX62" si="121">BG57/(100-$BK57)*100</f>
        <v>9</v>
      </c>
      <c r="BY57" s="383">
        <f t="shared" ref="BY57:BY62" si="122">SUM(BL57:BX57)</f>
        <v>86.65</v>
      </c>
      <c r="BZ57" s="1503"/>
      <c r="CA57" s="84" t="s">
        <v>419</v>
      </c>
      <c r="CB57" s="262">
        <f t="shared" ref="CB57:CB62" si="123">BK57</f>
        <v>0</v>
      </c>
      <c r="CC57" s="185">
        <f t="shared" ref="CC57:CC62" si="124">BH57</f>
        <v>86.65</v>
      </c>
      <c r="CD57" s="101"/>
      <c r="CE57" s="185">
        <f t="shared" ref="CE57:CE62" si="125">BY57</f>
        <v>86.65</v>
      </c>
      <c r="CF57" s="112"/>
      <c r="CG57" s="237">
        <v>1</v>
      </c>
      <c r="CH57" s="101"/>
      <c r="CI57" s="236">
        <f t="shared" ref="CI57:CI62" si="126">CG57*CE57</f>
        <v>86.65</v>
      </c>
      <c r="CJ57" s="112"/>
      <c r="CK57" s="185">
        <f t="shared" ref="CK57:CK62" si="127">CE57-CC57</f>
        <v>0</v>
      </c>
      <c r="CL57" s="117"/>
      <c r="CM57" s="236">
        <f t="shared" ref="CM57:CM62" si="128">CK57*CG57</f>
        <v>0</v>
      </c>
      <c r="CN57" s="112"/>
      <c r="CO57" s="239">
        <v>39934</v>
      </c>
    </row>
    <row r="58" spans="2:93">
      <c r="B58" s="84" t="s">
        <v>420</v>
      </c>
      <c r="C58" s="138">
        <v>0</v>
      </c>
      <c r="D58" s="101"/>
      <c r="E58" s="138">
        <v>0</v>
      </c>
      <c r="F58" s="101"/>
      <c r="G58" s="96">
        <v>50</v>
      </c>
      <c r="H58" s="101"/>
      <c r="I58" s="96">
        <v>50</v>
      </c>
      <c r="J58" s="112"/>
      <c r="K58" s="98">
        <v>100</v>
      </c>
      <c r="L58" s="104"/>
      <c r="M58" s="96">
        <v>50</v>
      </c>
      <c r="N58" s="112"/>
      <c r="O58" s="71">
        <v>50</v>
      </c>
      <c r="P58" s="1493"/>
      <c r="Q58" s="84" t="s">
        <v>420</v>
      </c>
      <c r="R58" s="215">
        <v>0</v>
      </c>
      <c r="S58" s="216"/>
      <c r="T58" s="215">
        <v>0</v>
      </c>
      <c r="U58" s="216"/>
      <c r="V58" s="215">
        <v>50</v>
      </c>
      <c r="W58" s="216"/>
      <c r="X58" s="215">
        <v>50</v>
      </c>
      <c r="Y58" s="216"/>
      <c r="Z58" s="215">
        <v>100</v>
      </c>
      <c r="AA58" s="216"/>
      <c r="AB58" s="215">
        <v>50</v>
      </c>
      <c r="AC58" s="216"/>
      <c r="AD58" s="270">
        <v>50</v>
      </c>
      <c r="AE58" s="1503"/>
      <c r="AF58" s="175">
        <f t="shared" si="101"/>
        <v>0</v>
      </c>
      <c r="AG58" s="101"/>
      <c r="AH58" s="96">
        <f t="shared" si="102"/>
        <v>0</v>
      </c>
      <c r="AI58" s="101"/>
      <c r="AJ58" s="96">
        <f t="shared" si="103"/>
        <v>50</v>
      </c>
      <c r="AK58" s="101"/>
      <c r="AL58" s="96">
        <f t="shared" si="104"/>
        <v>50</v>
      </c>
      <c r="AM58" s="112"/>
      <c r="AN58" s="98">
        <f t="shared" si="105"/>
        <v>100</v>
      </c>
      <c r="AO58" s="104"/>
      <c r="AP58" s="96">
        <f t="shared" si="106"/>
        <v>50</v>
      </c>
      <c r="AQ58" s="112"/>
      <c r="AR58" s="71">
        <f t="shared" si="107"/>
        <v>50</v>
      </c>
      <c r="AS58" s="1503"/>
      <c r="AT58" s="84" t="s">
        <v>420</v>
      </c>
      <c r="AU58" s="185">
        <f t="shared" si="108"/>
        <v>0</v>
      </c>
      <c r="AV58" s="101"/>
      <c r="AW58" s="185">
        <f t="shared" si="109"/>
        <v>0</v>
      </c>
      <c r="AX58" s="101"/>
      <c r="AY58" s="185">
        <f t="shared" si="110"/>
        <v>13.8</v>
      </c>
      <c r="AZ58" s="101"/>
      <c r="BA58" s="185">
        <f t="shared" si="111"/>
        <v>44.6</v>
      </c>
      <c r="BB58" s="112"/>
      <c r="BC58" s="185">
        <f t="shared" si="112"/>
        <v>8</v>
      </c>
      <c r="BD58" s="117"/>
      <c r="BE58" s="185">
        <f t="shared" si="113"/>
        <v>11.25</v>
      </c>
      <c r="BF58" s="112"/>
      <c r="BG58" s="190">
        <f t="shared" si="114"/>
        <v>9</v>
      </c>
      <c r="BH58" s="386">
        <f t="shared" si="79"/>
        <v>86.65</v>
      </c>
      <c r="BI58" s="1503"/>
      <c r="BJ58" s="84" t="s">
        <v>420</v>
      </c>
      <c r="BK58" s="280">
        <v>0</v>
      </c>
      <c r="BL58" s="184">
        <f t="shared" si="115"/>
        <v>0</v>
      </c>
      <c r="BM58" s="101"/>
      <c r="BN58" s="184">
        <f t="shared" si="116"/>
        <v>0</v>
      </c>
      <c r="BO58" s="101"/>
      <c r="BP58" s="184">
        <f t="shared" si="117"/>
        <v>13.8</v>
      </c>
      <c r="BQ58" s="101"/>
      <c r="BR58" s="184">
        <f t="shared" si="118"/>
        <v>44.6</v>
      </c>
      <c r="BS58" s="112"/>
      <c r="BT58" s="184">
        <f t="shared" si="119"/>
        <v>8</v>
      </c>
      <c r="BU58" s="117"/>
      <c r="BV58" s="184">
        <f t="shared" si="120"/>
        <v>11.25</v>
      </c>
      <c r="BW58" s="112"/>
      <c r="BX58" s="184">
        <f t="shared" si="121"/>
        <v>9</v>
      </c>
      <c r="BY58" s="383">
        <f t="shared" si="122"/>
        <v>86.65</v>
      </c>
      <c r="BZ58" s="1503"/>
      <c r="CA58" s="84" t="s">
        <v>420</v>
      </c>
      <c r="CB58" s="262">
        <f t="shared" si="123"/>
        <v>0</v>
      </c>
      <c r="CC58" s="185">
        <f t="shared" si="124"/>
        <v>86.65</v>
      </c>
      <c r="CD58" s="101"/>
      <c r="CE58" s="185">
        <f t="shared" si="125"/>
        <v>86.65</v>
      </c>
      <c r="CF58" s="112"/>
      <c r="CG58" s="237">
        <v>1</v>
      </c>
      <c r="CH58" s="101"/>
      <c r="CI58" s="236">
        <f t="shared" si="126"/>
        <v>86.65</v>
      </c>
      <c r="CJ58" s="112"/>
      <c r="CK58" s="185">
        <f t="shared" si="127"/>
        <v>0</v>
      </c>
      <c r="CL58" s="117"/>
      <c r="CM58" s="236">
        <f t="shared" si="128"/>
        <v>0</v>
      </c>
      <c r="CN58" s="112"/>
      <c r="CO58" s="239">
        <v>39934</v>
      </c>
    </row>
    <row r="59" spans="2:93">
      <c r="B59" s="84" t="s">
        <v>421</v>
      </c>
      <c r="C59" s="138">
        <v>0</v>
      </c>
      <c r="D59" s="101"/>
      <c r="E59" s="138">
        <v>0</v>
      </c>
      <c r="F59" s="125"/>
      <c r="G59" s="109">
        <v>65</v>
      </c>
      <c r="H59" s="124"/>
      <c r="I59" s="109">
        <v>65</v>
      </c>
      <c r="J59" s="124"/>
      <c r="K59" s="109">
        <v>100</v>
      </c>
      <c r="L59" s="119"/>
      <c r="M59" s="96">
        <v>70</v>
      </c>
      <c r="N59" s="112"/>
      <c r="O59" s="71">
        <v>70</v>
      </c>
      <c r="P59" s="1493"/>
      <c r="Q59" s="84" t="s">
        <v>421</v>
      </c>
      <c r="R59" s="215">
        <v>0</v>
      </c>
      <c r="S59" s="216"/>
      <c r="T59" s="215">
        <v>0</v>
      </c>
      <c r="U59" s="216"/>
      <c r="V59" s="215">
        <v>65</v>
      </c>
      <c r="W59" s="216"/>
      <c r="X59" s="215">
        <v>65</v>
      </c>
      <c r="Y59" s="216"/>
      <c r="Z59" s="215">
        <v>100</v>
      </c>
      <c r="AA59" s="216"/>
      <c r="AB59" s="215">
        <v>70</v>
      </c>
      <c r="AC59" s="216"/>
      <c r="AD59" s="270">
        <v>70</v>
      </c>
      <c r="AE59" s="1503"/>
      <c r="AF59" s="175">
        <f t="shared" si="101"/>
        <v>0</v>
      </c>
      <c r="AG59" s="101"/>
      <c r="AH59" s="96">
        <f t="shared" si="102"/>
        <v>0</v>
      </c>
      <c r="AI59" s="125"/>
      <c r="AJ59" s="97">
        <f t="shared" si="103"/>
        <v>65</v>
      </c>
      <c r="AK59" s="135"/>
      <c r="AL59" s="97">
        <f t="shared" si="104"/>
        <v>65</v>
      </c>
      <c r="AM59" s="135"/>
      <c r="AN59" s="97">
        <f t="shared" si="105"/>
        <v>100</v>
      </c>
      <c r="AO59" s="135"/>
      <c r="AP59" s="96">
        <f t="shared" si="106"/>
        <v>70</v>
      </c>
      <c r="AQ59" s="112"/>
      <c r="AR59" s="71">
        <f t="shared" si="107"/>
        <v>70</v>
      </c>
      <c r="AS59" s="1503"/>
      <c r="AT59" s="84" t="s">
        <v>421</v>
      </c>
      <c r="AU59" s="185">
        <f t="shared" si="108"/>
        <v>0</v>
      </c>
      <c r="AV59" s="101"/>
      <c r="AW59" s="185">
        <f t="shared" si="109"/>
        <v>0</v>
      </c>
      <c r="AX59" s="101"/>
      <c r="AY59" s="185">
        <f t="shared" si="110"/>
        <v>17.940000000000001</v>
      </c>
      <c r="AZ59" s="101"/>
      <c r="BA59" s="185">
        <f t="shared" si="111"/>
        <v>57.98</v>
      </c>
      <c r="BB59" s="112"/>
      <c r="BC59" s="185">
        <f t="shared" si="112"/>
        <v>8</v>
      </c>
      <c r="BD59" s="117"/>
      <c r="BE59" s="185">
        <f t="shared" si="113"/>
        <v>15.75</v>
      </c>
      <c r="BF59" s="112"/>
      <c r="BG59" s="190">
        <f t="shared" si="114"/>
        <v>12.6</v>
      </c>
      <c r="BH59" s="386">
        <f t="shared" si="79"/>
        <v>112.27</v>
      </c>
      <c r="BI59" s="1503"/>
      <c r="BJ59" s="84" t="s">
        <v>421</v>
      </c>
      <c r="BK59" s="280">
        <v>0</v>
      </c>
      <c r="BL59" s="184">
        <f t="shared" si="115"/>
        <v>0</v>
      </c>
      <c r="BM59" s="101"/>
      <c r="BN59" s="184">
        <f t="shared" si="116"/>
        <v>0</v>
      </c>
      <c r="BO59" s="101"/>
      <c r="BP59" s="184">
        <f t="shared" si="117"/>
        <v>17.940000000000001</v>
      </c>
      <c r="BQ59" s="101"/>
      <c r="BR59" s="184">
        <f t="shared" si="118"/>
        <v>57.98</v>
      </c>
      <c r="BS59" s="112"/>
      <c r="BT59" s="184">
        <f t="shared" si="119"/>
        <v>8</v>
      </c>
      <c r="BU59" s="117"/>
      <c r="BV59" s="184">
        <f t="shared" si="120"/>
        <v>15.75</v>
      </c>
      <c r="BW59" s="112"/>
      <c r="BX59" s="184">
        <f t="shared" si="121"/>
        <v>12.6</v>
      </c>
      <c r="BY59" s="383">
        <f t="shared" si="122"/>
        <v>112.27</v>
      </c>
      <c r="BZ59" s="1503"/>
      <c r="CA59" s="84" t="s">
        <v>421</v>
      </c>
      <c r="CB59" s="262">
        <f t="shared" si="123"/>
        <v>0</v>
      </c>
      <c r="CC59" s="185">
        <f t="shared" si="124"/>
        <v>112.27</v>
      </c>
      <c r="CD59" s="101"/>
      <c r="CE59" s="185">
        <f t="shared" si="125"/>
        <v>112.27</v>
      </c>
      <c r="CF59" s="112"/>
      <c r="CG59" s="237">
        <v>1</v>
      </c>
      <c r="CH59" s="101"/>
      <c r="CI59" s="236">
        <f t="shared" si="126"/>
        <v>112.27</v>
      </c>
      <c r="CJ59" s="112"/>
      <c r="CK59" s="185">
        <f t="shared" si="127"/>
        <v>0</v>
      </c>
      <c r="CL59" s="117"/>
      <c r="CM59" s="236">
        <f t="shared" si="128"/>
        <v>0</v>
      </c>
      <c r="CN59" s="112"/>
      <c r="CO59" s="239">
        <v>39934</v>
      </c>
    </row>
    <row r="60" spans="2:93">
      <c r="B60" s="84" t="s">
        <v>423</v>
      </c>
      <c r="C60" s="138">
        <v>0</v>
      </c>
      <c r="D60" s="101"/>
      <c r="E60" s="138">
        <v>0</v>
      </c>
      <c r="F60" s="101"/>
      <c r="G60" s="96">
        <v>70</v>
      </c>
      <c r="H60" s="101"/>
      <c r="I60" s="96">
        <v>70</v>
      </c>
      <c r="J60" s="112"/>
      <c r="K60" s="96">
        <v>90</v>
      </c>
      <c r="L60" s="101"/>
      <c r="M60" s="96">
        <v>70</v>
      </c>
      <c r="N60" s="112"/>
      <c r="O60" s="71">
        <v>70</v>
      </c>
      <c r="P60" s="1493"/>
      <c r="Q60" s="84" t="s">
        <v>423</v>
      </c>
      <c r="R60" s="215">
        <v>0</v>
      </c>
      <c r="S60" s="216"/>
      <c r="T60" s="215">
        <v>0</v>
      </c>
      <c r="U60" s="216"/>
      <c r="V60" s="215">
        <v>70</v>
      </c>
      <c r="W60" s="216"/>
      <c r="X60" s="215">
        <v>70</v>
      </c>
      <c r="Y60" s="216"/>
      <c r="Z60" s="215">
        <v>90</v>
      </c>
      <c r="AA60" s="216"/>
      <c r="AB60" s="215">
        <v>70</v>
      </c>
      <c r="AC60" s="216"/>
      <c r="AD60" s="270">
        <v>70</v>
      </c>
      <c r="AE60" s="1503"/>
      <c r="AF60" s="175">
        <f t="shared" si="101"/>
        <v>0</v>
      </c>
      <c r="AG60" s="101"/>
      <c r="AH60" s="96">
        <f t="shared" si="102"/>
        <v>0</v>
      </c>
      <c r="AI60" s="101"/>
      <c r="AJ60" s="96">
        <f t="shared" si="103"/>
        <v>70</v>
      </c>
      <c r="AK60" s="101"/>
      <c r="AL60" s="96">
        <f t="shared" si="104"/>
        <v>70</v>
      </c>
      <c r="AM60" s="112"/>
      <c r="AN60" s="96">
        <f t="shared" si="105"/>
        <v>90</v>
      </c>
      <c r="AO60" s="101"/>
      <c r="AP60" s="96">
        <f t="shared" si="106"/>
        <v>70</v>
      </c>
      <c r="AQ60" s="112"/>
      <c r="AR60" s="71">
        <f t="shared" si="107"/>
        <v>70</v>
      </c>
      <c r="AS60" s="1503"/>
      <c r="AT60" s="84" t="s">
        <v>423</v>
      </c>
      <c r="AU60" s="185">
        <f t="shared" si="108"/>
        <v>0</v>
      </c>
      <c r="AV60" s="101"/>
      <c r="AW60" s="185">
        <f t="shared" si="109"/>
        <v>0</v>
      </c>
      <c r="AX60" s="101"/>
      <c r="AY60" s="185">
        <f t="shared" si="110"/>
        <v>19.32</v>
      </c>
      <c r="AZ60" s="101"/>
      <c r="BA60" s="185">
        <f t="shared" si="111"/>
        <v>62.44</v>
      </c>
      <c r="BB60" s="112"/>
      <c r="BC60" s="185">
        <f t="shared" si="112"/>
        <v>7.2</v>
      </c>
      <c r="BD60" s="117"/>
      <c r="BE60" s="185">
        <f t="shared" si="113"/>
        <v>15.75</v>
      </c>
      <c r="BF60" s="112"/>
      <c r="BG60" s="190">
        <f t="shared" si="114"/>
        <v>12.6</v>
      </c>
      <c r="BH60" s="386">
        <f t="shared" si="79"/>
        <v>117.30999999999999</v>
      </c>
      <c r="BI60" s="1503"/>
      <c r="BJ60" s="84" t="s">
        <v>423</v>
      </c>
      <c r="BK60" s="280">
        <v>0</v>
      </c>
      <c r="BL60" s="184">
        <f t="shared" si="115"/>
        <v>0</v>
      </c>
      <c r="BM60" s="101"/>
      <c r="BN60" s="184">
        <f t="shared" si="116"/>
        <v>0</v>
      </c>
      <c r="BO60" s="101"/>
      <c r="BP60" s="184">
        <f t="shared" si="117"/>
        <v>19.32</v>
      </c>
      <c r="BQ60" s="101"/>
      <c r="BR60" s="184">
        <f t="shared" si="118"/>
        <v>62.44</v>
      </c>
      <c r="BS60" s="112"/>
      <c r="BT60" s="184">
        <f t="shared" si="119"/>
        <v>7.2000000000000011</v>
      </c>
      <c r="BU60" s="117"/>
      <c r="BV60" s="184">
        <f t="shared" si="120"/>
        <v>15.75</v>
      </c>
      <c r="BW60" s="112"/>
      <c r="BX60" s="184">
        <f t="shared" si="121"/>
        <v>12.6</v>
      </c>
      <c r="BY60" s="383">
        <f t="shared" si="122"/>
        <v>117.30999999999999</v>
      </c>
      <c r="BZ60" s="1503"/>
      <c r="CA60" s="84" t="s">
        <v>423</v>
      </c>
      <c r="CB60" s="262">
        <f t="shared" si="123"/>
        <v>0</v>
      </c>
      <c r="CC60" s="185">
        <f t="shared" si="124"/>
        <v>117.30999999999999</v>
      </c>
      <c r="CD60" s="101"/>
      <c r="CE60" s="185">
        <f t="shared" si="125"/>
        <v>117.30999999999999</v>
      </c>
      <c r="CF60" s="112"/>
      <c r="CG60" s="237">
        <v>1</v>
      </c>
      <c r="CH60" s="101"/>
      <c r="CI60" s="236">
        <f t="shared" si="126"/>
        <v>117.30999999999999</v>
      </c>
      <c r="CJ60" s="112"/>
      <c r="CK60" s="185">
        <f t="shared" si="127"/>
        <v>0</v>
      </c>
      <c r="CL60" s="117"/>
      <c r="CM60" s="236">
        <f t="shared" si="128"/>
        <v>0</v>
      </c>
      <c r="CN60" s="112"/>
      <c r="CO60" s="239">
        <v>39934</v>
      </c>
    </row>
    <row r="61" spans="2:93">
      <c r="B61" s="84" t="s">
        <v>424</v>
      </c>
      <c r="C61" s="138">
        <v>0</v>
      </c>
      <c r="D61" s="101"/>
      <c r="E61" s="138">
        <v>0</v>
      </c>
      <c r="F61" s="101"/>
      <c r="G61" s="96">
        <v>70</v>
      </c>
      <c r="H61" s="101"/>
      <c r="I61" s="96">
        <v>70</v>
      </c>
      <c r="J61" s="112"/>
      <c r="K61" s="96">
        <v>90</v>
      </c>
      <c r="L61" s="101"/>
      <c r="M61" s="96">
        <v>70</v>
      </c>
      <c r="N61" s="112"/>
      <c r="O61" s="71">
        <v>70</v>
      </c>
      <c r="P61" s="1493"/>
      <c r="Q61" s="84" t="s">
        <v>424</v>
      </c>
      <c r="R61" s="215">
        <v>0</v>
      </c>
      <c r="S61" s="216"/>
      <c r="T61" s="215">
        <v>0</v>
      </c>
      <c r="U61" s="216"/>
      <c r="V61" s="215">
        <v>70</v>
      </c>
      <c r="W61" s="216"/>
      <c r="X61" s="215">
        <v>70</v>
      </c>
      <c r="Y61" s="216"/>
      <c r="Z61" s="215">
        <v>90</v>
      </c>
      <c r="AA61" s="216"/>
      <c r="AB61" s="215">
        <v>70</v>
      </c>
      <c r="AC61" s="216"/>
      <c r="AD61" s="270">
        <v>70</v>
      </c>
      <c r="AE61" s="1503"/>
      <c r="AF61" s="175">
        <f t="shared" si="101"/>
        <v>0</v>
      </c>
      <c r="AG61" s="101"/>
      <c r="AH61" s="96">
        <f t="shared" si="102"/>
        <v>0</v>
      </c>
      <c r="AI61" s="101"/>
      <c r="AJ61" s="96">
        <f t="shared" si="103"/>
        <v>70</v>
      </c>
      <c r="AK61" s="101"/>
      <c r="AL61" s="96">
        <f t="shared" si="104"/>
        <v>70</v>
      </c>
      <c r="AM61" s="112"/>
      <c r="AN61" s="96">
        <f t="shared" si="105"/>
        <v>90</v>
      </c>
      <c r="AO61" s="101"/>
      <c r="AP61" s="96">
        <f t="shared" si="106"/>
        <v>70</v>
      </c>
      <c r="AQ61" s="112"/>
      <c r="AR61" s="71">
        <f t="shared" si="107"/>
        <v>70</v>
      </c>
      <c r="AS61" s="1503"/>
      <c r="AT61" s="84" t="s">
        <v>424</v>
      </c>
      <c r="AU61" s="185">
        <f t="shared" si="108"/>
        <v>0</v>
      </c>
      <c r="AV61" s="101"/>
      <c r="AW61" s="185">
        <f t="shared" si="109"/>
        <v>0</v>
      </c>
      <c r="AX61" s="101"/>
      <c r="AY61" s="185">
        <f t="shared" si="110"/>
        <v>19.32</v>
      </c>
      <c r="AZ61" s="101"/>
      <c r="BA61" s="185">
        <f t="shared" si="111"/>
        <v>62.44</v>
      </c>
      <c r="BB61" s="112"/>
      <c r="BC61" s="185">
        <f t="shared" si="112"/>
        <v>7.2</v>
      </c>
      <c r="BD61" s="117"/>
      <c r="BE61" s="185">
        <f t="shared" si="113"/>
        <v>15.75</v>
      </c>
      <c r="BF61" s="112"/>
      <c r="BG61" s="190">
        <f t="shared" si="114"/>
        <v>12.6</v>
      </c>
      <c r="BH61" s="386">
        <f t="shared" si="79"/>
        <v>117.30999999999999</v>
      </c>
      <c r="BI61" s="1503"/>
      <c r="BJ61" s="84" t="s">
        <v>424</v>
      </c>
      <c r="BK61" s="280">
        <v>0</v>
      </c>
      <c r="BL61" s="184">
        <f t="shared" si="115"/>
        <v>0</v>
      </c>
      <c r="BM61" s="101"/>
      <c r="BN61" s="184">
        <f t="shared" si="116"/>
        <v>0</v>
      </c>
      <c r="BO61" s="101"/>
      <c r="BP61" s="184">
        <f t="shared" si="117"/>
        <v>19.32</v>
      </c>
      <c r="BQ61" s="101"/>
      <c r="BR61" s="184">
        <f t="shared" si="118"/>
        <v>62.44</v>
      </c>
      <c r="BS61" s="112"/>
      <c r="BT61" s="184">
        <f t="shared" si="119"/>
        <v>7.2000000000000011</v>
      </c>
      <c r="BU61" s="117"/>
      <c r="BV61" s="184">
        <f t="shared" si="120"/>
        <v>15.75</v>
      </c>
      <c r="BW61" s="112"/>
      <c r="BX61" s="184">
        <f t="shared" si="121"/>
        <v>12.6</v>
      </c>
      <c r="BY61" s="383">
        <f t="shared" si="122"/>
        <v>117.30999999999999</v>
      </c>
      <c r="BZ61" s="1503"/>
      <c r="CA61" s="84" t="s">
        <v>424</v>
      </c>
      <c r="CB61" s="262">
        <f t="shared" si="123"/>
        <v>0</v>
      </c>
      <c r="CC61" s="185">
        <f t="shared" si="124"/>
        <v>117.30999999999999</v>
      </c>
      <c r="CD61" s="101"/>
      <c r="CE61" s="185">
        <f t="shared" si="125"/>
        <v>117.30999999999999</v>
      </c>
      <c r="CF61" s="112"/>
      <c r="CG61" s="237">
        <v>1</v>
      </c>
      <c r="CH61" s="101"/>
      <c r="CI61" s="236">
        <f t="shared" si="126"/>
        <v>117.30999999999999</v>
      </c>
      <c r="CJ61" s="112"/>
      <c r="CK61" s="185">
        <f t="shared" si="127"/>
        <v>0</v>
      </c>
      <c r="CL61" s="117"/>
      <c r="CM61" s="236">
        <f t="shared" si="128"/>
        <v>0</v>
      </c>
      <c r="CN61" s="112"/>
      <c r="CO61" s="239">
        <v>39934</v>
      </c>
    </row>
    <row r="62" spans="2:93" ht="49.5">
      <c r="B62" s="83" t="s">
        <v>203</v>
      </c>
      <c r="C62" s="98">
        <v>3</v>
      </c>
      <c r="D62" s="103" t="s">
        <v>225</v>
      </c>
      <c r="E62" s="96">
        <v>5</v>
      </c>
      <c r="F62" s="101"/>
      <c r="G62" s="96">
        <v>5</v>
      </c>
      <c r="H62" s="101"/>
      <c r="I62" s="96">
        <v>7</v>
      </c>
      <c r="J62" s="112"/>
      <c r="K62" s="96">
        <v>8</v>
      </c>
      <c r="L62" s="101"/>
      <c r="M62" s="96">
        <v>8</v>
      </c>
      <c r="N62" s="112"/>
      <c r="O62" s="71">
        <v>8</v>
      </c>
      <c r="P62" s="1493"/>
      <c r="Q62" s="83" t="s">
        <v>203</v>
      </c>
      <c r="R62" s="215">
        <v>3</v>
      </c>
      <c r="S62" s="199" t="s">
        <v>225</v>
      </c>
      <c r="T62" s="215">
        <v>5</v>
      </c>
      <c r="U62" s="216"/>
      <c r="V62" s="215">
        <v>5</v>
      </c>
      <c r="W62" s="216"/>
      <c r="X62" s="215">
        <v>7</v>
      </c>
      <c r="Y62" s="216"/>
      <c r="Z62" s="215">
        <v>8</v>
      </c>
      <c r="AA62" s="216"/>
      <c r="AB62" s="215">
        <v>8</v>
      </c>
      <c r="AC62" s="216"/>
      <c r="AD62" s="270">
        <v>8</v>
      </c>
      <c r="AE62" s="1503"/>
      <c r="AF62" s="179">
        <f t="shared" si="101"/>
        <v>3</v>
      </c>
      <c r="AG62" s="154"/>
      <c r="AH62" s="96">
        <f t="shared" si="102"/>
        <v>5</v>
      </c>
      <c r="AI62" s="101"/>
      <c r="AJ62" s="96">
        <f t="shared" si="103"/>
        <v>5</v>
      </c>
      <c r="AK62" s="101"/>
      <c r="AL62" s="96">
        <f t="shared" si="104"/>
        <v>7</v>
      </c>
      <c r="AM62" s="112"/>
      <c r="AN62" s="96">
        <f t="shared" si="105"/>
        <v>8</v>
      </c>
      <c r="AO62" s="101"/>
      <c r="AP62" s="96">
        <f t="shared" si="106"/>
        <v>8</v>
      </c>
      <c r="AQ62" s="112"/>
      <c r="AR62" s="71">
        <f t="shared" si="107"/>
        <v>8</v>
      </c>
      <c r="AS62" s="1503"/>
      <c r="AT62" s="83" t="s">
        <v>203</v>
      </c>
      <c r="AU62" s="185">
        <f t="shared" si="108"/>
        <v>1.2E-2</v>
      </c>
      <c r="AV62" s="101"/>
      <c r="AW62" s="185">
        <f t="shared" si="109"/>
        <v>0.11</v>
      </c>
      <c r="AX62" s="101"/>
      <c r="AY62" s="185">
        <f t="shared" si="110"/>
        <v>1.38</v>
      </c>
      <c r="AZ62" s="101"/>
      <c r="BA62" s="185">
        <f t="shared" si="111"/>
        <v>6.2439999999999998</v>
      </c>
      <c r="BB62" s="112"/>
      <c r="BC62" s="185">
        <f t="shared" si="112"/>
        <v>0.64</v>
      </c>
      <c r="BD62" s="117"/>
      <c r="BE62" s="185">
        <f t="shared" si="113"/>
        <v>1.8</v>
      </c>
      <c r="BF62" s="112"/>
      <c r="BG62" s="190">
        <f t="shared" si="114"/>
        <v>1.44</v>
      </c>
      <c r="BH62" s="386">
        <f t="shared" si="79"/>
        <v>11.625999999999999</v>
      </c>
      <c r="BI62" s="1503"/>
      <c r="BJ62" s="83" t="s">
        <v>203</v>
      </c>
      <c r="BK62" s="280">
        <v>0</v>
      </c>
      <c r="BL62" s="184">
        <f t="shared" si="115"/>
        <v>1.2E-2</v>
      </c>
      <c r="BM62" s="101"/>
      <c r="BN62" s="184">
        <f t="shared" si="116"/>
        <v>0.11</v>
      </c>
      <c r="BO62" s="101"/>
      <c r="BP62" s="184">
        <f t="shared" si="117"/>
        <v>1.38</v>
      </c>
      <c r="BQ62" s="101"/>
      <c r="BR62" s="184">
        <f t="shared" si="118"/>
        <v>6.2439999999999998</v>
      </c>
      <c r="BS62" s="112"/>
      <c r="BT62" s="184">
        <f t="shared" si="119"/>
        <v>0.64</v>
      </c>
      <c r="BU62" s="117"/>
      <c r="BV62" s="184">
        <f t="shared" si="120"/>
        <v>1.8000000000000003</v>
      </c>
      <c r="BW62" s="112"/>
      <c r="BX62" s="184">
        <f t="shared" si="121"/>
        <v>1.44</v>
      </c>
      <c r="BY62" s="383">
        <f t="shared" si="122"/>
        <v>11.625999999999999</v>
      </c>
      <c r="BZ62" s="1503"/>
      <c r="CA62" s="83" t="s">
        <v>203</v>
      </c>
      <c r="CB62" s="262">
        <f t="shared" si="123"/>
        <v>0</v>
      </c>
      <c r="CC62" s="185">
        <f t="shared" si="124"/>
        <v>11.625999999999999</v>
      </c>
      <c r="CD62" s="101"/>
      <c r="CE62" s="185">
        <f t="shared" si="125"/>
        <v>11.625999999999999</v>
      </c>
      <c r="CF62" s="112"/>
      <c r="CG62" s="237">
        <v>1</v>
      </c>
      <c r="CH62" s="101"/>
      <c r="CI62" s="236">
        <f t="shared" si="126"/>
        <v>11.625999999999999</v>
      </c>
      <c r="CJ62" s="112"/>
      <c r="CK62" s="185">
        <f t="shared" si="127"/>
        <v>0</v>
      </c>
      <c r="CL62" s="117"/>
      <c r="CM62" s="236">
        <f t="shared" si="128"/>
        <v>0</v>
      </c>
      <c r="CN62" s="112"/>
      <c r="CO62" s="239">
        <v>39934</v>
      </c>
    </row>
    <row r="63" spans="2:93" s="206" customFormat="1" ht="15.75">
      <c r="B63" s="200" t="s">
        <v>505</v>
      </c>
      <c r="C63" s="201" t="s">
        <v>505</v>
      </c>
      <c r="D63" s="202"/>
      <c r="E63" s="202"/>
      <c r="F63" s="202"/>
      <c r="G63" s="202"/>
      <c r="H63" s="202"/>
      <c r="I63" s="202"/>
      <c r="J63" s="202"/>
      <c r="K63" s="202"/>
      <c r="L63" s="202"/>
      <c r="M63" s="202"/>
      <c r="N63" s="202"/>
      <c r="O63" s="203"/>
      <c r="P63" s="1497"/>
      <c r="Q63" s="200" t="s">
        <v>505</v>
      </c>
      <c r="R63" s="201" t="s">
        <v>505</v>
      </c>
      <c r="S63" s="202"/>
      <c r="T63" s="202"/>
      <c r="U63" s="202"/>
      <c r="V63" s="202"/>
      <c r="W63" s="202"/>
      <c r="X63" s="202"/>
      <c r="Y63" s="202"/>
      <c r="Z63" s="202"/>
      <c r="AA63" s="202"/>
      <c r="AB63" s="202"/>
      <c r="AC63" s="202"/>
      <c r="AD63" s="203"/>
      <c r="AE63" s="1504"/>
      <c r="AF63" s="205" t="s">
        <v>505</v>
      </c>
      <c r="AG63" s="202"/>
      <c r="AH63" s="202"/>
      <c r="AI63" s="202"/>
      <c r="AJ63" s="202"/>
      <c r="AK63" s="202"/>
      <c r="AL63" s="202"/>
      <c r="AM63" s="202"/>
      <c r="AN63" s="202"/>
      <c r="AO63" s="202"/>
      <c r="AP63" s="202"/>
      <c r="AQ63" s="202"/>
      <c r="AR63" s="203"/>
      <c r="AS63" s="1504"/>
      <c r="AT63" s="200" t="s">
        <v>505</v>
      </c>
      <c r="AU63" s="205" t="s">
        <v>505</v>
      </c>
      <c r="AV63" s="202"/>
      <c r="AW63" s="202"/>
      <c r="AX63" s="202"/>
      <c r="AY63" s="202"/>
      <c r="AZ63" s="202"/>
      <c r="BA63" s="202"/>
      <c r="BB63" s="202"/>
      <c r="BC63" s="202"/>
      <c r="BD63" s="202"/>
      <c r="BE63" s="202"/>
      <c r="BF63" s="202"/>
      <c r="BG63" s="203"/>
      <c r="BH63" s="384"/>
      <c r="BI63" s="1504"/>
      <c r="BJ63" s="200" t="s">
        <v>505</v>
      </c>
      <c r="BK63" s="281"/>
      <c r="BL63" s="205" t="s">
        <v>505</v>
      </c>
      <c r="BM63" s="202"/>
      <c r="BN63" s="202"/>
      <c r="BO63" s="202"/>
      <c r="BP63" s="202"/>
      <c r="BQ63" s="202"/>
      <c r="BR63" s="202"/>
      <c r="BS63" s="202"/>
      <c r="BT63" s="202"/>
      <c r="BU63" s="202"/>
      <c r="BV63" s="202"/>
      <c r="BW63" s="202"/>
      <c r="BX63" s="203"/>
      <c r="BY63" s="384"/>
      <c r="BZ63" s="1504"/>
      <c r="CA63" s="200" t="s">
        <v>505</v>
      </c>
      <c r="CB63" s="263"/>
      <c r="CC63" s="205" t="s">
        <v>505</v>
      </c>
      <c r="CD63" s="202"/>
      <c r="CE63" s="202"/>
      <c r="CF63" s="202"/>
      <c r="CG63" s="202"/>
      <c r="CH63" s="202"/>
      <c r="CI63" s="202"/>
      <c r="CJ63" s="202"/>
      <c r="CK63" s="202"/>
      <c r="CL63" s="202"/>
      <c r="CM63" s="202"/>
      <c r="CN63" s="202"/>
      <c r="CO63" s="203"/>
    </row>
    <row r="64" spans="2:93" s="206" customFormat="1" ht="15.75">
      <c r="B64" s="218" t="s">
        <v>185</v>
      </c>
      <c r="C64" s="219"/>
      <c r="D64" s="219"/>
      <c r="E64" s="219"/>
      <c r="F64" s="219"/>
      <c r="G64" s="219"/>
      <c r="H64" s="219"/>
      <c r="I64" s="219"/>
      <c r="J64" s="219"/>
      <c r="K64" s="219"/>
      <c r="L64" s="219"/>
      <c r="M64" s="219"/>
      <c r="N64" s="219"/>
      <c r="O64" s="220"/>
      <c r="P64" s="1497"/>
      <c r="Q64" s="218" t="s">
        <v>185</v>
      </c>
      <c r="R64" s="218" t="s">
        <v>185</v>
      </c>
      <c r="S64" s="219"/>
      <c r="T64" s="219"/>
      <c r="U64" s="219"/>
      <c r="V64" s="219"/>
      <c r="W64" s="219"/>
      <c r="X64" s="219"/>
      <c r="Y64" s="219"/>
      <c r="Z64" s="219"/>
      <c r="AA64" s="219"/>
      <c r="AB64" s="219"/>
      <c r="AC64" s="219"/>
      <c r="AD64" s="220"/>
      <c r="AE64" s="1505"/>
      <c r="AF64" s="221"/>
      <c r="AG64" s="219"/>
      <c r="AH64" s="219"/>
      <c r="AI64" s="219"/>
      <c r="AJ64" s="219"/>
      <c r="AK64" s="219"/>
      <c r="AL64" s="219"/>
      <c r="AM64" s="219"/>
      <c r="AN64" s="219"/>
      <c r="AO64" s="219"/>
      <c r="AP64" s="219"/>
      <c r="AQ64" s="219"/>
      <c r="AR64" s="220"/>
      <c r="AS64" s="1505"/>
      <c r="AT64" s="218" t="s">
        <v>185</v>
      </c>
      <c r="AU64" s="221" t="s">
        <v>185</v>
      </c>
      <c r="AV64" s="219"/>
      <c r="AW64" s="219"/>
      <c r="AX64" s="219"/>
      <c r="AY64" s="219"/>
      <c r="AZ64" s="219"/>
      <c r="BA64" s="219"/>
      <c r="BB64" s="219"/>
      <c r="BC64" s="219"/>
      <c r="BD64" s="219"/>
      <c r="BE64" s="219"/>
      <c r="BF64" s="219"/>
      <c r="BG64" s="220"/>
      <c r="BH64" s="388"/>
      <c r="BI64" s="1505"/>
      <c r="BJ64" s="218" t="s">
        <v>185</v>
      </c>
      <c r="BK64" s="281"/>
      <c r="BL64" s="221" t="s">
        <v>185</v>
      </c>
      <c r="BM64" s="219"/>
      <c r="BN64" s="219"/>
      <c r="BO64" s="219"/>
      <c r="BP64" s="219"/>
      <c r="BQ64" s="219"/>
      <c r="BR64" s="219"/>
      <c r="BS64" s="219"/>
      <c r="BT64" s="219"/>
      <c r="BU64" s="219"/>
      <c r="BV64" s="219"/>
      <c r="BW64" s="219"/>
      <c r="BX64" s="220"/>
      <c r="BY64" s="388"/>
      <c r="BZ64" s="1505"/>
      <c r="CA64" s="218" t="s">
        <v>185</v>
      </c>
      <c r="CB64" s="263"/>
      <c r="CC64" s="221" t="s">
        <v>185</v>
      </c>
      <c r="CD64" s="219"/>
      <c r="CE64" s="219"/>
      <c r="CF64" s="219"/>
      <c r="CG64" s="219"/>
      <c r="CH64" s="219"/>
      <c r="CI64" s="219"/>
      <c r="CJ64" s="219"/>
      <c r="CK64" s="219"/>
      <c r="CL64" s="219"/>
      <c r="CM64" s="219"/>
      <c r="CN64" s="219"/>
      <c r="CO64" s="220"/>
    </row>
    <row r="65" spans="2:93" ht="24">
      <c r="B65" s="84" t="s">
        <v>441</v>
      </c>
      <c r="C65" s="109">
        <v>15</v>
      </c>
      <c r="D65" s="104"/>
      <c r="E65" s="96">
        <v>20</v>
      </c>
      <c r="F65" s="101"/>
      <c r="G65" s="96">
        <v>50</v>
      </c>
      <c r="H65" s="101"/>
      <c r="I65" s="96">
        <v>70</v>
      </c>
      <c r="J65" s="125"/>
      <c r="K65" s="109">
        <v>110</v>
      </c>
      <c r="L65" s="119"/>
      <c r="M65" s="96">
        <v>100</v>
      </c>
      <c r="N65" s="112"/>
      <c r="O65" s="71">
        <v>70</v>
      </c>
      <c r="P65" s="1493"/>
      <c r="Q65" s="84" t="s">
        <v>441</v>
      </c>
      <c r="R65" s="215">
        <v>15</v>
      </c>
      <c r="S65" s="216"/>
      <c r="T65" s="215">
        <v>20</v>
      </c>
      <c r="U65" s="216"/>
      <c r="V65" s="215">
        <v>50</v>
      </c>
      <c r="W65" s="216"/>
      <c r="X65" s="215">
        <v>70</v>
      </c>
      <c r="Y65" s="216"/>
      <c r="Z65" s="215">
        <v>110</v>
      </c>
      <c r="AA65" s="216"/>
      <c r="AB65" s="215">
        <v>100</v>
      </c>
      <c r="AC65" s="216"/>
      <c r="AD65" s="270">
        <v>70</v>
      </c>
      <c r="AE65" s="1503"/>
      <c r="AF65" s="177">
        <f t="shared" ref="AF65:AF70" si="129">IF(R65=0,C65,IF(ISBLANK(R65),C65,R65))</f>
        <v>15</v>
      </c>
      <c r="AG65" s="104"/>
      <c r="AH65" s="96">
        <f t="shared" ref="AH65:AH70" si="130">IF(T65=0,E65,IF(ISBLANK(T65),E65,T65))</f>
        <v>20</v>
      </c>
      <c r="AI65" s="101"/>
      <c r="AJ65" s="96">
        <f t="shared" ref="AJ65:AJ70" si="131">IF(V65=0,G65,IF(ISBLANK(V65),G65,V65))</f>
        <v>50</v>
      </c>
      <c r="AK65" s="101"/>
      <c r="AL65" s="96">
        <f t="shared" ref="AL65:AL70" si="132">IF(X65=0,I65,IF(ISBLANK(X65),I65,X65))</f>
        <v>70</v>
      </c>
      <c r="AM65" s="125"/>
      <c r="AN65" s="97">
        <f t="shared" ref="AN65:AN70" si="133">IF(Z65=0,K65,IF(ISBLANK(Z65),K65,Z65))</f>
        <v>110</v>
      </c>
      <c r="AO65" s="135"/>
      <c r="AP65" s="96">
        <f t="shared" ref="AP65:AP70" si="134">IF(AB65=0,M65,IF(ISBLANK(AB65),M65,AB65))</f>
        <v>100</v>
      </c>
      <c r="AQ65" s="112"/>
      <c r="AR65" s="71">
        <f t="shared" ref="AR65:AR70" si="135">IF(AD65=0,O65,IF(ISBLANK(AD65),O65,AD65))</f>
        <v>70</v>
      </c>
      <c r="AS65" s="1503"/>
      <c r="AT65" s="84" t="s">
        <v>441</v>
      </c>
      <c r="AU65" s="185">
        <f>(AF65*AU$4)/1000</f>
        <v>0.06</v>
      </c>
      <c r="AV65" s="101"/>
      <c r="AW65" s="185">
        <f>(AH65*AW$4)/1000</f>
        <v>0.44</v>
      </c>
      <c r="AX65" s="101"/>
      <c r="AY65" s="185">
        <f>(AJ65*AY$4)/1000</f>
        <v>13.8</v>
      </c>
      <c r="AZ65" s="101"/>
      <c r="BA65" s="185">
        <f>(AL65*BA$4)/1000</f>
        <v>62.44</v>
      </c>
      <c r="BB65" s="112"/>
      <c r="BC65" s="185">
        <f>(AN65*BC$4)/1000</f>
        <v>8.8000000000000007</v>
      </c>
      <c r="BD65" s="117"/>
      <c r="BE65" s="185">
        <f>(AP65*BE$4)/1000</f>
        <v>22.5</v>
      </c>
      <c r="BF65" s="112"/>
      <c r="BG65" s="190">
        <f>(AR65*BG$4)/1000</f>
        <v>12.6</v>
      </c>
      <c r="BH65" s="386">
        <f t="shared" ref="BH65:BH70" si="136">SUM(AU65:BG65)</f>
        <v>120.63999999999999</v>
      </c>
      <c r="BI65" s="1503"/>
      <c r="BJ65" s="84" t="s">
        <v>441</v>
      </c>
      <c r="BK65" s="280">
        <v>0</v>
      </c>
      <c r="BL65" s="184">
        <f t="shared" ref="BL65:BL70" si="137">AU65/(100-$BK65)*100</f>
        <v>0.06</v>
      </c>
      <c r="BM65" s="101"/>
      <c r="BN65" s="184">
        <f t="shared" ref="BN65:BN70" si="138">AW65/(100-$BK65)*100</f>
        <v>0.44</v>
      </c>
      <c r="BO65" s="101"/>
      <c r="BP65" s="184">
        <f t="shared" ref="BP65:BP70" si="139">AY65/(100-$BK65)*100</f>
        <v>13.8</v>
      </c>
      <c r="BQ65" s="101"/>
      <c r="BR65" s="184">
        <f t="shared" ref="BR65:BR70" si="140">BA65/(100-$BK65)*100</f>
        <v>62.44</v>
      </c>
      <c r="BS65" s="112"/>
      <c r="BT65" s="184">
        <f t="shared" ref="BT65:BT70" si="141">BC65/(100-$BK65)*100</f>
        <v>8.8000000000000007</v>
      </c>
      <c r="BU65" s="117"/>
      <c r="BV65" s="184">
        <f t="shared" ref="BV65:BV70" si="142">BE65/(100-$BK65)*100</f>
        <v>22.5</v>
      </c>
      <c r="BW65" s="112"/>
      <c r="BX65" s="184">
        <f t="shared" ref="BX65:BX70" si="143">BG65/(100-$BK65)*100</f>
        <v>12.6</v>
      </c>
      <c r="BY65" s="383">
        <f t="shared" ref="BY65:BY70" si="144">SUM(BL65:BX65)</f>
        <v>120.63999999999999</v>
      </c>
      <c r="BZ65" s="1503"/>
      <c r="CA65" s="84" t="s">
        <v>441</v>
      </c>
      <c r="CB65" s="262">
        <f t="shared" ref="CB65:CB70" si="145">BK65</f>
        <v>0</v>
      </c>
      <c r="CC65" s="185">
        <f t="shared" ref="CC65:CC70" si="146">BH65</f>
        <v>120.63999999999999</v>
      </c>
      <c r="CD65" s="101"/>
      <c r="CE65" s="185">
        <f t="shared" ref="CE65:CE70" si="147">BY65</f>
        <v>120.63999999999999</v>
      </c>
      <c r="CF65" s="112"/>
      <c r="CG65" s="237">
        <v>1</v>
      </c>
      <c r="CH65" s="101"/>
      <c r="CI65" s="236">
        <f t="shared" ref="CI65:CI70" si="148">CG65*CE65</f>
        <v>120.63999999999999</v>
      </c>
      <c r="CJ65" s="112"/>
      <c r="CK65" s="185">
        <f t="shared" ref="CK65:CK70" si="149">CE65-CC65</f>
        <v>0</v>
      </c>
      <c r="CL65" s="117"/>
      <c r="CM65" s="236">
        <f t="shared" ref="CM65:CM70" si="150">CK65*CG65</f>
        <v>0</v>
      </c>
      <c r="CN65" s="112"/>
      <c r="CO65" s="239">
        <v>39934</v>
      </c>
    </row>
    <row r="66" spans="2:93">
      <c r="B66" s="84" t="s">
        <v>442</v>
      </c>
      <c r="C66" s="109">
        <v>15</v>
      </c>
      <c r="D66" s="104"/>
      <c r="E66" s="96">
        <v>20</v>
      </c>
      <c r="F66" s="101"/>
      <c r="G66" s="96">
        <v>40</v>
      </c>
      <c r="H66" s="101"/>
      <c r="I66" s="96">
        <v>60</v>
      </c>
      <c r="J66" s="125"/>
      <c r="K66" s="109">
        <v>90</v>
      </c>
      <c r="L66" s="119"/>
      <c r="M66" s="96">
        <v>80</v>
      </c>
      <c r="N66" s="112"/>
      <c r="O66" s="71">
        <v>60</v>
      </c>
      <c r="P66" s="1493"/>
      <c r="Q66" s="84" t="s">
        <v>442</v>
      </c>
      <c r="R66" s="215">
        <v>15</v>
      </c>
      <c r="S66" s="216"/>
      <c r="T66" s="215">
        <v>20</v>
      </c>
      <c r="U66" s="216"/>
      <c r="V66" s="215">
        <v>40</v>
      </c>
      <c r="W66" s="216"/>
      <c r="X66" s="215">
        <v>60</v>
      </c>
      <c r="Y66" s="216"/>
      <c r="Z66" s="215">
        <v>90</v>
      </c>
      <c r="AA66" s="216"/>
      <c r="AB66" s="215">
        <v>80</v>
      </c>
      <c r="AC66" s="216"/>
      <c r="AD66" s="270">
        <v>60</v>
      </c>
      <c r="AE66" s="1503"/>
      <c r="AF66" s="177">
        <f t="shared" si="129"/>
        <v>15</v>
      </c>
      <c r="AG66" s="104"/>
      <c r="AH66" s="96">
        <f t="shared" si="130"/>
        <v>20</v>
      </c>
      <c r="AI66" s="101"/>
      <c r="AJ66" s="96">
        <f t="shared" si="131"/>
        <v>40</v>
      </c>
      <c r="AK66" s="101"/>
      <c r="AL66" s="96">
        <f t="shared" si="132"/>
        <v>60</v>
      </c>
      <c r="AM66" s="125"/>
      <c r="AN66" s="97">
        <f t="shared" si="133"/>
        <v>90</v>
      </c>
      <c r="AO66" s="135"/>
      <c r="AP66" s="96">
        <f t="shared" si="134"/>
        <v>80</v>
      </c>
      <c r="AQ66" s="112"/>
      <c r="AR66" s="71">
        <f t="shared" si="135"/>
        <v>60</v>
      </c>
      <c r="AS66" s="1503"/>
      <c r="AT66" s="84" t="s">
        <v>442</v>
      </c>
      <c r="AU66" s="185">
        <f>(AF66*AU$4)/1000</f>
        <v>0.06</v>
      </c>
      <c r="AV66" s="101"/>
      <c r="AW66" s="185">
        <f>(AH66*AW$4)/1000</f>
        <v>0.44</v>
      </c>
      <c r="AX66" s="101"/>
      <c r="AY66" s="185">
        <f>(AJ66*AY$4)/1000</f>
        <v>11.04</v>
      </c>
      <c r="AZ66" s="101"/>
      <c r="BA66" s="185">
        <f>(AL66*BA$4)/1000</f>
        <v>53.52</v>
      </c>
      <c r="BB66" s="112"/>
      <c r="BC66" s="185">
        <f>(AN66*BC$4)/1000</f>
        <v>7.2</v>
      </c>
      <c r="BD66" s="117"/>
      <c r="BE66" s="185">
        <f>(AP66*BE$4)/1000</f>
        <v>18</v>
      </c>
      <c r="BF66" s="112"/>
      <c r="BG66" s="190">
        <f>(AR66*BG$4)/1000</f>
        <v>10.8</v>
      </c>
      <c r="BH66" s="386">
        <f t="shared" si="136"/>
        <v>101.06</v>
      </c>
      <c r="BI66" s="1503"/>
      <c r="BJ66" s="84" t="s">
        <v>442</v>
      </c>
      <c r="BK66" s="280">
        <v>0</v>
      </c>
      <c r="BL66" s="184">
        <f t="shared" si="137"/>
        <v>0.06</v>
      </c>
      <c r="BM66" s="101"/>
      <c r="BN66" s="184">
        <f t="shared" si="138"/>
        <v>0.44</v>
      </c>
      <c r="BO66" s="101"/>
      <c r="BP66" s="184">
        <f t="shared" si="139"/>
        <v>11.04</v>
      </c>
      <c r="BQ66" s="101"/>
      <c r="BR66" s="184">
        <f t="shared" si="140"/>
        <v>53.52</v>
      </c>
      <c r="BS66" s="112"/>
      <c r="BT66" s="184">
        <f t="shared" si="141"/>
        <v>7.2000000000000011</v>
      </c>
      <c r="BU66" s="117"/>
      <c r="BV66" s="184">
        <f t="shared" si="142"/>
        <v>18</v>
      </c>
      <c r="BW66" s="112"/>
      <c r="BX66" s="184">
        <f t="shared" si="143"/>
        <v>10.8</v>
      </c>
      <c r="BY66" s="383">
        <f t="shared" si="144"/>
        <v>101.06</v>
      </c>
      <c r="BZ66" s="1503"/>
      <c r="CA66" s="84" t="s">
        <v>442</v>
      </c>
      <c r="CB66" s="262">
        <f t="shared" si="145"/>
        <v>0</v>
      </c>
      <c r="CC66" s="185">
        <f t="shared" si="146"/>
        <v>101.06</v>
      </c>
      <c r="CD66" s="101"/>
      <c r="CE66" s="185">
        <f t="shared" si="147"/>
        <v>101.06</v>
      </c>
      <c r="CF66" s="112"/>
      <c r="CG66" s="237">
        <v>1</v>
      </c>
      <c r="CH66" s="101"/>
      <c r="CI66" s="236">
        <f t="shared" si="148"/>
        <v>101.06</v>
      </c>
      <c r="CJ66" s="112"/>
      <c r="CK66" s="185">
        <f t="shared" si="149"/>
        <v>0</v>
      </c>
      <c r="CL66" s="117"/>
      <c r="CM66" s="236">
        <f t="shared" si="150"/>
        <v>0</v>
      </c>
      <c r="CN66" s="112"/>
      <c r="CO66" s="239">
        <v>39934</v>
      </c>
    </row>
    <row r="67" spans="2:93">
      <c r="B67" s="84" t="s">
        <v>507</v>
      </c>
      <c r="C67" s="109">
        <v>15</v>
      </c>
      <c r="D67" s="104"/>
      <c r="E67" s="96">
        <v>20</v>
      </c>
      <c r="F67" s="101"/>
      <c r="G67" s="96">
        <v>50</v>
      </c>
      <c r="H67" s="101"/>
      <c r="I67" s="96">
        <v>70</v>
      </c>
      <c r="J67" s="112"/>
      <c r="K67" s="96">
        <v>100</v>
      </c>
      <c r="L67" s="101"/>
      <c r="M67" s="96">
        <v>100</v>
      </c>
      <c r="N67" s="112"/>
      <c r="O67" s="71">
        <v>70</v>
      </c>
      <c r="P67" s="1493"/>
      <c r="Q67" s="84" t="s">
        <v>507</v>
      </c>
      <c r="R67" s="215">
        <v>15</v>
      </c>
      <c r="S67" s="216"/>
      <c r="T67" s="215">
        <v>20</v>
      </c>
      <c r="U67" s="216"/>
      <c r="V67" s="215">
        <v>50</v>
      </c>
      <c r="W67" s="216"/>
      <c r="X67" s="215">
        <v>70</v>
      </c>
      <c r="Y67" s="216"/>
      <c r="Z67" s="215">
        <v>100</v>
      </c>
      <c r="AA67" s="216"/>
      <c r="AB67" s="215">
        <v>100</v>
      </c>
      <c r="AC67" s="216"/>
      <c r="AD67" s="270">
        <v>70</v>
      </c>
      <c r="AE67" s="1503"/>
      <c r="AF67" s="177">
        <f t="shared" si="129"/>
        <v>15</v>
      </c>
      <c r="AG67" s="104"/>
      <c r="AH67" s="96">
        <f t="shared" si="130"/>
        <v>20</v>
      </c>
      <c r="AI67" s="101"/>
      <c r="AJ67" s="96">
        <f t="shared" si="131"/>
        <v>50</v>
      </c>
      <c r="AK67" s="101"/>
      <c r="AL67" s="96">
        <f t="shared" si="132"/>
        <v>70</v>
      </c>
      <c r="AM67" s="112"/>
      <c r="AN67" s="96">
        <f t="shared" si="133"/>
        <v>100</v>
      </c>
      <c r="AO67" s="101"/>
      <c r="AP67" s="96">
        <f t="shared" si="134"/>
        <v>100</v>
      </c>
      <c r="AQ67" s="112"/>
      <c r="AR67" s="71">
        <f t="shared" si="135"/>
        <v>70</v>
      </c>
      <c r="AS67" s="1503"/>
      <c r="AT67" s="84" t="s">
        <v>507</v>
      </c>
      <c r="AU67" s="185">
        <f>(AF67*AU$4)/1000</f>
        <v>0.06</v>
      </c>
      <c r="AV67" s="101"/>
      <c r="AW67" s="185">
        <f>(AH67*AW$4)/1000</f>
        <v>0.44</v>
      </c>
      <c r="AX67" s="101"/>
      <c r="AY67" s="185">
        <f>(AJ67*AY$4)/1000</f>
        <v>13.8</v>
      </c>
      <c r="AZ67" s="101"/>
      <c r="BA67" s="185">
        <f>(AL67*BA$4)/1000</f>
        <v>62.44</v>
      </c>
      <c r="BB67" s="112"/>
      <c r="BC67" s="185">
        <f>(AN67*BC$4)/1000</f>
        <v>8</v>
      </c>
      <c r="BD67" s="117"/>
      <c r="BE67" s="185">
        <f>(AP67*BE$4)/1000</f>
        <v>22.5</v>
      </c>
      <c r="BF67" s="112"/>
      <c r="BG67" s="190">
        <f>(AR67*BG$4)/1000</f>
        <v>12.6</v>
      </c>
      <c r="BH67" s="386">
        <f t="shared" si="136"/>
        <v>119.83999999999999</v>
      </c>
      <c r="BI67" s="1503"/>
      <c r="BJ67" s="84" t="s">
        <v>507</v>
      </c>
      <c r="BK67" s="280">
        <v>0</v>
      </c>
      <c r="BL67" s="184">
        <f t="shared" si="137"/>
        <v>0.06</v>
      </c>
      <c r="BM67" s="101"/>
      <c r="BN67" s="184">
        <f t="shared" si="138"/>
        <v>0.44</v>
      </c>
      <c r="BO67" s="101"/>
      <c r="BP67" s="184">
        <f t="shared" si="139"/>
        <v>13.8</v>
      </c>
      <c r="BQ67" s="101"/>
      <c r="BR67" s="184">
        <f t="shared" si="140"/>
        <v>62.44</v>
      </c>
      <c r="BS67" s="112"/>
      <c r="BT67" s="184">
        <f t="shared" si="141"/>
        <v>8</v>
      </c>
      <c r="BU67" s="117"/>
      <c r="BV67" s="184">
        <f t="shared" si="142"/>
        <v>22.5</v>
      </c>
      <c r="BW67" s="112"/>
      <c r="BX67" s="184">
        <f t="shared" si="143"/>
        <v>12.6</v>
      </c>
      <c r="BY67" s="383">
        <f t="shared" si="144"/>
        <v>119.83999999999999</v>
      </c>
      <c r="BZ67" s="1503"/>
      <c r="CA67" s="84" t="s">
        <v>507</v>
      </c>
      <c r="CB67" s="262">
        <f t="shared" si="145"/>
        <v>0</v>
      </c>
      <c r="CC67" s="185">
        <f t="shared" si="146"/>
        <v>119.83999999999999</v>
      </c>
      <c r="CD67" s="101"/>
      <c r="CE67" s="185">
        <f t="shared" si="147"/>
        <v>119.83999999999999</v>
      </c>
      <c r="CF67" s="112"/>
      <c r="CG67" s="237">
        <v>1</v>
      </c>
      <c r="CH67" s="101"/>
      <c r="CI67" s="236">
        <f t="shared" si="148"/>
        <v>119.83999999999999</v>
      </c>
      <c r="CJ67" s="112"/>
      <c r="CK67" s="185">
        <f t="shared" si="149"/>
        <v>0</v>
      </c>
      <c r="CL67" s="117"/>
      <c r="CM67" s="236">
        <f t="shared" si="150"/>
        <v>0</v>
      </c>
      <c r="CN67" s="112"/>
      <c r="CO67" s="239">
        <v>39934</v>
      </c>
    </row>
    <row r="68" spans="2:93">
      <c r="B68" s="84" t="s">
        <v>508</v>
      </c>
      <c r="C68" s="138">
        <v>0</v>
      </c>
      <c r="D68" s="101"/>
      <c r="E68" s="138">
        <v>0</v>
      </c>
      <c r="F68" s="101"/>
      <c r="G68" s="96">
        <v>50</v>
      </c>
      <c r="H68" s="101"/>
      <c r="I68" s="96">
        <v>70</v>
      </c>
      <c r="J68" s="112"/>
      <c r="K68" s="96">
        <v>100</v>
      </c>
      <c r="L68" s="101"/>
      <c r="M68" s="96">
        <v>100</v>
      </c>
      <c r="N68" s="112"/>
      <c r="O68" s="71">
        <v>70</v>
      </c>
      <c r="P68" s="1493"/>
      <c r="Q68" s="84" t="s">
        <v>508</v>
      </c>
      <c r="R68" s="215">
        <v>0</v>
      </c>
      <c r="S68" s="216"/>
      <c r="T68" s="215">
        <v>0</v>
      </c>
      <c r="U68" s="216"/>
      <c r="V68" s="215">
        <v>50</v>
      </c>
      <c r="W68" s="216"/>
      <c r="X68" s="215">
        <v>70</v>
      </c>
      <c r="Y68" s="216"/>
      <c r="Z68" s="215">
        <v>100</v>
      </c>
      <c r="AA68" s="216"/>
      <c r="AB68" s="215">
        <v>100</v>
      </c>
      <c r="AC68" s="216"/>
      <c r="AD68" s="270">
        <v>70</v>
      </c>
      <c r="AE68" s="1503"/>
      <c r="AF68" s="175">
        <f t="shared" si="129"/>
        <v>0</v>
      </c>
      <c r="AG68" s="101"/>
      <c r="AH68" s="96">
        <f t="shared" si="130"/>
        <v>0</v>
      </c>
      <c r="AI68" s="101"/>
      <c r="AJ68" s="96">
        <f t="shared" si="131"/>
        <v>50</v>
      </c>
      <c r="AK68" s="101"/>
      <c r="AL68" s="96">
        <f t="shared" si="132"/>
        <v>70</v>
      </c>
      <c r="AM68" s="112"/>
      <c r="AN68" s="96">
        <f t="shared" si="133"/>
        <v>100</v>
      </c>
      <c r="AO68" s="101"/>
      <c r="AP68" s="96">
        <f t="shared" si="134"/>
        <v>100</v>
      </c>
      <c r="AQ68" s="112"/>
      <c r="AR68" s="71">
        <f t="shared" si="135"/>
        <v>70</v>
      </c>
      <c r="AS68" s="1503"/>
      <c r="AT68" s="84" t="s">
        <v>508</v>
      </c>
      <c r="AU68" s="185">
        <f>(AF68*AU$4)/1000</f>
        <v>0</v>
      </c>
      <c r="AV68" s="101"/>
      <c r="AW68" s="185">
        <f>(AH68*AW$4)/1000</f>
        <v>0</v>
      </c>
      <c r="AX68" s="101"/>
      <c r="AY68" s="185">
        <f>(AJ68*AY$4)/1000</f>
        <v>13.8</v>
      </c>
      <c r="AZ68" s="101"/>
      <c r="BA68" s="185">
        <f>(AL68*BA$4)/1000</f>
        <v>62.44</v>
      </c>
      <c r="BB68" s="112"/>
      <c r="BC68" s="185">
        <f>(AN68*BC$4)/1000</f>
        <v>8</v>
      </c>
      <c r="BD68" s="117"/>
      <c r="BE68" s="185">
        <f>(AP68*BE$4)/1000</f>
        <v>22.5</v>
      </c>
      <c r="BF68" s="112"/>
      <c r="BG68" s="190">
        <f>(AR68*BG$4)/1000</f>
        <v>12.6</v>
      </c>
      <c r="BH68" s="386">
        <f t="shared" si="136"/>
        <v>119.33999999999999</v>
      </c>
      <c r="BI68" s="1503"/>
      <c r="BJ68" s="84" t="s">
        <v>508</v>
      </c>
      <c r="BK68" s="280">
        <v>0</v>
      </c>
      <c r="BL68" s="184">
        <f t="shared" si="137"/>
        <v>0</v>
      </c>
      <c r="BM68" s="101"/>
      <c r="BN68" s="184">
        <f t="shared" si="138"/>
        <v>0</v>
      </c>
      <c r="BO68" s="101"/>
      <c r="BP68" s="184">
        <f t="shared" si="139"/>
        <v>13.8</v>
      </c>
      <c r="BQ68" s="101"/>
      <c r="BR68" s="184">
        <f t="shared" si="140"/>
        <v>62.44</v>
      </c>
      <c r="BS68" s="112"/>
      <c r="BT68" s="184">
        <f t="shared" si="141"/>
        <v>8</v>
      </c>
      <c r="BU68" s="117"/>
      <c r="BV68" s="184">
        <f t="shared" si="142"/>
        <v>22.5</v>
      </c>
      <c r="BW68" s="112"/>
      <c r="BX68" s="184">
        <f t="shared" si="143"/>
        <v>12.6</v>
      </c>
      <c r="BY68" s="383">
        <f t="shared" si="144"/>
        <v>119.33999999999999</v>
      </c>
      <c r="BZ68" s="1503"/>
      <c r="CA68" s="84" t="s">
        <v>508</v>
      </c>
      <c r="CB68" s="262">
        <f t="shared" si="145"/>
        <v>0</v>
      </c>
      <c r="CC68" s="185">
        <f t="shared" si="146"/>
        <v>119.33999999999999</v>
      </c>
      <c r="CD68" s="101"/>
      <c r="CE68" s="185">
        <f t="shared" si="147"/>
        <v>119.33999999999999</v>
      </c>
      <c r="CF68" s="112"/>
      <c r="CG68" s="237">
        <v>1</v>
      </c>
      <c r="CH68" s="101"/>
      <c r="CI68" s="236">
        <f t="shared" si="148"/>
        <v>119.33999999999999</v>
      </c>
      <c r="CJ68" s="112"/>
      <c r="CK68" s="185">
        <f t="shared" si="149"/>
        <v>0</v>
      </c>
      <c r="CL68" s="117"/>
      <c r="CM68" s="236">
        <f t="shared" si="150"/>
        <v>0</v>
      </c>
      <c r="CN68" s="112"/>
      <c r="CO68" s="239">
        <v>39934</v>
      </c>
    </row>
    <row r="69" spans="2:93" ht="37.5">
      <c r="B69" s="84" t="s">
        <v>204</v>
      </c>
      <c r="C69" s="138">
        <v>0</v>
      </c>
      <c r="D69" s="101"/>
      <c r="E69" s="138">
        <v>0</v>
      </c>
      <c r="F69" s="101"/>
      <c r="G69" s="96">
        <v>2</v>
      </c>
      <c r="H69" s="101"/>
      <c r="I69" s="96">
        <v>3</v>
      </c>
      <c r="J69" s="125"/>
      <c r="K69" s="109">
        <v>4.5</v>
      </c>
      <c r="L69" s="119"/>
      <c r="M69" s="96">
        <v>4</v>
      </c>
      <c r="N69" s="112"/>
      <c r="O69" s="71">
        <v>3</v>
      </c>
      <c r="P69" s="1493"/>
      <c r="Q69" s="84" t="s">
        <v>204</v>
      </c>
      <c r="R69" s="215">
        <v>0</v>
      </c>
      <c r="S69" s="216"/>
      <c r="T69" s="215">
        <v>0</v>
      </c>
      <c r="U69" s="216"/>
      <c r="V69" s="215">
        <v>2</v>
      </c>
      <c r="W69" s="216"/>
      <c r="X69" s="215">
        <v>3</v>
      </c>
      <c r="Y69" s="216"/>
      <c r="Z69" s="215">
        <v>4.5</v>
      </c>
      <c r="AA69" s="216"/>
      <c r="AB69" s="215">
        <v>4</v>
      </c>
      <c r="AC69" s="216"/>
      <c r="AD69" s="270">
        <v>3</v>
      </c>
      <c r="AE69" s="1503"/>
      <c r="AF69" s="175">
        <f t="shared" si="129"/>
        <v>0</v>
      </c>
      <c r="AG69" s="101"/>
      <c r="AH69" s="96">
        <f t="shared" si="130"/>
        <v>0</v>
      </c>
      <c r="AI69" s="101"/>
      <c r="AJ69" s="96">
        <f t="shared" si="131"/>
        <v>2</v>
      </c>
      <c r="AK69" s="101"/>
      <c r="AL69" s="96">
        <f t="shared" si="132"/>
        <v>3</v>
      </c>
      <c r="AM69" s="125"/>
      <c r="AN69" s="97">
        <f t="shared" si="133"/>
        <v>4.5</v>
      </c>
      <c r="AO69" s="135"/>
      <c r="AP69" s="96">
        <f t="shared" si="134"/>
        <v>4</v>
      </c>
      <c r="AQ69" s="112"/>
      <c r="AR69" s="71">
        <f t="shared" si="135"/>
        <v>3</v>
      </c>
      <c r="AS69" s="1503"/>
      <c r="AT69" s="84" t="s">
        <v>204</v>
      </c>
      <c r="AU69" s="184">
        <f>AF69*AU$4</f>
        <v>0</v>
      </c>
      <c r="AV69" s="187"/>
      <c r="AW69" s="184">
        <f>AH69*AW$4</f>
        <v>0</v>
      </c>
      <c r="AX69" s="187"/>
      <c r="AY69" s="184">
        <f>AJ69*AY$4</f>
        <v>552</v>
      </c>
      <c r="AZ69" s="187"/>
      <c r="BA69" s="184">
        <f>AL69*BA$4</f>
        <v>2676</v>
      </c>
      <c r="BB69" s="188"/>
      <c r="BC69" s="184">
        <f>AN69*BC$4</f>
        <v>360</v>
      </c>
      <c r="BD69" s="189"/>
      <c r="BE69" s="184">
        <f>AP69*BE$4</f>
        <v>900</v>
      </c>
      <c r="BF69" s="188"/>
      <c r="BG69" s="191">
        <f>AR69*BG$4</f>
        <v>540</v>
      </c>
      <c r="BH69" s="386">
        <f t="shared" si="136"/>
        <v>5028</v>
      </c>
      <c r="BI69" s="1503"/>
      <c r="BJ69" s="84" t="s">
        <v>204</v>
      </c>
      <c r="BK69" s="280">
        <v>0</v>
      </c>
      <c r="BL69" s="184">
        <f t="shared" si="137"/>
        <v>0</v>
      </c>
      <c r="BM69" s="101"/>
      <c r="BN69" s="184">
        <f t="shared" si="138"/>
        <v>0</v>
      </c>
      <c r="BO69" s="101"/>
      <c r="BP69" s="184">
        <f t="shared" si="139"/>
        <v>552</v>
      </c>
      <c r="BQ69" s="101"/>
      <c r="BR69" s="184">
        <f t="shared" si="140"/>
        <v>2676</v>
      </c>
      <c r="BS69" s="112"/>
      <c r="BT69" s="184">
        <f t="shared" si="141"/>
        <v>360</v>
      </c>
      <c r="BU69" s="117"/>
      <c r="BV69" s="184">
        <f t="shared" si="142"/>
        <v>900</v>
      </c>
      <c r="BW69" s="112"/>
      <c r="BX69" s="184">
        <f t="shared" si="143"/>
        <v>540</v>
      </c>
      <c r="BY69" s="383">
        <f t="shared" si="144"/>
        <v>5028</v>
      </c>
      <c r="BZ69" s="1503"/>
      <c r="CA69" s="84" t="s">
        <v>204</v>
      </c>
      <c r="CB69" s="262">
        <f t="shared" si="145"/>
        <v>0</v>
      </c>
      <c r="CC69" s="185">
        <f t="shared" si="146"/>
        <v>5028</v>
      </c>
      <c r="CD69" s="101"/>
      <c r="CE69" s="185">
        <f t="shared" si="147"/>
        <v>5028</v>
      </c>
      <c r="CF69" s="112"/>
      <c r="CG69" s="237">
        <v>1</v>
      </c>
      <c r="CH69" s="101"/>
      <c r="CI69" s="236">
        <f t="shared" si="148"/>
        <v>5028</v>
      </c>
      <c r="CJ69" s="112"/>
      <c r="CK69" s="185">
        <f t="shared" si="149"/>
        <v>0</v>
      </c>
      <c r="CL69" s="117"/>
      <c r="CM69" s="236">
        <f t="shared" si="150"/>
        <v>0</v>
      </c>
      <c r="CN69" s="112"/>
      <c r="CO69" s="239">
        <v>39934</v>
      </c>
    </row>
    <row r="70" spans="2:93">
      <c r="B70" s="84" t="s">
        <v>510</v>
      </c>
      <c r="C70" s="109">
        <v>15</v>
      </c>
      <c r="D70" s="104"/>
      <c r="E70" s="96">
        <v>20</v>
      </c>
      <c r="F70" s="101"/>
      <c r="G70" s="96">
        <v>50</v>
      </c>
      <c r="H70" s="101"/>
      <c r="I70" s="96">
        <v>70</v>
      </c>
      <c r="J70" s="125"/>
      <c r="K70" s="109">
        <v>90</v>
      </c>
      <c r="L70" s="119"/>
      <c r="M70" s="96">
        <v>100</v>
      </c>
      <c r="N70" s="112"/>
      <c r="O70" s="71">
        <v>70</v>
      </c>
      <c r="P70" s="1493"/>
      <c r="Q70" s="84" t="s">
        <v>510</v>
      </c>
      <c r="R70" s="215">
        <v>15</v>
      </c>
      <c r="S70" s="216"/>
      <c r="T70" s="215">
        <v>20</v>
      </c>
      <c r="U70" s="216"/>
      <c r="V70" s="215">
        <v>50</v>
      </c>
      <c r="W70" s="216"/>
      <c r="X70" s="215">
        <v>70</v>
      </c>
      <c r="Y70" s="216"/>
      <c r="Z70" s="215">
        <v>90</v>
      </c>
      <c r="AA70" s="216"/>
      <c r="AB70" s="215">
        <v>100</v>
      </c>
      <c r="AC70" s="216"/>
      <c r="AD70" s="270">
        <v>70</v>
      </c>
      <c r="AE70" s="1503"/>
      <c r="AF70" s="177">
        <f t="shared" si="129"/>
        <v>15</v>
      </c>
      <c r="AG70" s="104"/>
      <c r="AH70" s="96">
        <f t="shared" si="130"/>
        <v>20</v>
      </c>
      <c r="AI70" s="101"/>
      <c r="AJ70" s="96">
        <f t="shared" si="131"/>
        <v>50</v>
      </c>
      <c r="AK70" s="101"/>
      <c r="AL70" s="96">
        <f t="shared" si="132"/>
        <v>70</v>
      </c>
      <c r="AM70" s="125"/>
      <c r="AN70" s="97">
        <f t="shared" si="133"/>
        <v>90</v>
      </c>
      <c r="AO70" s="135"/>
      <c r="AP70" s="96">
        <f t="shared" si="134"/>
        <v>100</v>
      </c>
      <c r="AQ70" s="112"/>
      <c r="AR70" s="71">
        <f t="shared" si="135"/>
        <v>70</v>
      </c>
      <c r="AS70" s="1503"/>
      <c r="AT70" s="84" t="s">
        <v>510</v>
      </c>
      <c r="AU70" s="185">
        <f>(AF70*AU$4)/1000</f>
        <v>0.06</v>
      </c>
      <c r="AV70" s="101"/>
      <c r="AW70" s="185">
        <f>(AH70*AW$4)/1000</f>
        <v>0.44</v>
      </c>
      <c r="AX70" s="101"/>
      <c r="AY70" s="185">
        <f>(AJ70*AY$4)/1000</f>
        <v>13.8</v>
      </c>
      <c r="AZ70" s="101"/>
      <c r="BA70" s="185">
        <f>(AL70*BA$4)/1000</f>
        <v>62.44</v>
      </c>
      <c r="BB70" s="112"/>
      <c r="BC70" s="185">
        <f>(AN70*BC$4)/1000</f>
        <v>7.2</v>
      </c>
      <c r="BD70" s="117"/>
      <c r="BE70" s="185">
        <f>(AP70*BE$4)/1000</f>
        <v>22.5</v>
      </c>
      <c r="BF70" s="112"/>
      <c r="BG70" s="190">
        <f>(AR70*BG$4)/1000</f>
        <v>12.6</v>
      </c>
      <c r="BH70" s="386">
        <f t="shared" si="136"/>
        <v>119.03999999999999</v>
      </c>
      <c r="BI70" s="1503"/>
      <c r="BJ70" s="84" t="s">
        <v>510</v>
      </c>
      <c r="BK70" s="280">
        <v>0</v>
      </c>
      <c r="BL70" s="184">
        <f t="shared" si="137"/>
        <v>0.06</v>
      </c>
      <c r="BM70" s="101"/>
      <c r="BN70" s="184">
        <f t="shared" si="138"/>
        <v>0.44</v>
      </c>
      <c r="BO70" s="101"/>
      <c r="BP70" s="184">
        <f t="shared" si="139"/>
        <v>13.8</v>
      </c>
      <c r="BQ70" s="101"/>
      <c r="BR70" s="184">
        <f t="shared" si="140"/>
        <v>62.44</v>
      </c>
      <c r="BS70" s="112"/>
      <c r="BT70" s="184">
        <f t="shared" si="141"/>
        <v>7.2000000000000011</v>
      </c>
      <c r="BU70" s="117"/>
      <c r="BV70" s="184">
        <f t="shared" si="142"/>
        <v>22.5</v>
      </c>
      <c r="BW70" s="112"/>
      <c r="BX70" s="184">
        <f t="shared" si="143"/>
        <v>12.6</v>
      </c>
      <c r="BY70" s="383">
        <f t="shared" si="144"/>
        <v>119.03999999999999</v>
      </c>
      <c r="BZ70" s="1503"/>
      <c r="CA70" s="84" t="s">
        <v>510</v>
      </c>
      <c r="CB70" s="262">
        <f t="shared" si="145"/>
        <v>0</v>
      </c>
      <c r="CC70" s="185">
        <f t="shared" si="146"/>
        <v>119.03999999999999</v>
      </c>
      <c r="CD70" s="101"/>
      <c r="CE70" s="185">
        <f t="shared" si="147"/>
        <v>119.03999999999999</v>
      </c>
      <c r="CF70" s="112"/>
      <c r="CG70" s="237">
        <v>1</v>
      </c>
      <c r="CH70" s="101"/>
      <c r="CI70" s="236">
        <f t="shared" si="148"/>
        <v>119.03999999999999</v>
      </c>
      <c r="CJ70" s="112"/>
      <c r="CK70" s="185">
        <f t="shared" si="149"/>
        <v>0</v>
      </c>
      <c r="CL70" s="117"/>
      <c r="CM70" s="236">
        <f t="shared" si="150"/>
        <v>0</v>
      </c>
      <c r="CN70" s="112"/>
      <c r="CO70" s="239">
        <v>39934</v>
      </c>
    </row>
    <row r="71" spans="2:93" s="206" customFormat="1" ht="15.75">
      <c r="B71" s="209" t="s">
        <v>184</v>
      </c>
      <c r="C71" s="210" t="s">
        <v>184</v>
      </c>
      <c r="D71" s="207"/>
      <c r="E71" s="207"/>
      <c r="F71" s="207"/>
      <c r="G71" s="207"/>
      <c r="H71" s="207"/>
      <c r="I71" s="207"/>
      <c r="J71" s="207"/>
      <c r="K71" s="207"/>
      <c r="L71" s="207"/>
      <c r="M71" s="207"/>
      <c r="N71" s="207"/>
      <c r="O71" s="208"/>
      <c r="P71" s="1494"/>
      <c r="Q71" s="209" t="s">
        <v>184</v>
      </c>
      <c r="R71" s="210" t="s">
        <v>184</v>
      </c>
      <c r="S71" s="207"/>
      <c r="T71" s="207"/>
      <c r="U71" s="207"/>
      <c r="V71" s="207"/>
      <c r="W71" s="207"/>
      <c r="X71" s="207"/>
      <c r="Y71" s="207"/>
      <c r="Z71" s="207"/>
      <c r="AA71" s="207"/>
      <c r="AB71" s="207"/>
      <c r="AC71" s="207"/>
      <c r="AD71" s="208"/>
      <c r="AE71" s="1504"/>
      <c r="AF71" s="211" t="s">
        <v>184</v>
      </c>
      <c r="AG71" s="207"/>
      <c r="AH71" s="207"/>
      <c r="AI71" s="207"/>
      <c r="AJ71" s="207"/>
      <c r="AK71" s="207"/>
      <c r="AL71" s="207"/>
      <c r="AM71" s="207"/>
      <c r="AN71" s="207"/>
      <c r="AO71" s="207"/>
      <c r="AP71" s="207"/>
      <c r="AQ71" s="207"/>
      <c r="AR71" s="208"/>
      <c r="AS71" s="1504"/>
      <c r="AT71" s="209" t="s">
        <v>184</v>
      </c>
      <c r="AU71" s="211" t="s">
        <v>184</v>
      </c>
      <c r="AV71" s="207"/>
      <c r="AW71" s="207"/>
      <c r="AX71" s="207"/>
      <c r="AY71" s="207"/>
      <c r="AZ71" s="207"/>
      <c r="BA71" s="207"/>
      <c r="BB71" s="207"/>
      <c r="BC71" s="207"/>
      <c r="BD71" s="207"/>
      <c r="BE71" s="207"/>
      <c r="BF71" s="207"/>
      <c r="BG71" s="208"/>
      <c r="BH71" s="384"/>
      <c r="BI71" s="1504"/>
      <c r="BJ71" s="209" t="s">
        <v>184</v>
      </c>
      <c r="BK71" s="281"/>
      <c r="BL71" s="211" t="s">
        <v>184</v>
      </c>
      <c r="BM71" s="207"/>
      <c r="BN71" s="207"/>
      <c r="BO71" s="207"/>
      <c r="BP71" s="207"/>
      <c r="BQ71" s="207"/>
      <c r="BR71" s="207"/>
      <c r="BS71" s="207"/>
      <c r="BT71" s="207"/>
      <c r="BU71" s="207"/>
      <c r="BV71" s="207"/>
      <c r="BW71" s="207"/>
      <c r="BX71" s="208"/>
      <c r="BY71" s="384"/>
      <c r="BZ71" s="1504"/>
      <c r="CA71" s="209" t="s">
        <v>184</v>
      </c>
      <c r="CB71" s="263"/>
      <c r="CC71" s="211" t="s">
        <v>184</v>
      </c>
      <c r="CD71" s="207"/>
      <c r="CE71" s="207"/>
      <c r="CF71" s="207"/>
      <c r="CG71" s="207"/>
      <c r="CH71" s="207"/>
      <c r="CI71" s="207"/>
      <c r="CJ71" s="207"/>
      <c r="CK71" s="207"/>
      <c r="CL71" s="207"/>
      <c r="CM71" s="207"/>
      <c r="CN71" s="207"/>
      <c r="CO71" s="208"/>
    </row>
    <row r="72" spans="2:93" ht="24">
      <c r="B72" s="84" t="s">
        <v>511</v>
      </c>
      <c r="C72" s="109">
        <v>15</v>
      </c>
      <c r="D72" s="104"/>
      <c r="E72" s="96">
        <v>20</v>
      </c>
      <c r="F72" s="101"/>
      <c r="G72" s="96">
        <v>50</v>
      </c>
      <c r="H72" s="101"/>
      <c r="I72" s="96">
        <v>70</v>
      </c>
      <c r="J72" s="125"/>
      <c r="K72" s="109">
        <v>110</v>
      </c>
      <c r="L72" s="119"/>
      <c r="M72" s="96">
        <v>100</v>
      </c>
      <c r="N72" s="112"/>
      <c r="O72" s="71">
        <v>70</v>
      </c>
      <c r="P72" s="1493"/>
      <c r="Q72" s="84" t="s">
        <v>511</v>
      </c>
      <c r="R72" s="215">
        <v>15</v>
      </c>
      <c r="S72" s="216"/>
      <c r="T72" s="215">
        <v>20</v>
      </c>
      <c r="U72" s="216"/>
      <c r="V72" s="215">
        <v>50</v>
      </c>
      <c r="W72" s="216"/>
      <c r="X72" s="215">
        <v>70</v>
      </c>
      <c r="Y72" s="216"/>
      <c r="Z72" s="215">
        <v>110</v>
      </c>
      <c r="AA72" s="216"/>
      <c r="AB72" s="215">
        <v>100</v>
      </c>
      <c r="AC72" s="216"/>
      <c r="AD72" s="270">
        <v>70</v>
      </c>
      <c r="AE72" s="1503"/>
      <c r="AF72" s="177">
        <f>IF(R72=0,C72,IF(ISBLANK(R72),C72,R72))</f>
        <v>15</v>
      </c>
      <c r="AG72" s="104"/>
      <c r="AH72" s="96">
        <f>IF(T72=0,E72,IF(ISBLANK(T72),E72,T72))</f>
        <v>20</v>
      </c>
      <c r="AI72" s="101"/>
      <c r="AJ72" s="96">
        <f>IF(V72=0,G72,IF(ISBLANK(V72),G72,V72))</f>
        <v>50</v>
      </c>
      <c r="AK72" s="101"/>
      <c r="AL72" s="96">
        <f>IF(X72=0,I72,IF(ISBLANK(X72),I72,X72))</f>
        <v>70</v>
      </c>
      <c r="AM72" s="125"/>
      <c r="AN72" s="97">
        <f>IF(Z72=0,K72,IF(ISBLANK(Z72),K72,Z72))</f>
        <v>110</v>
      </c>
      <c r="AO72" s="135"/>
      <c r="AP72" s="96">
        <f>IF(AB72=0,M72,IF(ISBLANK(AB72),M72,AB72))</f>
        <v>100</v>
      </c>
      <c r="AQ72" s="112"/>
      <c r="AR72" s="71">
        <f>IF(AD72=0,O72,IF(ISBLANK(AD72),O72,AD72))</f>
        <v>70</v>
      </c>
      <c r="AS72" s="1503"/>
      <c r="AT72" s="84" t="s">
        <v>511</v>
      </c>
      <c r="AU72" s="185">
        <f>(AF72*AU$4)/1000</f>
        <v>0.06</v>
      </c>
      <c r="AV72" s="101"/>
      <c r="AW72" s="185">
        <f>(AH72*AW$4)/1000</f>
        <v>0.44</v>
      </c>
      <c r="AX72" s="101"/>
      <c r="AY72" s="185">
        <f>(AJ72*AY$4)/1000</f>
        <v>13.8</v>
      </c>
      <c r="AZ72" s="101"/>
      <c r="BA72" s="185">
        <f>(AL72*BA$4)/1000</f>
        <v>62.44</v>
      </c>
      <c r="BB72" s="112"/>
      <c r="BC72" s="185">
        <f>(AN72*BC$4)/1000</f>
        <v>8.8000000000000007</v>
      </c>
      <c r="BD72" s="117"/>
      <c r="BE72" s="185">
        <f>(AP72*BE$4)/1000</f>
        <v>22.5</v>
      </c>
      <c r="BF72" s="112"/>
      <c r="BG72" s="190">
        <f>(AR72*BG$4)/1000</f>
        <v>12.6</v>
      </c>
      <c r="BH72" s="386">
        <f>SUM(AU72:BG72)</f>
        <v>120.63999999999999</v>
      </c>
      <c r="BI72" s="1503"/>
      <c r="BJ72" s="84" t="s">
        <v>511</v>
      </c>
      <c r="BK72" s="280">
        <v>0</v>
      </c>
      <c r="BL72" s="184">
        <f>AU72/(100-$BK72)*100</f>
        <v>0.06</v>
      </c>
      <c r="BM72" s="101"/>
      <c r="BN72" s="184">
        <f>AW72/(100-$BK72)*100</f>
        <v>0.44</v>
      </c>
      <c r="BO72" s="101"/>
      <c r="BP72" s="184">
        <f>AY72/(100-$BK72)*100</f>
        <v>13.8</v>
      </c>
      <c r="BQ72" s="101"/>
      <c r="BR72" s="184">
        <f>BA72/(100-$BK72)*100</f>
        <v>62.44</v>
      </c>
      <c r="BS72" s="112"/>
      <c r="BT72" s="184">
        <f>BC72/(100-$BK72)*100</f>
        <v>8.8000000000000007</v>
      </c>
      <c r="BU72" s="117"/>
      <c r="BV72" s="184">
        <f>BE72/(100-$BK72)*100</f>
        <v>22.5</v>
      </c>
      <c r="BW72" s="112"/>
      <c r="BX72" s="184">
        <f>BG72/(100-$BK72)*100</f>
        <v>12.6</v>
      </c>
      <c r="BY72" s="383">
        <f>SUM(BL72:BX72)</f>
        <v>120.63999999999999</v>
      </c>
      <c r="BZ72" s="1503"/>
      <c r="CA72" s="84" t="s">
        <v>511</v>
      </c>
      <c r="CB72" s="262">
        <f>BK72</f>
        <v>0</v>
      </c>
      <c r="CC72" s="185">
        <f>BH72</f>
        <v>120.63999999999999</v>
      </c>
      <c r="CD72" s="101"/>
      <c r="CE72" s="185">
        <f>BY72</f>
        <v>120.63999999999999</v>
      </c>
      <c r="CF72" s="112"/>
      <c r="CG72" s="237">
        <v>1</v>
      </c>
      <c r="CH72" s="101"/>
      <c r="CI72" s="236">
        <f>CG72*CE72</f>
        <v>120.63999999999999</v>
      </c>
      <c r="CJ72" s="112"/>
      <c r="CK72" s="185">
        <f>CE72-CC72</f>
        <v>0</v>
      </c>
      <c r="CL72" s="117"/>
      <c r="CM72" s="236">
        <f>CK72*CG72</f>
        <v>0</v>
      </c>
      <c r="CN72" s="112"/>
      <c r="CO72" s="239">
        <v>39934</v>
      </c>
    </row>
    <row r="73" spans="2:93" ht="24">
      <c r="B73" s="84" t="s">
        <v>512</v>
      </c>
      <c r="C73" s="109">
        <v>15</v>
      </c>
      <c r="D73" s="104"/>
      <c r="E73" s="96">
        <v>20</v>
      </c>
      <c r="F73" s="101"/>
      <c r="G73" s="96">
        <v>40</v>
      </c>
      <c r="H73" s="101"/>
      <c r="I73" s="96">
        <v>60</v>
      </c>
      <c r="J73" s="125"/>
      <c r="K73" s="109">
        <v>90</v>
      </c>
      <c r="L73" s="119"/>
      <c r="M73" s="96">
        <v>100</v>
      </c>
      <c r="N73" s="112"/>
      <c r="O73" s="71">
        <v>70</v>
      </c>
      <c r="P73" s="1493"/>
      <c r="Q73" s="84" t="s">
        <v>512</v>
      </c>
      <c r="R73" s="215">
        <v>15</v>
      </c>
      <c r="S73" s="216"/>
      <c r="T73" s="215">
        <v>20</v>
      </c>
      <c r="U73" s="216"/>
      <c r="V73" s="215">
        <v>40</v>
      </c>
      <c r="W73" s="216"/>
      <c r="X73" s="215">
        <v>60</v>
      </c>
      <c r="Y73" s="216"/>
      <c r="Z73" s="215">
        <v>90</v>
      </c>
      <c r="AA73" s="216"/>
      <c r="AB73" s="215">
        <v>100</v>
      </c>
      <c r="AC73" s="216"/>
      <c r="AD73" s="270">
        <v>70</v>
      </c>
      <c r="AE73" s="1503"/>
      <c r="AF73" s="177">
        <f>IF(R73=0,C73,IF(ISBLANK(R73),C73,R73))</f>
        <v>15</v>
      </c>
      <c r="AG73" s="104"/>
      <c r="AH73" s="96">
        <f>IF(T73=0,E73,IF(ISBLANK(T73),E73,T73))</f>
        <v>20</v>
      </c>
      <c r="AI73" s="101"/>
      <c r="AJ73" s="96">
        <f>IF(V73=0,G73,IF(ISBLANK(V73),G73,V73))</f>
        <v>40</v>
      </c>
      <c r="AK73" s="101"/>
      <c r="AL73" s="96">
        <f>IF(X73=0,I73,IF(ISBLANK(X73),I73,X73))</f>
        <v>60</v>
      </c>
      <c r="AM73" s="125"/>
      <c r="AN73" s="97">
        <f>IF(Z73=0,K73,IF(ISBLANK(Z73),K73,Z73))</f>
        <v>90</v>
      </c>
      <c r="AO73" s="135"/>
      <c r="AP73" s="96">
        <f>IF(AB73=0,M73,IF(ISBLANK(AB73),M73,AB73))</f>
        <v>100</v>
      </c>
      <c r="AQ73" s="112"/>
      <c r="AR73" s="71">
        <f>IF(AD73=0,O73,IF(ISBLANK(AD73),O73,AD73))</f>
        <v>70</v>
      </c>
      <c r="AS73" s="1503"/>
      <c r="AT73" s="84" t="s">
        <v>512</v>
      </c>
      <c r="AU73" s="185">
        <f>(AF73*AU$4)/1000</f>
        <v>0.06</v>
      </c>
      <c r="AV73" s="101"/>
      <c r="AW73" s="185">
        <f>(AH73*AW$4)/1000</f>
        <v>0.44</v>
      </c>
      <c r="AX73" s="101"/>
      <c r="AY73" s="185">
        <f>(AJ73*AY$4)/1000</f>
        <v>11.04</v>
      </c>
      <c r="AZ73" s="101"/>
      <c r="BA73" s="185">
        <f>(AL73*BA$4)/1000</f>
        <v>53.52</v>
      </c>
      <c r="BB73" s="112"/>
      <c r="BC73" s="185">
        <f>(AN73*BC$4)/1000</f>
        <v>7.2</v>
      </c>
      <c r="BD73" s="117"/>
      <c r="BE73" s="185">
        <f>(AP73*BE$4)/1000</f>
        <v>22.5</v>
      </c>
      <c r="BF73" s="112"/>
      <c r="BG73" s="190">
        <f>(AR73*BG$4)/1000</f>
        <v>12.6</v>
      </c>
      <c r="BH73" s="386">
        <f>SUM(AU73:BG73)</f>
        <v>107.36</v>
      </c>
      <c r="BI73" s="1503"/>
      <c r="BJ73" s="84" t="s">
        <v>512</v>
      </c>
      <c r="BK73" s="280">
        <v>0</v>
      </c>
      <c r="BL73" s="184">
        <f>AU73/(100-$BK73)*100</f>
        <v>0.06</v>
      </c>
      <c r="BM73" s="101"/>
      <c r="BN73" s="184">
        <f>AW73/(100-$BK73)*100</f>
        <v>0.44</v>
      </c>
      <c r="BO73" s="101"/>
      <c r="BP73" s="184">
        <f>AY73/(100-$BK73)*100</f>
        <v>11.04</v>
      </c>
      <c r="BQ73" s="101"/>
      <c r="BR73" s="184">
        <f>BA73/(100-$BK73)*100</f>
        <v>53.52</v>
      </c>
      <c r="BS73" s="112"/>
      <c r="BT73" s="184">
        <f>BC73/(100-$BK73)*100</f>
        <v>7.2000000000000011</v>
      </c>
      <c r="BU73" s="117"/>
      <c r="BV73" s="184">
        <f>BE73/(100-$BK73)*100</f>
        <v>22.5</v>
      </c>
      <c r="BW73" s="112"/>
      <c r="BX73" s="184">
        <f>BG73/(100-$BK73)*100</f>
        <v>12.6</v>
      </c>
      <c r="BY73" s="383">
        <f>SUM(BL73:BX73)</f>
        <v>107.36</v>
      </c>
      <c r="BZ73" s="1503"/>
      <c r="CA73" s="84" t="s">
        <v>512</v>
      </c>
      <c r="CB73" s="262">
        <f>BK73</f>
        <v>0</v>
      </c>
      <c r="CC73" s="185">
        <f>BH73</f>
        <v>107.36</v>
      </c>
      <c r="CD73" s="101"/>
      <c r="CE73" s="185">
        <f>BY73</f>
        <v>107.36</v>
      </c>
      <c r="CF73" s="112"/>
      <c r="CG73" s="237">
        <v>1</v>
      </c>
      <c r="CH73" s="101"/>
      <c r="CI73" s="236">
        <f>CG73*CE73</f>
        <v>107.36</v>
      </c>
      <c r="CJ73" s="112"/>
      <c r="CK73" s="185">
        <f>CE73-CC73</f>
        <v>0</v>
      </c>
      <c r="CL73" s="117"/>
      <c r="CM73" s="236">
        <f>CK73*CG73</f>
        <v>0</v>
      </c>
      <c r="CN73" s="112"/>
      <c r="CO73" s="239">
        <v>39934</v>
      </c>
    </row>
    <row r="74" spans="2:93">
      <c r="B74" s="84" t="s">
        <v>513</v>
      </c>
      <c r="C74" s="109">
        <v>15</v>
      </c>
      <c r="D74" s="104"/>
      <c r="E74" s="96">
        <v>20</v>
      </c>
      <c r="F74" s="101"/>
      <c r="G74" s="96">
        <v>50</v>
      </c>
      <c r="H74" s="101"/>
      <c r="I74" s="96">
        <v>70</v>
      </c>
      <c r="J74" s="125"/>
      <c r="K74" s="109">
        <v>90</v>
      </c>
      <c r="L74" s="119"/>
      <c r="M74" s="96">
        <v>100</v>
      </c>
      <c r="N74" s="112"/>
      <c r="O74" s="71">
        <v>70</v>
      </c>
      <c r="P74" s="1493"/>
      <c r="Q74" s="84" t="s">
        <v>513</v>
      </c>
      <c r="R74" s="215">
        <v>15</v>
      </c>
      <c r="S74" s="216"/>
      <c r="T74" s="215">
        <v>20</v>
      </c>
      <c r="U74" s="216"/>
      <c r="V74" s="215">
        <v>50</v>
      </c>
      <c r="W74" s="216"/>
      <c r="X74" s="215">
        <v>70</v>
      </c>
      <c r="Y74" s="216"/>
      <c r="Z74" s="215">
        <v>90</v>
      </c>
      <c r="AA74" s="216"/>
      <c r="AB74" s="215">
        <v>100</v>
      </c>
      <c r="AC74" s="216"/>
      <c r="AD74" s="270">
        <v>70</v>
      </c>
      <c r="AE74" s="1503"/>
      <c r="AF74" s="177">
        <f>IF(R74=0,C74,IF(ISBLANK(R74),C74,R74))</f>
        <v>15</v>
      </c>
      <c r="AG74" s="104"/>
      <c r="AH74" s="96">
        <f>IF(T74=0,E74,IF(ISBLANK(T74),E74,T74))</f>
        <v>20</v>
      </c>
      <c r="AI74" s="101"/>
      <c r="AJ74" s="96">
        <f>IF(V74=0,G74,IF(ISBLANK(V74),G74,V74))</f>
        <v>50</v>
      </c>
      <c r="AK74" s="101"/>
      <c r="AL74" s="96">
        <f>IF(X74=0,I74,IF(ISBLANK(X74),I74,X74))</f>
        <v>70</v>
      </c>
      <c r="AM74" s="125"/>
      <c r="AN74" s="97">
        <f>IF(Z74=0,K74,IF(ISBLANK(Z74),K74,Z74))</f>
        <v>90</v>
      </c>
      <c r="AO74" s="135"/>
      <c r="AP74" s="96">
        <f>IF(AB74=0,M74,IF(ISBLANK(AB74),M74,AB74))</f>
        <v>100</v>
      </c>
      <c r="AQ74" s="112"/>
      <c r="AR74" s="71">
        <f>IF(AD74=0,O74,IF(ISBLANK(AD74),O74,AD74))</f>
        <v>70</v>
      </c>
      <c r="AS74" s="1503"/>
      <c r="AT74" s="84" t="s">
        <v>513</v>
      </c>
      <c r="AU74" s="185">
        <f>(AF74*AU$4)/1000</f>
        <v>0.06</v>
      </c>
      <c r="AV74" s="101"/>
      <c r="AW74" s="185">
        <f>(AH74*AW$4)/1000</f>
        <v>0.44</v>
      </c>
      <c r="AX74" s="101"/>
      <c r="AY74" s="185">
        <f>(AJ74*AY$4)/1000</f>
        <v>13.8</v>
      </c>
      <c r="AZ74" s="101"/>
      <c r="BA74" s="185">
        <f>(AL74*BA$4)/1000</f>
        <v>62.44</v>
      </c>
      <c r="BB74" s="112"/>
      <c r="BC74" s="185">
        <f>(AN74*BC$4)/1000</f>
        <v>7.2</v>
      </c>
      <c r="BD74" s="117"/>
      <c r="BE74" s="185">
        <f>(AP74*BE$4)/1000</f>
        <v>22.5</v>
      </c>
      <c r="BF74" s="112"/>
      <c r="BG74" s="190">
        <f>(AR74*BG$4)/1000</f>
        <v>12.6</v>
      </c>
      <c r="BH74" s="386">
        <f>SUM(AU74:BG74)</f>
        <v>119.03999999999999</v>
      </c>
      <c r="BI74" s="1503"/>
      <c r="BJ74" s="84" t="s">
        <v>513</v>
      </c>
      <c r="BK74" s="280">
        <v>0</v>
      </c>
      <c r="BL74" s="184">
        <f>AU74/(100-$BK74)*100</f>
        <v>0.06</v>
      </c>
      <c r="BM74" s="101"/>
      <c r="BN74" s="184">
        <f>AW74/(100-$BK74)*100</f>
        <v>0.44</v>
      </c>
      <c r="BO74" s="101"/>
      <c r="BP74" s="184">
        <f>AY74/(100-$BK74)*100</f>
        <v>13.8</v>
      </c>
      <c r="BQ74" s="101"/>
      <c r="BR74" s="184">
        <f>BA74/(100-$BK74)*100</f>
        <v>62.44</v>
      </c>
      <c r="BS74" s="112"/>
      <c r="BT74" s="184">
        <f>BC74/(100-$BK74)*100</f>
        <v>7.2000000000000011</v>
      </c>
      <c r="BU74" s="117"/>
      <c r="BV74" s="184">
        <f>BE74/(100-$BK74)*100</f>
        <v>22.5</v>
      </c>
      <c r="BW74" s="112"/>
      <c r="BX74" s="184">
        <f>BG74/(100-$BK74)*100</f>
        <v>12.6</v>
      </c>
      <c r="BY74" s="383">
        <f>SUM(BL74:BX74)</f>
        <v>119.03999999999999</v>
      </c>
      <c r="BZ74" s="1503"/>
      <c r="CA74" s="84" t="s">
        <v>513</v>
      </c>
      <c r="CB74" s="262">
        <f>BK74</f>
        <v>0</v>
      </c>
      <c r="CC74" s="185">
        <f>BH74</f>
        <v>119.03999999999999</v>
      </c>
      <c r="CD74" s="101"/>
      <c r="CE74" s="185">
        <f>BY74</f>
        <v>119.03999999999999</v>
      </c>
      <c r="CF74" s="112"/>
      <c r="CG74" s="237">
        <v>1</v>
      </c>
      <c r="CH74" s="101"/>
      <c r="CI74" s="236">
        <f>CG74*CE74</f>
        <v>119.03999999999999</v>
      </c>
      <c r="CJ74" s="112"/>
      <c r="CK74" s="185">
        <f>CE74-CC74</f>
        <v>0</v>
      </c>
      <c r="CL74" s="117"/>
      <c r="CM74" s="236">
        <f>CK74*CG74</f>
        <v>0</v>
      </c>
      <c r="CN74" s="112"/>
      <c r="CO74" s="239">
        <v>39934</v>
      </c>
    </row>
    <row r="75" spans="2:93" ht="24">
      <c r="B75" s="84" t="s">
        <v>514</v>
      </c>
      <c r="C75" s="138">
        <v>0</v>
      </c>
      <c r="D75" s="101"/>
      <c r="E75" s="138">
        <v>0</v>
      </c>
      <c r="F75" s="101"/>
      <c r="G75" s="96">
        <v>50</v>
      </c>
      <c r="H75" s="101"/>
      <c r="I75" s="96">
        <v>70</v>
      </c>
      <c r="J75" s="125"/>
      <c r="K75" s="109">
        <v>90</v>
      </c>
      <c r="L75" s="119"/>
      <c r="M75" s="96">
        <v>80</v>
      </c>
      <c r="N75" s="112"/>
      <c r="O75" s="71">
        <v>60</v>
      </c>
      <c r="P75" s="1493"/>
      <c r="Q75" s="84" t="s">
        <v>514</v>
      </c>
      <c r="R75" s="215">
        <v>0</v>
      </c>
      <c r="S75" s="216"/>
      <c r="T75" s="215">
        <v>0</v>
      </c>
      <c r="U75" s="216"/>
      <c r="V75" s="215">
        <v>50</v>
      </c>
      <c r="W75" s="216"/>
      <c r="X75" s="215">
        <v>70</v>
      </c>
      <c r="Y75" s="216"/>
      <c r="Z75" s="215">
        <v>90</v>
      </c>
      <c r="AA75" s="216"/>
      <c r="AB75" s="215">
        <v>80</v>
      </c>
      <c r="AC75" s="216"/>
      <c r="AD75" s="270">
        <v>60</v>
      </c>
      <c r="AE75" s="1503"/>
      <c r="AF75" s="175">
        <f>IF(R75=0,C75,IF(ISBLANK(R75),C75,R75))</f>
        <v>0</v>
      </c>
      <c r="AG75" s="101"/>
      <c r="AH75" s="96">
        <f>IF(T75=0,E75,IF(ISBLANK(T75),E75,T75))</f>
        <v>0</v>
      </c>
      <c r="AI75" s="101"/>
      <c r="AJ75" s="96">
        <f>IF(V75=0,G75,IF(ISBLANK(V75),G75,V75))</f>
        <v>50</v>
      </c>
      <c r="AK75" s="101"/>
      <c r="AL75" s="96">
        <f>IF(X75=0,I75,IF(ISBLANK(X75),I75,X75))</f>
        <v>70</v>
      </c>
      <c r="AM75" s="125"/>
      <c r="AN75" s="97">
        <f>IF(Z75=0,K75,IF(ISBLANK(Z75),K75,Z75))</f>
        <v>90</v>
      </c>
      <c r="AO75" s="135"/>
      <c r="AP75" s="96">
        <f>IF(AB75=0,M75,IF(ISBLANK(AB75),M75,AB75))</f>
        <v>80</v>
      </c>
      <c r="AQ75" s="112"/>
      <c r="AR75" s="71">
        <f>IF(AD75=0,O75,IF(ISBLANK(AD75),O75,AD75))</f>
        <v>60</v>
      </c>
      <c r="AS75" s="1503"/>
      <c r="AT75" s="84" t="s">
        <v>514</v>
      </c>
      <c r="AU75" s="185">
        <f>(AF75*AU$4)/1000</f>
        <v>0</v>
      </c>
      <c r="AV75" s="101"/>
      <c r="AW75" s="185">
        <f>(AH75*AW$4)/1000</f>
        <v>0</v>
      </c>
      <c r="AX75" s="101"/>
      <c r="AY75" s="185">
        <f>(AJ75*AY$4)/1000</f>
        <v>13.8</v>
      </c>
      <c r="AZ75" s="101"/>
      <c r="BA75" s="185">
        <f>(AL75*BA$4)/1000</f>
        <v>62.44</v>
      </c>
      <c r="BB75" s="112"/>
      <c r="BC75" s="185">
        <f>(AN75*BC$4)/1000</f>
        <v>7.2</v>
      </c>
      <c r="BD75" s="117"/>
      <c r="BE75" s="185">
        <f>(AP75*BE$4)/1000</f>
        <v>18</v>
      </c>
      <c r="BF75" s="112"/>
      <c r="BG75" s="190">
        <f>(AR75*BG$4)/1000</f>
        <v>10.8</v>
      </c>
      <c r="BH75" s="386">
        <f>SUM(AU75:BG75)</f>
        <v>112.24</v>
      </c>
      <c r="BI75" s="1503"/>
      <c r="BJ75" s="84" t="s">
        <v>514</v>
      </c>
      <c r="BK75" s="280">
        <v>0</v>
      </c>
      <c r="BL75" s="184">
        <f>AU75/(100-$BK75)*100</f>
        <v>0</v>
      </c>
      <c r="BM75" s="101"/>
      <c r="BN75" s="184">
        <f>AW75/(100-$BK75)*100</f>
        <v>0</v>
      </c>
      <c r="BO75" s="101"/>
      <c r="BP75" s="184">
        <f>AY75/(100-$BK75)*100</f>
        <v>13.8</v>
      </c>
      <c r="BQ75" s="101"/>
      <c r="BR75" s="184">
        <f>BA75/(100-$BK75)*100</f>
        <v>62.44</v>
      </c>
      <c r="BS75" s="112"/>
      <c r="BT75" s="184">
        <f>BC75/(100-$BK75)*100</f>
        <v>7.2000000000000011</v>
      </c>
      <c r="BU75" s="117"/>
      <c r="BV75" s="184">
        <f>BE75/(100-$BK75)*100</f>
        <v>18</v>
      </c>
      <c r="BW75" s="112"/>
      <c r="BX75" s="184">
        <f>BG75/(100-$BK75)*100</f>
        <v>10.8</v>
      </c>
      <c r="BY75" s="383">
        <f>SUM(BL75:BX75)</f>
        <v>112.24</v>
      </c>
      <c r="BZ75" s="1503"/>
      <c r="CA75" s="84" t="s">
        <v>514</v>
      </c>
      <c r="CB75" s="262">
        <f>BK75</f>
        <v>0</v>
      </c>
      <c r="CC75" s="185">
        <f>BH75</f>
        <v>112.24</v>
      </c>
      <c r="CD75" s="101"/>
      <c r="CE75" s="185">
        <f>BY75</f>
        <v>112.24</v>
      </c>
      <c r="CF75" s="112"/>
      <c r="CG75" s="237">
        <v>1</v>
      </c>
      <c r="CH75" s="101"/>
      <c r="CI75" s="236">
        <f>CG75*CE75</f>
        <v>112.24</v>
      </c>
      <c r="CJ75" s="112"/>
      <c r="CK75" s="185">
        <f>CE75-CC75</f>
        <v>0</v>
      </c>
      <c r="CL75" s="117"/>
      <c r="CM75" s="236">
        <f>CK75*CG75</f>
        <v>0</v>
      </c>
      <c r="CN75" s="112"/>
      <c r="CO75" s="239">
        <v>39934</v>
      </c>
    </row>
    <row r="76" spans="2:93">
      <c r="B76" s="84" t="s">
        <v>515</v>
      </c>
      <c r="C76" s="138">
        <v>0</v>
      </c>
      <c r="D76" s="101"/>
      <c r="E76" s="138">
        <v>0</v>
      </c>
      <c r="F76" s="101"/>
      <c r="G76" s="96">
        <v>50</v>
      </c>
      <c r="H76" s="101"/>
      <c r="I76" s="96">
        <v>70</v>
      </c>
      <c r="J76" s="125"/>
      <c r="K76" s="109">
        <v>110</v>
      </c>
      <c r="L76" s="119"/>
      <c r="M76" s="96">
        <v>100</v>
      </c>
      <c r="N76" s="112"/>
      <c r="O76" s="71">
        <v>70</v>
      </c>
      <c r="P76" s="1493"/>
      <c r="Q76" s="84" t="s">
        <v>515</v>
      </c>
      <c r="R76" s="215">
        <v>0</v>
      </c>
      <c r="S76" s="216"/>
      <c r="T76" s="215">
        <v>0</v>
      </c>
      <c r="U76" s="216"/>
      <c r="V76" s="215">
        <v>50</v>
      </c>
      <c r="W76" s="216"/>
      <c r="X76" s="215">
        <v>70</v>
      </c>
      <c r="Y76" s="216"/>
      <c r="Z76" s="215">
        <v>110</v>
      </c>
      <c r="AA76" s="216"/>
      <c r="AB76" s="215">
        <v>100</v>
      </c>
      <c r="AC76" s="216"/>
      <c r="AD76" s="270">
        <v>70</v>
      </c>
      <c r="AE76" s="1503"/>
      <c r="AF76" s="175">
        <f>IF(R76=0,C76,IF(ISBLANK(R76),C76,R76))</f>
        <v>0</v>
      </c>
      <c r="AG76" s="101"/>
      <c r="AH76" s="96">
        <f>IF(T76=0,E76,IF(ISBLANK(T76),E76,T76))</f>
        <v>0</v>
      </c>
      <c r="AI76" s="101"/>
      <c r="AJ76" s="96">
        <f>IF(V76=0,G76,IF(ISBLANK(V76),G76,V76))</f>
        <v>50</v>
      </c>
      <c r="AK76" s="101"/>
      <c r="AL76" s="96">
        <f>IF(X76=0,I76,IF(ISBLANK(X76),I76,X76))</f>
        <v>70</v>
      </c>
      <c r="AM76" s="125"/>
      <c r="AN76" s="97">
        <f>IF(Z76=0,K76,IF(ISBLANK(Z76),K76,Z76))</f>
        <v>110</v>
      </c>
      <c r="AO76" s="135"/>
      <c r="AP76" s="96">
        <f>IF(AB76=0,M76,IF(ISBLANK(AB76),M76,AB76))</f>
        <v>100</v>
      </c>
      <c r="AQ76" s="112"/>
      <c r="AR76" s="71">
        <f>IF(AD76=0,O76,IF(ISBLANK(AD76),O76,AD76))</f>
        <v>70</v>
      </c>
      <c r="AS76" s="1503"/>
      <c r="AT76" s="84" t="s">
        <v>515</v>
      </c>
      <c r="AU76" s="185">
        <f>(AF76*AU$4)/1000</f>
        <v>0</v>
      </c>
      <c r="AV76" s="101"/>
      <c r="AW76" s="185">
        <f>(AH76*AW$4)/1000</f>
        <v>0</v>
      </c>
      <c r="AX76" s="101"/>
      <c r="AY76" s="185">
        <f>(AJ76*AY$4)/1000</f>
        <v>13.8</v>
      </c>
      <c r="AZ76" s="101"/>
      <c r="BA76" s="185">
        <f>(AL76*BA$4)/1000</f>
        <v>62.44</v>
      </c>
      <c r="BB76" s="112"/>
      <c r="BC76" s="185">
        <f>(AN76*BC$4)/1000</f>
        <v>8.8000000000000007</v>
      </c>
      <c r="BD76" s="117"/>
      <c r="BE76" s="185">
        <f>(AP76*BE$4)/1000</f>
        <v>22.5</v>
      </c>
      <c r="BF76" s="112"/>
      <c r="BG76" s="190">
        <f>(AR76*BG$4)/1000</f>
        <v>12.6</v>
      </c>
      <c r="BH76" s="386">
        <f>SUM(AU76:BG76)</f>
        <v>120.13999999999999</v>
      </c>
      <c r="BI76" s="1503"/>
      <c r="BJ76" s="84" t="s">
        <v>515</v>
      </c>
      <c r="BK76" s="280">
        <v>0</v>
      </c>
      <c r="BL76" s="184">
        <f>AU76/(100-$BK76)*100</f>
        <v>0</v>
      </c>
      <c r="BM76" s="101"/>
      <c r="BN76" s="184">
        <f>AW76/(100-$BK76)*100</f>
        <v>0</v>
      </c>
      <c r="BO76" s="101"/>
      <c r="BP76" s="184">
        <f>AY76/(100-$BK76)*100</f>
        <v>13.8</v>
      </c>
      <c r="BQ76" s="101"/>
      <c r="BR76" s="184">
        <f>BA76/(100-$BK76)*100</f>
        <v>62.44</v>
      </c>
      <c r="BS76" s="112"/>
      <c r="BT76" s="184">
        <f>BC76/(100-$BK76)*100</f>
        <v>8.8000000000000007</v>
      </c>
      <c r="BU76" s="117"/>
      <c r="BV76" s="184">
        <f>BE76/(100-$BK76)*100</f>
        <v>22.5</v>
      </c>
      <c r="BW76" s="112"/>
      <c r="BX76" s="184">
        <f>BG76/(100-$BK76)*100</f>
        <v>12.6</v>
      </c>
      <c r="BY76" s="383">
        <f>SUM(BL76:BX76)</f>
        <v>120.13999999999999</v>
      </c>
      <c r="BZ76" s="1503"/>
      <c r="CA76" s="84" t="s">
        <v>515</v>
      </c>
      <c r="CB76" s="262">
        <f>BK76</f>
        <v>0</v>
      </c>
      <c r="CC76" s="185">
        <f>BH76</f>
        <v>120.13999999999999</v>
      </c>
      <c r="CD76" s="101"/>
      <c r="CE76" s="185">
        <f>BY76</f>
        <v>120.13999999999999</v>
      </c>
      <c r="CF76" s="112"/>
      <c r="CG76" s="237">
        <v>1</v>
      </c>
      <c r="CH76" s="101"/>
      <c r="CI76" s="236">
        <f>CG76*CE76</f>
        <v>120.13999999999999</v>
      </c>
      <c r="CJ76" s="112"/>
      <c r="CK76" s="185">
        <f>CE76-CC76</f>
        <v>0</v>
      </c>
      <c r="CL76" s="117"/>
      <c r="CM76" s="236">
        <f>CK76*CG76</f>
        <v>0</v>
      </c>
      <c r="CN76" s="112"/>
      <c r="CO76" s="239">
        <v>39934</v>
      </c>
    </row>
    <row r="77" spans="2:93" s="206" customFormat="1" ht="15.75">
      <c r="B77" s="209" t="s">
        <v>516</v>
      </c>
      <c r="C77" s="210" t="s">
        <v>516</v>
      </c>
      <c r="D77" s="207"/>
      <c r="E77" s="207"/>
      <c r="F77" s="207"/>
      <c r="G77" s="207"/>
      <c r="H77" s="207"/>
      <c r="I77" s="207"/>
      <c r="J77" s="207"/>
      <c r="K77" s="207"/>
      <c r="L77" s="207"/>
      <c r="M77" s="207"/>
      <c r="N77" s="207"/>
      <c r="O77" s="208"/>
      <c r="P77" s="1494"/>
      <c r="Q77" s="209" t="s">
        <v>516</v>
      </c>
      <c r="R77" s="210" t="s">
        <v>516</v>
      </c>
      <c r="S77" s="207"/>
      <c r="T77" s="207"/>
      <c r="U77" s="207"/>
      <c r="V77" s="207"/>
      <c r="W77" s="207"/>
      <c r="X77" s="207"/>
      <c r="Y77" s="207"/>
      <c r="Z77" s="207"/>
      <c r="AA77" s="207"/>
      <c r="AB77" s="207"/>
      <c r="AC77" s="207"/>
      <c r="AD77" s="208"/>
      <c r="AE77" s="1504"/>
      <c r="AF77" s="211" t="s">
        <v>516</v>
      </c>
      <c r="AG77" s="207"/>
      <c r="AH77" s="207"/>
      <c r="AI77" s="207"/>
      <c r="AJ77" s="207"/>
      <c r="AK77" s="207"/>
      <c r="AL77" s="207"/>
      <c r="AM77" s="207"/>
      <c r="AN77" s="207"/>
      <c r="AO77" s="207"/>
      <c r="AP77" s="207"/>
      <c r="AQ77" s="207"/>
      <c r="AR77" s="208"/>
      <c r="AS77" s="1504"/>
      <c r="AT77" s="209" t="s">
        <v>516</v>
      </c>
      <c r="AU77" s="211" t="s">
        <v>516</v>
      </c>
      <c r="AV77" s="207"/>
      <c r="AW77" s="207"/>
      <c r="AX77" s="207"/>
      <c r="AY77" s="207"/>
      <c r="AZ77" s="207"/>
      <c r="BA77" s="207"/>
      <c r="BB77" s="207"/>
      <c r="BC77" s="207"/>
      <c r="BD77" s="207"/>
      <c r="BE77" s="207"/>
      <c r="BF77" s="207"/>
      <c r="BG77" s="208"/>
      <c r="BH77" s="384"/>
      <c r="BI77" s="1504"/>
      <c r="BJ77" s="209" t="s">
        <v>516</v>
      </c>
      <c r="BK77" s="281"/>
      <c r="BL77" s="211" t="s">
        <v>516</v>
      </c>
      <c r="BM77" s="207"/>
      <c r="BN77" s="207"/>
      <c r="BO77" s="207"/>
      <c r="BP77" s="207"/>
      <c r="BQ77" s="207"/>
      <c r="BR77" s="207"/>
      <c r="BS77" s="207"/>
      <c r="BT77" s="207"/>
      <c r="BU77" s="207"/>
      <c r="BV77" s="207"/>
      <c r="BW77" s="207"/>
      <c r="BX77" s="208"/>
      <c r="BY77" s="384"/>
      <c r="BZ77" s="1504"/>
      <c r="CA77" s="209" t="s">
        <v>516</v>
      </c>
      <c r="CB77" s="263"/>
      <c r="CC77" s="211" t="s">
        <v>516</v>
      </c>
      <c r="CD77" s="207"/>
      <c r="CE77" s="207"/>
      <c r="CF77" s="207"/>
      <c r="CG77" s="207"/>
      <c r="CH77" s="207"/>
      <c r="CI77" s="207"/>
      <c r="CJ77" s="207"/>
      <c r="CK77" s="207"/>
      <c r="CL77" s="207"/>
      <c r="CM77" s="207"/>
      <c r="CN77" s="207"/>
      <c r="CO77" s="208"/>
    </row>
    <row r="78" spans="2:93">
      <c r="B78" s="84" t="s">
        <v>517</v>
      </c>
      <c r="C78" s="109">
        <v>15</v>
      </c>
      <c r="D78" s="104"/>
      <c r="E78" s="96">
        <v>20</v>
      </c>
      <c r="F78" s="101"/>
      <c r="G78" s="96">
        <v>40</v>
      </c>
      <c r="H78" s="101"/>
      <c r="I78" s="96">
        <v>60</v>
      </c>
      <c r="J78" s="125"/>
      <c r="K78" s="109">
        <v>90</v>
      </c>
      <c r="L78" s="119"/>
      <c r="M78" s="96">
        <v>80</v>
      </c>
      <c r="N78" s="112"/>
      <c r="O78" s="71">
        <v>60</v>
      </c>
      <c r="P78" s="1493"/>
      <c r="Q78" s="84" t="s">
        <v>517</v>
      </c>
      <c r="R78" s="215">
        <v>15</v>
      </c>
      <c r="S78" s="216"/>
      <c r="T78" s="215">
        <v>20</v>
      </c>
      <c r="U78" s="216"/>
      <c r="V78" s="215">
        <v>40</v>
      </c>
      <c r="W78" s="216"/>
      <c r="X78" s="215">
        <v>60</v>
      </c>
      <c r="Y78" s="216"/>
      <c r="Z78" s="215">
        <v>90</v>
      </c>
      <c r="AA78" s="216"/>
      <c r="AB78" s="215">
        <v>80</v>
      </c>
      <c r="AC78" s="216"/>
      <c r="AD78" s="270">
        <v>60</v>
      </c>
      <c r="AE78" s="1503"/>
      <c r="AF78" s="177">
        <f>IF(R78=0,C78,IF(ISBLANK(R78),C78,R78))</f>
        <v>15</v>
      </c>
      <c r="AG78" s="104"/>
      <c r="AH78" s="96">
        <f>IF(T78=0,E78,IF(ISBLANK(T78),E78,T78))</f>
        <v>20</v>
      </c>
      <c r="AI78" s="101"/>
      <c r="AJ78" s="96">
        <f>IF(V78=0,G78,IF(ISBLANK(V78),G78,V78))</f>
        <v>40</v>
      </c>
      <c r="AK78" s="101"/>
      <c r="AL78" s="96">
        <f>IF(X78=0,I78,IF(ISBLANK(X78),I78,X78))</f>
        <v>60</v>
      </c>
      <c r="AM78" s="125"/>
      <c r="AN78" s="97">
        <f>IF(Z78=0,K78,IF(ISBLANK(Z78),K78,Z78))</f>
        <v>90</v>
      </c>
      <c r="AO78" s="135"/>
      <c r="AP78" s="96">
        <f>IF(AB78=0,M78,IF(ISBLANK(AB78),M78,AB78))</f>
        <v>80</v>
      </c>
      <c r="AQ78" s="112"/>
      <c r="AR78" s="71">
        <f>IF(AD78=0,O78,IF(ISBLANK(AD78),O78,AD78))</f>
        <v>60</v>
      </c>
      <c r="AS78" s="1503"/>
      <c r="AT78" s="84" t="s">
        <v>517</v>
      </c>
      <c r="AU78" s="185">
        <f>(AF78*AU$4)/1000</f>
        <v>0.06</v>
      </c>
      <c r="AV78" s="101"/>
      <c r="AW78" s="185">
        <f>(AH78*AW$4)/1000</f>
        <v>0.44</v>
      </c>
      <c r="AX78" s="101"/>
      <c r="AY78" s="185">
        <f>(AJ78*AY$4)/1000</f>
        <v>11.04</v>
      </c>
      <c r="AZ78" s="101"/>
      <c r="BA78" s="185">
        <f>(AL78*BA$4)/1000</f>
        <v>53.52</v>
      </c>
      <c r="BB78" s="112"/>
      <c r="BC78" s="185">
        <f>(AN78*BC$4)/1000</f>
        <v>7.2</v>
      </c>
      <c r="BD78" s="117"/>
      <c r="BE78" s="185">
        <f>(AP78*BE$4)/1000</f>
        <v>18</v>
      </c>
      <c r="BF78" s="112"/>
      <c r="BG78" s="190">
        <f>(AR78*BG$4)/1000</f>
        <v>10.8</v>
      </c>
      <c r="BH78" s="386">
        <f>SUM(AU78:BG78)</f>
        <v>101.06</v>
      </c>
      <c r="BI78" s="1503"/>
      <c r="BJ78" s="84" t="s">
        <v>517</v>
      </c>
      <c r="BK78" s="280">
        <v>0</v>
      </c>
      <c r="BL78" s="184">
        <f>AU78/(100-$BK78)*100</f>
        <v>0.06</v>
      </c>
      <c r="BM78" s="101"/>
      <c r="BN78" s="184">
        <f>AW78/(100-$BK78)*100</f>
        <v>0.44</v>
      </c>
      <c r="BO78" s="101"/>
      <c r="BP78" s="184">
        <f>AY78/(100-$BK78)*100</f>
        <v>11.04</v>
      </c>
      <c r="BQ78" s="101"/>
      <c r="BR78" s="184">
        <f>BA78/(100-$BK78)*100</f>
        <v>53.52</v>
      </c>
      <c r="BS78" s="112"/>
      <c r="BT78" s="184">
        <f>BC78/(100-$BK78)*100</f>
        <v>7.2000000000000011</v>
      </c>
      <c r="BU78" s="117"/>
      <c r="BV78" s="184">
        <f>BE78/(100-$BK78)*100</f>
        <v>18</v>
      </c>
      <c r="BW78" s="112"/>
      <c r="BX78" s="184">
        <f>BG78/(100-$BK78)*100</f>
        <v>10.8</v>
      </c>
      <c r="BY78" s="383">
        <f>SUM(BL78:BX78)</f>
        <v>101.06</v>
      </c>
      <c r="BZ78" s="1503"/>
      <c r="CA78" s="84" t="s">
        <v>517</v>
      </c>
      <c r="CB78" s="262">
        <f>BK78</f>
        <v>0</v>
      </c>
      <c r="CC78" s="185">
        <f>BH78</f>
        <v>101.06</v>
      </c>
      <c r="CD78" s="101"/>
      <c r="CE78" s="185">
        <f>BY78</f>
        <v>101.06</v>
      </c>
      <c r="CF78" s="112"/>
      <c r="CG78" s="237">
        <v>1</v>
      </c>
      <c r="CH78" s="101"/>
      <c r="CI78" s="236">
        <f>CG78*CE78</f>
        <v>101.06</v>
      </c>
      <c r="CJ78" s="112"/>
      <c r="CK78" s="185">
        <f>CE78-CC78</f>
        <v>0</v>
      </c>
      <c r="CL78" s="117"/>
      <c r="CM78" s="236">
        <f>CK78*CG78</f>
        <v>0</v>
      </c>
      <c r="CN78" s="112"/>
      <c r="CO78" s="239">
        <v>39934</v>
      </c>
    </row>
    <row r="79" spans="2:93">
      <c r="B79" s="84" t="s">
        <v>518</v>
      </c>
      <c r="C79" s="109">
        <v>15</v>
      </c>
      <c r="D79" s="104"/>
      <c r="E79" s="96">
        <v>20</v>
      </c>
      <c r="F79" s="101"/>
      <c r="G79" s="96">
        <v>50</v>
      </c>
      <c r="H79" s="101"/>
      <c r="I79" s="96">
        <v>70</v>
      </c>
      <c r="J79" s="125"/>
      <c r="K79" s="109">
        <v>110</v>
      </c>
      <c r="L79" s="119"/>
      <c r="M79" s="96">
        <v>100</v>
      </c>
      <c r="N79" s="112"/>
      <c r="O79" s="71">
        <v>70</v>
      </c>
      <c r="P79" s="1493"/>
      <c r="Q79" s="84" t="s">
        <v>518</v>
      </c>
      <c r="R79" s="215">
        <v>15</v>
      </c>
      <c r="S79" s="216"/>
      <c r="T79" s="215">
        <v>20</v>
      </c>
      <c r="U79" s="216"/>
      <c r="V79" s="215">
        <v>50</v>
      </c>
      <c r="W79" s="216"/>
      <c r="X79" s="215">
        <v>70</v>
      </c>
      <c r="Y79" s="216"/>
      <c r="Z79" s="215">
        <v>110</v>
      </c>
      <c r="AA79" s="216"/>
      <c r="AB79" s="215">
        <v>100</v>
      </c>
      <c r="AC79" s="216"/>
      <c r="AD79" s="270">
        <v>70</v>
      </c>
      <c r="AE79" s="1503"/>
      <c r="AF79" s="177">
        <f>IF(R79=0,C79,IF(ISBLANK(R79),C79,R79))</f>
        <v>15</v>
      </c>
      <c r="AG79" s="104"/>
      <c r="AH79" s="96">
        <f>IF(T79=0,E79,IF(ISBLANK(T79),E79,T79))</f>
        <v>20</v>
      </c>
      <c r="AI79" s="101"/>
      <c r="AJ79" s="96">
        <f>IF(V79=0,G79,IF(ISBLANK(V79),G79,V79))</f>
        <v>50</v>
      </c>
      <c r="AK79" s="101"/>
      <c r="AL79" s="96">
        <f>IF(X79=0,I79,IF(ISBLANK(X79),I79,X79))</f>
        <v>70</v>
      </c>
      <c r="AM79" s="125"/>
      <c r="AN79" s="97">
        <f>IF(Z79=0,K79,IF(ISBLANK(Z79),K79,Z79))</f>
        <v>110</v>
      </c>
      <c r="AO79" s="135"/>
      <c r="AP79" s="96">
        <f>IF(AB79=0,M79,IF(ISBLANK(AB79),M79,AB79))</f>
        <v>100</v>
      </c>
      <c r="AQ79" s="112"/>
      <c r="AR79" s="71">
        <f>IF(AD79=0,O79,IF(ISBLANK(AD79),O79,AD79))</f>
        <v>70</v>
      </c>
      <c r="AS79" s="1503"/>
      <c r="AT79" s="84" t="s">
        <v>518</v>
      </c>
      <c r="AU79" s="185">
        <f>(AF79*AU$4)/1000</f>
        <v>0.06</v>
      </c>
      <c r="AV79" s="101"/>
      <c r="AW79" s="185">
        <f>(AH79*AW$4)/1000</f>
        <v>0.44</v>
      </c>
      <c r="AX79" s="101"/>
      <c r="AY79" s="185">
        <f>(AJ79*AY$4)/1000</f>
        <v>13.8</v>
      </c>
      <c r="AZ79" s="101"/>
      <c r="BA79" s="185">
        <f>(AL79*BA$4)/1000</f>
        <v>62.44</v>
      </c>
      <c r="BB79" s="112"/>
      <c r="BC79" s="185">
        <f>(AN79*BC$4)/1000</f>
        <v>8.8000000000000007</v>
      </c>
      <c r="BD79" s="117"/>
      <c r="BE79" s="185">
        <f>(AP79*BE$4)/1000</f>
        <v>22.5</v>
      </c>
      <c r="BF79" s="112"/>
      <c r="BG79" s="190">
        <f>(AR79*BG$4)/1000</f>
        <v>12.6</v>
      </c>
      <c r="BH79" s="386">
        <f>SUM(AU79:BG79)</f>
        <v>120.63999999999999</v>
      </c>
      <c r="BI79" s="1503"/>
      <c r="BJ79" s="84" t="s">
        <v>518</v>
      </c>
      <c r="BK79" s="280">
        <v>0</v>
      </c>
      <c r="BL79" s="184">
        <f>AU79/(100-$BK79)*100</f>
        <v>0.06</v>
      </c>
      <c r="BM79" s="101"/>
      <c r="BN79" s="184">
        <f>AW79/(100-$BK79)*100</f>
        <v>0.44</v>
      </c>
      <c r="BO79" s="101"/>
      <c r="BP79" s="184">
        <f>AY79/(100-$BK79)*100</f>
        <v>13.8</v>
      </c>
      <c r="BQ79" s="101"/>
      <c r="BR79" s="184">
        <f>BA79/(100-$BK79)*100</f>
        <v>62.44</v>
      </c>
      <c r="BS79" s="112"/>
      <c r="BT79" s="184">
        <f>BC79/(100-$BK79)*100</f>
        <v>8.8000000000000007</v>
      </c>
      <c r="BU79" s="117"/>
      <c r="BV79" s="184">
        <f>BE79/(100-$BK79)*100</f>
        <v>22.5</v>
      </c>
      <c r="BW79" s="112"/>
      <c r="BX79" s="184">
        <f>BG79/(100-$BK79)*100</f>
        <v>12.6</v>
      </c>
      <c r="BY79" s="383">
        <f>SUM(BL79:BX79)</f>
        <v>120.63999999999999</v>
      </c>
      <c r="BZ79" s="1503"/>
      <c r="CA79" s="84" t="s">
        <v>518</v>
      </c>
      <c r="CB79" s="262">
        <f>BK79</f>
        <v>0</v>
      </c>
      <c r="CC79" s="185">
        <f>BH79</f>
        <v>120.63999999999999</v>
      </c>
      <c r="CD79" s="101"/>
      <c r="CE79" s="185">
        <f>BY79</f>
        <v>120.63999999999999</v>
      </c>
      <c r="CF79" s="112"/>
      <c r="CG79" s="237">
        <v>1</v>
      </c>
      <c r="CH79" s="101"/>
      <c r="CI79" s="236">
        <f>CG79*CE79</f>
        <v>120.63999999999999</v>
      </c>
      <c r="CJ79" s="112"/>
      <c r="CK79" s="185">
        <f>CE79-CC79</f>
        <v>0</v>
      </c>
      <c r="CL79" s="117"/>
      <c r="CM79" s="236">
        <f>CK79*CG79</f>
        <v>0</v>
      </c>
      <c r="CN79" s="112"/>
      <c r="CO79" s="239">
        <v>39934</v>
      </c>
    </row>
    <row r="80" spans="2:93" ht="13.5">
      <c r="B80" s="84" t="s">
        <v>205</v>
      </c>
      <c r="C80" s="138">
        <v>0</v>
      </c>
      <c r="D80" s="101"/>
      <c r="E80" s="138">
        <v>0</v>
      </c>
      <c r="F80" s="101"/>
      <c r="G80" s="138">
        <v>0</v>
      </c>
      <c r="H80" s="101"/>
      <c r="I80" s="96">
        <v>80</v>
      </c>
      <c r="J80" s="125"/>
      <c r="K80" s="109">
        <v>110</v>
      </c>
      <c r="L80" s="119"/>
      <c r="M80" s="96">
        <v>100</v>
      </c>
      <c r="N80" s="112"/>
      <c r="O80" s="71">
        <v>70</v>
      </c>
      <c r="P80" s="1493"/>
      <c r="Q80" s="84" t="s">
        <v>205</v>
      </c>
      <c r="R80" s="215">
        <v>0</v>
      </c>
      <c r="S80" s="216"/>
      <c r="T80" s="215">
        <v>0</v>
      </c>
      <c r="U80" s="216"/>
      <c r="V80" s="215">
        <v>0</v>
      </c>
      <c r="W80" s="216"/>
      <c r="X80" s="215">
        <v>80</v>
      </c>
      <c r="Y80" s="216"/>
      <c r="Z80" s="215">
        <v>110</v>
      </c>
      <c r="AA80" s="216"/>
      <c r="AB80" s="215">
        <v>100</v>
      </c>
      <c r="AC80" s="216"/>
      <c r="AD80" s="270">
        <v>70</v>
      </c>
      <c r="AE80" s="1503"/>
      <c r="AF80" s="175">
        <f>IF(R80=0,C80,IF(ISBLANK(R80),C80,R80))</f>
        <v>0</v>
      </c>
      <c r="AG80" s="101"/>
      <c r="AH80" s="96">
        <f>IF(T80=0,E80,IF(ISBLANK(T80),E80,T80))</f>
        <v>0</v>
      </c>
      <c r="AI80" s="101"/>
      <c r="AJ80" s="96">
        <f>IF(V80=0,G80,IF(ISBLANK(V80),G80,V80))</f>
        <v>0</v>
      </c>
      <c r="AK80" s="101"/>
      <c r="AL80" s="96">
        <f>IF(X80=0,I80,IF(ISBLANK(X80),I80,X80))</f>
        <v>80</v>
      </c>
      <c r="AM80" s="125"/>
      <c r="AN80" s="97">
        <f>IF(Z80=0,K80,IF(ISBLANK(Z80),K80,Z80))</f>
        <v>110</v>
      </c>
      <c r="AO80" s="135"/>
      <c r="AP80" s="96">
        <f>IF(AB80=0,M80,IF(ISBLANK(AB80),M80,AB80))</f>
        <v>100</v>
      </c>
      <c r="AQ80" s="112"/>
      <c r="AR80" s="71">
        <f>IF(AD80=0,O80,IF(ISBLANK(AD80),O80,AD80))</f>
        <v>70</v>
      </c>
      <c r="AS80" s="1503"/>
      <c r="AT80" s="84" t="s">
        <v>205</v>
      </c>
      <c r="AU80" s="185">
        <f>(AF80*AU$4)/1000</f>
        <v>0</v>
      </c>
      <c r="AV80" s="101"/>
      <c r="AW80" s="185">
        <f>(AH80*AW$4)/1000</f>
        <v>0</v>
      </c>
      <c r="AX80" s="101"/>
      <c r="AY80" s="185">
        <f>(AJ80*AY$4)/1000</f>
        <v>0</v>
      </c>
      <c r="AZ80" s="101"/>
      <c r="BA80" s="185">
        <f>(AL80*BA$4)/1000</f>
        <v>71.36</v>
      </c>
      <c r="BB80" s="112"/>
      <c r="BC80" s="185">
        <f>(AN80*BC$4)/1000</f>
        <v>8.8000000000000007</v>
      </c>
      <c r="BD80" s="117"/>
      <c r="BE80" s="185">
        <f>(AP80*BE$4)/1000</f>
        <v>22.5</v>
      </c>
      <c r="BF80" s="112"/>
      <c r="BG80" s="190">
        <f>(AR80*BG$4)/1000</f>
        <v>12.6</v>
      </c>
      <c r="BH80" s="386">
        <f>SUM(AU80:BG80)</f>
        <v>115.25999999999999</v>
      </c>
      <c r="BI80" s="1503"/>
      <c r="BJ80" s="84" t="s">
        <v>205</v>
      </c>
      <c r="BK80" s="280">
        <v>0</v>
      </c>
      <c r="BL80" s="184">
        <f>AU80/(100-$BK80)*100</f>
        <v>0</v>
      </c>
      <c r="BM80" s="101"/>
      <c r="BN80" s="184">
        <f>AW80/(100-$BK80)*100</f>
        <v>0</v>
      </c>
      <c r="BO80" s="101"/>
      <c r="BP80" s="184">
        <f>AY80/(100-$BK80)*100</f>
        <v>0</v>
      </c>
      <c r="BQ80" s="101"/>
      <c r="BR80" s="184">
        <f>BA80/(100-$BK80)*100</f>
        <v>71.36</v>
      </c>
      <c r="BS80" s="112"/>
      <c r="BT80" s="184">
        <f>BC80/(100-$BK80)*100</f>
        <v>8.8000000000000007</v>
      </c>
      <c r="BU80" s="117"/>
      <c r="BV80" s="184">
        <f>BE80/(100-$BK80)*100</f>
        <v>22.5</v>
      </c>
      <c r="BW80" s="112"/>
      <c r="BX80" s="184">
        <f>BG80/(100-$BK80)*100</f>
        <v>12.6</v>
      </c>
      <c r="BY80" s="383">
        <f>SUM(BL80:BX80)</f>
        <v>115.25999999999999</v>
      </c>
      <c r="BZ80" s="1503"/>
      <c r="CA80" s="84" t="s">
        <v>205</v>
      </c>
      <c r="CB80" s="262">
        <f>BK80</f>
        <v>0</v>
      </c>
      <c r="CC80" s="185">
        <f>BH80</f>
        <v>115.25999999999999</v>
      </c>
      <c r="CD80" s="101"/>
      <c r="CE80" s="185">
        <f>BY80</f>
        <v>115.25999999999999</v>
      </c>
      <c r="CF80" s="112"/>
      <c r="CG80" s="237">
        <v>1</v>
      </c>
      <c r="CH80" s="101"/>
      <c r="CI80" s="236">
        <f>CG80*CE80</f>
        <v>115.25999999999999</v>
      </c>
      <c r="CJ80" s="112"/>
      <c r="CK80" s="185">
        <f>CE80-CC80</f>
        <v>0</v>
      </c>
      <c r="CL80" s="117"/>
      <c r="CM80" s="236">
        <f>CK80*CG80</f>
        <v>0</v>
      </c>
      <c r="CN80" s="112"/>
      <c r="CO80" s="239">
        <v>39934</v>
      </c>
    </row>
    <row r="81" spans="2:93" ht="51">
      <c r="B81" s="84" t="s">
        <v>206</v>
      </c>
      <c r="C81" s="138">
        <v>0</v>
      </c>
      <c r="D81" s="101"/>
      <c r="E81" s="138">
        <v>0</v>
      </c>
      <c r="F81" s="101"/>
      <c r="G81" s="96">
        <v>2</v>
      </c>
      <c r="H81" s="101"/>
      <c r="I81" s="96">
        <v>3</v>
      </c>
      <c r="J81" s="125"/>
      <c r="K81" s="109">
        <v>4.5</v>
      </c>
      <c r="L81" s="119"/>
      <c r="M81" s="96">
        <v>3</v>
      </c>
      <c r="N81" s="112"/>
      <c r="O81" s="71">
        <v>2</v>
      </c>
      <c r="P81" s="1493"/>
      <c r="Q81" s="84" t="s">
        <v>206</v>
      </c>
      <c r="R81" s="215">
        <v>0</v>
      </c>
      <c r="S81" s="216"/>
      <c r="T81" s="215">
        <v>0</v>
      </c>
      <c r="U81" s="216"/>
      <c r="V81" s="215">
        <v>2</v>
      </c>
      <c r="W81" s="216"/>
      <c r="X81" s="215">
        <v>3</v>
      </c>
      <c r="Y81" s="216"/>
      <c r="Z81" s="215">
        <v>4.5</v>
      </c>
      <c r="AA81" s="216"/>
      <c r="AB81" s="215">
        <v>3</v>
      </c>
      <c r="AC81" s="216"/>
      <c r="AD81" s="270">
        <v>2</v>
      </c>
      <c r="AE81" s="1503"/>
      <c r="AF81" s="175">
        <f>IF(R81=0,C81,IF(ISBLANK(R81),C81,R81))</f>
        <v>0</v>
      </c>
      <c r="AG81" s="101"/>
      <c r="AH81" s="96">
        <f>IF(T81=0,E81,IF(ISBLANK(T81),E81,T81))</f>
        <v>0</v>
      </c>
      <c r="AI81" s="101"/>
      <c r="AJ81" s="96">
        <f>IF(V81=0,G81,IF(ISBLANK(V81),G81,V81))</f>
        <v>2</v>
      </c>
      <c r="AK81" s="101"/>
      <c r="AL81" s="96">
        <f>IF(X81=0,I81,IF(ISBLANK(X81),I81,X81))</f>
        <v>3</v>
      </c>
      <c r="AM81" s="125"/>
      <c r="AN81" s="97">
        <f>IF(Z81=0,K81,IF(ISBLANK(Z81),K81,Z81))</f>
        <v>4.5</v>
      </c>
      <c r="AO81" s="135"/>
      <c r="AP81" s="96">
        <f>IF(AB81=0,M81,IF(ISBLANK(AB81),M81,AB81))</f>
        <v>3</v>
      </c>
      <c r="AQ81" s="112"/>
      <c r="AR81" s="71">
        <f>IF(AD81=0,O81,IF(ISBLANK(AD81),O81,AD81))</f>
        <v>2</v>
      </c>
      <c r="AS81" s="1503"/>
      <c r="AT81" s="84" t="s">
        <v>206</v>
      </c>
      <c r="AU81" s="184">
        <f>AF81*AU$4</f>
        <v>0</v>
      </c>
      <c r="AV81" s="187"/>
      <c r="AW81" s="184">
        <f>AH81*AW$4</f>
        <v>0</v>
      </c>
      <c r="AX81" s="187"/>
      <c r="AY81" s="184">
        <f>AJ81*AY$4</f>
        <v>552</v>
      </c>
      <c r="AZ81" s="187"/>
      <c r="BA81" s="184">
        <f>AL81*BA$4</f>
        <v>2676</v>
      </c>
      <c r="BB81" s="188"/>
      <c r="BC81" s="184">
        <f>AN81*BC$4</f>
        <v>360</v>
      </c>
      <c r="BD81" s="189"/>
      <c r="BE81" s="184">
        <f>AP81*BE$4</f>
        <v>675</v>
      </c>
      <c r="BF81" s="188"/>
      <c r="BG81" s="191">
        <f>AR81*BG$4</f>
        <v>360</v>
      </c>
      <c r="BH81" s="386">
        <f>SUM(AU81:BG81)</f>
        <v>4623</v>
      </c>
      <c r="BI81" s="1503"/>
      <c r="BJ81" s="84" t="s">
        <v>206</v>
      </c>
      <c r="BK81" s="280">
        <v>0</v>
      </c>
      <c r="BL81" s="184">
        <f>AU81/(100-$BK81)*100</f>
        <v>0</v>
      </c>
      <c r="BM81" s="101"/>
      <c r="BN81" s="184">
        <f>AW81/(100-$BK81)*100</f>
        <v>0</v>
      </c>
      <c r="BO81" s="101"/>
      <c r="BP81" s="184">
        <f>AY81/(100-$BK81)*100</f>
        <v>552</v>
      </c>
      <c r="BQ81" s="101"/>
      <c r="BR81" s="184">
        <f>BA81/(100-$BK81)*100</f>
        <v>2676</v>
      </c>
      <c r="BS81" s="112"/>
      <c r="BT81" s="184">
        <f>BC81/(100-$BK81)*100</f>
        <v>360</v>
      </c>
      <c r="BU81" s="117"/>
      <c r="BV81" s="184">
        <f>BE81/(100-$BK81)*100</f>
        <v>675</v>
      </c>
      <c r="BW81" s="112"/>
      <c r="BX81" s="184">
        <f>BG81/(100-$BK81)*100</f>
        <v>360</v>
      </c>
      <c r="BY81" s="383">
        <f>SUM(BL81:BX81)</f>
        <v>4623</v>
      </c>
      <c r="BZ81" s="1503"/>
      <c r="CA81" s="84" t="s">
        <v>206</v>
      </c>
      <c r="CB81" s="262">
        <f>BK81</f>
        <v>0</v>
      </c>
      <c r="CC81" s="185">
        <f>BH81</f>
        <v>4623</v>
      </c>
      <c r="CD81" s="101"/>
      <c r="CE81" s="185">
        <f>BY81</f>
        <v>4623</v>
      </c>
      <c r="CF81" s="112"/>
      <c r="CG81" s="237">
        <v>1</v>
      </c>
      <c r="CH81" s="101"/>
      <c r="CI81" s="236">
        <f>CG81*CE81</f>
        <v>4623</v>
      </c>
      <c r="CJ81" s="112"/>
      <c r="CK81" s="185">
        <f>CE81-CC81</f>
        <v>0</v>
      </c>
      <c r="CL81" s="117"/>
      <c r="CM81" s="236">
        <f>CK81*CG81</f>
        <v>0</v>
      </c>
      <c r="CN81" s="112"/>
      <c r="CO81" s="239">
        <v>39934</v>
      </c>
    </row>
    <row r="82" spans="2:93" ht="25.5">
      <c r="B82" s="84" t="s">
        <v>207</v>
      </c>
      <c r="C82" s="138">
        <v>0</v>
      </c>
      <c r="D82" s="101"/>
      <c r="E82" s="138">
        <v>0</v>
      </c>
      <c r="F82" s="101"/>
      <c r="G82" s="96">
        <v>1</v>
      </c>
      <c r="H82" s="101"/>
      <c r="I82" s="96">
        <v>2</v>
      </c>
      <c r="J82" s="125"/>
      <c r="K82" s="109">
        <v>2.5</v>
      </c>
      <c r="L82" s="119"/>
      <c r="M82" s="96">
        <v>2</v>
      </c>
      <c r="N82" s="112"/>
      <c r="O82" s="73">
        <v>1.5</v>
      </c>
      <c r="P82" s="1493"/>
      <c r="Q82" s="84" t="s">
        <v>207</v>
      </c>
      <c r="R82" s="215">
        <v>0</v>
      </c>
      <c r="S82" s="216"/>
      <c r="T82" s="215">
        <v>0</v>
      </c>
      <c r="U82" s="216"/>
      <c r="V82" s="215">
        <v>1</v>
      </c>
      <c r="W82" s="216"/>
      <c r="X82" s="215">
        <v>2</v>
      </c>
      <c r="Y82" s="216"/>
      <c r="Z82" s="215">
        <v>2.5</v>
      </c>
      <c r="AA82" s="216"/>
      <c r="AB82" s="215">
        <v>2</v>
      </c>
      <c r="AC82" s="216"/>
      <c r="AD82" s="270">
        <v>1.5</v>
      </c>
      <c r="AE82" s="1503"/>
      <c r="AF82" s="175">
        <f>IF(R82=0,C82,IF(ISBLANK(R82),C82,R82))</f>
        <v>0</v>
      </c>
      <c r="AG82" s="101"/>
      <c r="AH82" s="96">
        <f>IF(T82=0,E82,IF(ISBLANK(T82),E82,T82))</f>
        <v>0</v>
      </c>
      <c r="AI82" s="101"/>
      <c r="AJ82" s="96">
        <f>IF(V82=0,G82,IF(ISBLANK(V82),G82,V82))</f>
        <v>1</v>
      </c>
      <c r="AK82" s="101"/>
      <c r="AL82" s="96">
        <f>IF(X82=0,I82,IF(ISBLANK(X82),I82,X82))</f>
        <v>2</v>
      </c>
      <c r="AM82" s="125"/>
      <c r="AN82" s="97">
        <f>IF(Z82=0,K82,IF(ISBLANK(Z82),K82,Z82))</f>
        <v>2.5</v>
      </c>
      <c r="AO82" s="135"/>
      <c r="AP82" s="96">
        <f>IF(AB82=0,M82,IF(ISBLANK(AB82),M82,AB82))</f>
        <v>2</v>
      </c>
      <c r="AQ82" s="112"/>
      <c r="AR82" s="73">
        <f>IF(AD82=0,O82,IF(ISBLANK(AD82),O82,AD82))</f>
        <v>1.5</v>
      </c>
      <c r="AS82" s="1503"/>
      <c r="AT82" s="84" t="s">
        <v>207</v>
      </c>
      <c r="AU82" s="184">
        <f>AF82*AU$4</f>
        <v>0</v>
      </c>
      <c r="AV82" s="187"/>
      <c r="AW82" s="184">
        <f>AH82*AW$4</f>
        <v>0</v>
      </c>
      <c r="AX82" s="187"/>
      <c r="AY82" s="184">
        <f>AJ82*AY$4</f>
        <v>276</v>
      </c>
      <c r="AZ82" s="187"/>
      <c r="BA82" s="184">
        <f>AL82*BA$4</f>
        <v>1784</v>
      </c>
      <c r="BB82" s="188"/>
      <c r="BC82" s="184">
        <f>AN82*BC$4</f>
        <v>200</v>
      </c>
      <c r="BD82" s="189"/>
      <c r="BE82" s="184">
        <f>AP82*BE$4</f>
        <v>450</v>
      </c>
      <c r="BF82" s="188"/>
      <c r="BG82" s="191">
        <f>AR82*BG$4</f>
        <v>270</v>
      </c>
      <c r="BH82" s="386">
        <f>SUM(AU82:BG82)</f>
        <v>2980</v>
      </c>
      <c r="BI82" s="1503"/>
      <c r="BJ82" s="84" t="s">
        <v>207</v>
      </c>
      <c r="BK82" s="280">
        <v>0</v>
      </c>
      <c r="BL82" s="184">
        <f>AU82/(100-$BK82)*100</f>
        <v>0</v>
      </c>
      <c r="BM82" s="101"/>
      <c r="BN82" s="184">
        <f>AW82/(100-$BK82)*100</f>
        <v>0</v>
      </c>
      <c r="BO82" s="101"/>
      <c r="BP82" s="184">
        <f>AY82/(100-$BK82)*100</f>
        <v>276</v>
      </c>
      <c r="BQ82" s="101"/>
      <c r="BR82" s="184">
        <f>BA82/(100-$BK82)*100</f>
        <v>1784</v>
      </c>
      <c r="BS82" s="112"/>
      <c r="BT82" s="184">
        <f>BC82/(100-$BK82)*100</f>
        <v>200</v>
      </c>
      <c r="BU82" s="117"/>
      <c r="BV82" s="184">
        <f>BE82/(100-$BK82)*100</f>
        <v>450</v>
      </c>
      <c r="BW82" s="112"/>
      <c r="BX82" s="184">
        <f>BG82/(100-$BK82)*100</f>
        <v>270</v>
      </c>
      <c r="BY82" s="383">
        <f>SUM(BL82:BX82)</f>
        <v>2980</v>
      </c>
      <c r="BZ82" s="1503"/>
      <c r="CA82" s="84" t="s">
        <v>207</v>
      </c>
      <c r="CB82" s="262">
        <f>BK82</f>
        <v>0</v>
      </c>
      <c r="CC82" s="185">
        <f>BH82</f>
        <v>2980</v>
      </c>
      <c r="CD82" s="101"/>
      <c r="CE82" s="185">
        <f>BY82</f>
        <v>2980</v>
      </c>
      <c r="CF82" s="112"/>
      <c r="CG82" s="237">
        <v>1</v>
      </c>
      <c r="CH82" s="101"/>
      <c r="CI82" s="236">
        <f>CG82*CE82</f>
        <v>2980</v>
      </c>
      <c r="CJ82" s="112"/>
      <c r="CK82" s="185">
        <f>CE82-CC82</f>
        <v>0</v>
      </c>
      <c r="CL82" s="117"/>
      <c r="CM82" s="236">
        <f>CK82*CG82</f>
        <v>0</v>
      </c>
      <c r="CN82" s="112"/>
      <c r="CO82" s="239">
        <v>39934</v>
      </c>
    </row>
    <row r="83" spans="2:93" s="206" customFormat="1" ht="15.75">
      <c r="B83" s="209" t="s">
        <v>186</v>
      </c>
      <c r="C83" s="210" t="s">
        <v>186</v>
      </c>
      <c r="D83" s="207"/>
      <c r="E83" s="207"/>
      <c r="F83" s="207"/>
      <c r="G83" s="207"/>
      <c r="H83" s="207"/>
      <c r="I83" s="207"/>
      <c r="J83" s="207"/>
      <c r="K83" s="207"/>
      <c r="L83" s="207"/>
      <c r="M83" s="207"/>
      <c r="N83" s="207"/>
      <c r="O83" s="208"/>
      <c r="P83" s="1494"/>
      <c r="Q83" s="209" t="s">
        <v>186</v>
      </c>
      <c r="R83" s="210" t="s">
        <v>186</v>
      </c>
      <c r="S83" s="207"/>
      <c r="T83" s="207"/>
      <c r="U83" s="207"/>
      <c r="V83" s="207"/>
      <c r="W83" s="207"/>
      <c r="X83" s="207"/>
      <c r="Y83" s="207"/>
      <c r="Z83" s="207"/>
      <c r="AA83" s="207"/>
      <c r="AB83" s="207"/>
      <c r="AC83" s="207"/>
      <c r="AD83" s="208"/>
      <c r="AE83" s="1504"/>
      <c r="AF83" s="211" t="s">
        <v>186</v>
      </c>
      <c r="AG83" s="207"/>
      <c r="AH83" s="207"/>
      <c r="AI83" s="207"/>
      <c r="AJ83" s="207"/>
      <c r="AK83" s="207"/>
      <c r="AL83" s="207"/>
      <c r="AM83" s="207"/>
      <c r="AN83" s="207"/>
      <c r="AO83" s="207"/>
      <c r="AP83" s="207"/>
      <c r="AQ83" s="207"/>
      <c r="AR83" s="208"/>
      <c r="AS83" s="1504"/>
      <c r="AT83" s="209" t="s">
        <v>186</v>
      </c>
      <c r="AU83" s="211" t="s">
        <v>186</v>
      </c>
      <c r="AV83" s="207"/>
      <c r="AW83" s="207"/>
      <c r="AX83" s="207"/>
      <c r="AY83" s="207"/>
      <c r="AZ83" s="207"/>
      <c r="BA83" s="207"/>
      <c r="BB83" s="207"/>
      <c r="BC83" s="207"/>
      <c r="BD83" s="207"/>
      <c r="BE83" s="207"/>
      <c r="BF83" s="207"/>
      <c r="BG83" s="208"/>
      <c r="BH83" s="384"/>
      <c r="BI83" s="1504"/>
      <c r="BJ83" s="209" t="s">
        <v>186</v>
      </c>
      <c r="BK83" s="281"/>
      <c r="BL83" s="211" t="s">
        <v>186</v>
      </c>
      <c r="BM83" s="207"/>
      <c r="BN83" s="207"/>
      <c r="BO83" s="207"/>
      <c r="BP83" s="207"/>
      <c r="BQ83" s="207"/>
      <c r="BR83" s="207"/>
      <c r="BS83" s="207"/>
      <c r="BT83" s="207"/>
      <c r="BU83" s="207"/>
      <c r="BV83" s="207"/>
      <c r="BW83" s="207"/>
      <c r="BX83" s="208"/>
      <c r="BY83" s="384"/>
      <c r="BZ83" s="1504"/>
      <c r="CA83" s="209" t="s">
        <v>186</v>
      </c>
      <c r="CB83" s="263"/>
      <c r="CC83" s="211" t="s">
        <v>186</v>
      </c>
      <c r="CD83" s="207"/>
      <c r="CE83" s="207"/>
      <c r="CF83" s="207"/>
      <c r="CG83" s="207"/>
      <c r="CH83" s="207"/>
      <c r="CI83" s="207"/>
      <c r="CJ83" s="207"/>
      <c r="CK83" s="207"/>
      <c r="CL83" s="207"/>
      <c r="CM83" s="207"/>
      <c r="CN83" s="207"/>
      <c r="CO83" s="208"/>
    </row>
    <row r="84" spans="2:93" ht="24">
      <c r="B84" s="85" t="s">
        <v>520</v>
      </c>
      <c r="C84" s="109">
        <v>15</v>
      </c>
      <c r="D84" s="102"/>
      <c r="E84" s="116">
        <v>20</v>
      </c>
      <c r="F84" s="114"/>
      <c r="G84" s="116">
        <v>40</v>
      </c>
      <c r="H84" s="114"/>
      <c r="I84" s="116">
        <v>60</v>
      </c>
      <c r="J84" s="125"/>
      <c r="K84" s="109">
        <v>90</v>
      </c>
      <c r="L84" s="119"/>
      <c r="M84" s="116">
        <v>100</v>
      </c>
      <c r="N84" s="125"/>
      <c r="O84" s="76">
        <v>70</v>
      </c>
      <c r="P84" s="1493"/>
      <c r="Q84" s="85" t="s">
        <v>520</v>
      </c>
      <c r="R84" s="215">
        <v>15</v>
      </c>
      <c r="S84" s="216"/>
      <c r="T84" s="215">
        <v>20</v>
      </c>
      <c r="U84" s="216"/>
      <c r="V84" s="215">
        <v>40</v>
      </c>
      <c r="W84" s="216"/>
      <c r="X84" s="215">
        <v>60</v>
      </c>
      <c r="Y84" s="216"/>
      <c r="Z84" s="215">
        <v>90</v>
      </c>
      <c r="AA84" s="216"/>
      <c r="AB84" s="215">
        <v>100</v>
      </c>
      <c r="AC84" s="216"/>
      <c r="AD84" s="270">
        <v>70</v>
      </c>
      <c r="AE84" s="1503"/>
      <c r="AF84" s="177">
        <f t="shared" ref="AF84:AF91" si="151">IF(R84=0,C84,IF(ISBLANK(R84),C84,R84))</f>
        <v>15</v>
      </c>
      <c r="AG84" s="102"/>
      <c r="AH84" s="116">
        <f t="shared" ref="AH84:AH91" si="152">IF(T84=0,E84,IF(ISBLANK(T84),E84,T84))</f>
        <v>20</v>
      </c>
      <c r="AI84" s="114"/>
      <c r="AJ84" s="116">
        <f t="shared" ref="AJ84:AJ91" si="153">IF(V84=0,G84,IF(ISBLANK(V84),G84,V84))</f>
        <v>40</v>
      </c>
      <c r="AK84" s="114"/>
      <c r="AL84" s="116">
        <f t="shared" ref="AL84:AL91" si="154">IF(X84=0,I84,IF(ISBLANK(X84),I84,X84))</f>
        <v>60</v>
      </c>
      <c r="AM84" s="125"/>
      <c r="AN84" s="97">
        <f t="shared" ref="AN84:AN91" si="155">IF(Z84=0,K84,IF(ISBLANK(Z84),K84,Z84))</f>
        <v>90</v>
      </c>
      <c r="AO84" s="135"/>
      <c r="AP84" s="116">
        <f t="shared" ref="AP84:AP91" si="156">IF(AB84=0,M84,IF(ISBLANK(AB84),M84,AB84))</f>
        <v>100</v>
      </c>
      <c r="AQ84" s="125"/>
      <c r="AR84" s="76">
        <f t="shared" ref="AR84:AR91" si="157">IF(AD84=0,O84,IF(ISBLANK(AD84),O84,AD84))</f>
        <v>70</v>
      </c>
      <c r="AS84" s="1503"/>
      <c r="AT84" s="85" t="s">
        <v>520</v>
      </c>
      <c r="AU84" s="185">
        <f>(AF84*AU$4)/1000</f>
        <v>0.06</v>
      </c>
      <c r="AV84" s="101"/>
      <c r="AW84" s="185">
        <f>(AH84*AW$4)/1000</f>
        <v>0.44</v>
      </c>
      <c r="AX84" s="101"/>
      <c r="AY84" s="185">
        <f>(AJ84*AY$4)/1000</f>
        <v>11.04</v>
      </c>
      <c r="AZ84" s="101"/>
      <c r="BA84" s="185">
        <f>(AL84*BA$4)/1000</f>
        <v>53.52</v>
      </c>
      <c r="BB84" s="112"/>
      <c r="BC84" s="185">
        <f>(AN84*BC$4)/1000</f>
        <v>7.2</v>
      </c>
      <c r="BD84" s="117"/>
      <c r="BE84" s="185">
        <f>(AP84*BE$4)/1000</f>
        <v>22.5</v>
      </c>
      <c r="BF84" s="112"/>
      <c r="BG84" s="190">
        <f>(AR84*BG$4)/1000</f>
        <v>12.6</v>
      </c>
      <c r="BH84" s="386">
        <f t="shared" ref="BH84:BH91" si="158">SUM(AU84:BG84)</f>
        <v>107.36</v>
      </c>
      <c r="BI84" s="1503"/>
      <c r="BJ84" s="85" t="s">
        <v>520</v>
      </c>
      <c r="BK84" s="280">
        <v>0</v>
      </c>
      <c r="BL84" s="184">
        <f t="shared" ref="BL84:BL91" si="159">AU84/(100-$BK84)*100</f>
        <v>0.06</v>
      </c>
      <c r="BM84" s="101"/>
      <c r="BN84" s="184">
        <f t="shared" ref="BN84:BN91" si="160">AW84/(100-$BK84)*100</f>
        <v>0.44</v>
      </c>
      <c r="BO84" s="101"/>
      <c r="BP84" s="184">
        <f t="shared" ref="BP84:BP91" si="161">AY84/(100-$BK84)*100</f>
        <v>11.04</v>
      </c>
      <c r="BQ84" s="101"/>
      <c r="BR84" s="184">
        <f t="shared" ref="BR84:BR91" si="162">BA84/(100-$BK84)*100</f>
        <v>53.52</v>
      </c>
      <c r="BS84" s="112"/>
      <c r="BT84" s="184">
        <f t="shared" ref="BT84:BT91" si="163">BC84/(100-$BK84)*100</f>
        <v>7.2000000000000011</v>
      </c>
      <c r="BU84" s="117"/>
      <c r="BV84" s="184">
        <f t="shared" ref="BV84:BV91" si="164">BE84/(100-$BK84)*100</f>
        <v>22.5</v>
      </c>
      <c r="BW84" s="112"/>
      <c r="BX84" s="184">
        <f t="shared" ref="BX84:BX91" si="165">BG84/(100-$BK84)*100</f>
        <v>12.6</v>
      </c>
      <c r="BY84" s="383">
        <f t="shared" ref="BY84:BY91" si="166">SUM(BL84:BX84)</f>
        <v>107.36</v>
      </c>
      <c r="BZ84" s="1503"/>
      <c r="CA84" s="85" t="s">
        <v>520</v>
      </c>
      <c r="CB84" s="262">
        <f t="shared" ref="CB84:CB90" si="167">BK84</f>
        <v>0</v>
      </c>
      <c r="CC84" s="185">
        <f t="shared" ref="CC84:CC91" si="168">BH84</f>
        <v>107.36</v>
      </c>
      <c r="CD84" s="101"/>
      <c r="CE84" s="185">
        <f t="shared" ref="CE84:CE91" si="169">BY84</f>
        <v>107.36</v>
      </c>
      <c r="CF84" s="112"/>
      <c r="CG84" s="237">
        <v>1</v>
      </c>
      <c r="CH84" s="101"/>
      <c r="CI84" s="236">
        <f t="shared" ref="CI84:CI91" si="170">CG84*CE84</f>
        <v>107.36</v>
      </c>
      <c r="CJ84" s="112"/>
      <c r="CK84" s="185">
        <f t="shared" ref="CK84:CK91" si="171">CE84-CC84</f>
        <v>0</v>
      </c>
      <c r="CL84" s="117"/>
      <c r="CM84" s="236">
        <f t="shared" ref="CM84:CM91" si="172">CK84*CG84</f>
        <v>0</v>
      </c>
      <c r="CN84" s="112"/>
      <c r="CO84" s="239">
        <v>39934</v>
      </c>
    </row>
    <row r="85" spans="2:93">
      <c r="B85" s="84" t="s">
        <v>518</v>
      </c>
      <c r="C85" s="109">
        <v>15</v>
      </c>
      <c r="D85" s="104"/>
      <c r="E85" s="96">
        <v>20</v>
      </c>
      <c r="F85" s="101"/>
      <c r="G85" s="96">
        <v>50</v>
      </c>
      <c r="H85" s="101"/>
      <c r="I85" s="96">
        <v>70</v>
      </c>
      <c r="J85" s="125"/>
      <c r="K85" s="109">
        <v>110</v>
      </c>
      <c r="L85" s="119"/>
      <c r="M85" s="96">
        <v>100</v>
      </c>
      <c r="N85" s="112"/>
      <c r="O85" s="71">
        <v>70</v>
      </c>
      <c r="P85" s="1493"/>
      <c r="Q85" s="84" t="s">
        <v>518</v>
      </c>
      <c r="R85" s="215">
        <v>15</v>
      </c>
      <c r="S85" s="216"/>
      <c r="T85" s="215">
        <v>20</v>
      </c>
      <c r="U85" s="216"/>
      <c r="V85" s="215">
        <v>50</v>
      </c>
      <c r="W85" s="216"/>
      <c r="X85" s="215">
        <v>70</v>
      </c>
      <c r="Y85" s="216"/>
      <c r="Z85" s="215">
        <v>110</v>
      </c>
      <c r="AA85" s="216"/>
      <c r="AB85" s="215">
        <v>100</v>
      </c>
      <c r="AC85" s="216"/>
      <c r="AD85" s="270">
        <v>70</v>
      </c>
      <c r="AE85" s="1503"/>
      <c r="AF85" s="177">
        <f t="shared" si="151"/>
        <v>15</v>
      </c>
      <c r="AG85" s="104"/>
      <c r="AH85" s="96">
        <f t="shared" si="152"/>
        <v>20</v>
      </c>
      <c r="AI85" s="101"/>
      <c r="AJ85" s="96">
        <f t="shared" si="153"/>
        <v>50</v>
      </c>
      <c r="AK85" s="101"/>
      <c r="AL85" s="96">
        <f t="shared" si="154"/>
        <v>70</v>
      </c>
      <c r="AM85" s="125"/>
      <c r="AN85" s="97">
        <f t="shared" si="155"/>
        <v>110</v>
      </c>
      <c r="AO85" s="135"/>
      <c r="AP85" s="96">
        <f t="shared" si="156"/>
        <v>100</v>
      </c>
      <c r="AQ85" s="112"/>
      <c r="AR85" s="71">
        <f t="shared" si="157"/>
        <v>70</v>
      </c>
      <c r="AS85" s="1503"/>
      <c r="AT85" s="84" t="s">
        <v>518</v>
      </c>
      <c r="AU85" s="185">
        <f>(AF85*AU$4)/1000</f>
        <v>0.06</v>
      </c>
      <c r="AV85" s="101"/>
      <c r="AW85" s="185">
        <f>(AH85*AW$4)/1000</f>
        <v>0.44</v>
      </c>
      <c r="AX85" s="101"/>
      <c r="AY85" s="185">
        <f>(AJ85*AY$4)/1000</f>
        <v>13.8</v>
      </c>
      <c r="AZ85" s="101"/>
      <c r="BA85" s="185">
        <f>(AL85*BA$4)/1000</f>
        <v>62.44</v>
      </c>
      <c r="BB85" s="112"/>
      <c r="BC85" s="185">
        <f>(AN85*BC$4)/1000</f>
        <v>8.8000000000000007</v>
      </c>
      <c r="BD85" s="117"/>
      <c r="BE85" s="185">
        <f>(AP85*BE$4)/1000</f>
        <v>22.5</v>
      </c>
      <c r="BF85" s="112"/>
      <c r="BG85" s="190">
        <f>(AR85*BG$4)/1000</f>
        <v>12.6</v>
      </c>
      <c r="BH85" s="386">
        <f t="shared" si="158"/>
        <v>120.63999999999999</v>
      </c>
      <c r="BI85" s="1503"/>
      <c r="BJ85" s="84" t="s">
        <v>518</v>
      </c>
      <c r="BK85" s="280">
        <v>0</v>
      </c>
      <c r="BL85" s="184">
        <f t="shared" si="159"/>
        <v>0.06</v>
      </c>
      <c r="BM85" s="101"/>
      <c r="BN85" s="184">
        <f t="shared" si="160"/>
        <v>0.44</v>
      </c>
      <c r="BO85" s="101"/>
      <c r="BP85" s="184">
        <f t="shared" si="161"/>
        <v>13.8</v>
      </c>
      <c r="BQ85" s="101"/>
      <c r="BR85" s="184">
        <f t="shared" si="162"/>
        <v>62.44</v>
      </c>
      <c r="BS85" s="112"/>
      <c r="BT85" s="184">
        <f t="shared" si="163"/>
        <v>8.8000000000000007</v>
      </c>
      <c r="BU85" s="117"/>
      <c r="BV85" s="184">
        <f t="shared" si="164"/>
        <v>22.5</v>
      </c>
      <c r="BW85" s="112"/>
      <c r="BX85" s="184">
        <f t="shared" si="165"/>
        <v>12.6</v>
      </c>
      <c r="BY85" s="383">
        <f t="shared" si="166"/>
        <v>120.63999999999999</v>
      </c>
      <c r="BZ85" s="1503"/>
      <c r="CA85" s="84" t="s">
        <v>518</v>
      </c>
      <c r="CB85" s="262">
        <f t="shared" si="167"/>
        <v>0</v>
      </c>
      <c r="CC85" s="185">
        <f t="shared" si="168"/>
        <v>120.63999999999999</v>
      </c>
      <c r="CD85" s="101"/>
      <c r="CE85" s="185">
        <f t="shared" si="169"/>
        <v>120.63999999999999</v>
      </c>
      <c r="CF85" s="112"/>
      <c r="CG85" s="237">
        <v>1</v>
      </c>
      <c r="CH85" s="101"/>
      <c r="CI85" s="236">
        <f t="shared" si="170"/>
        <v>120.63999999999999</v>
      </c>
      <c r="CJ85" s="112"/>
      <c r="CK85" s="185">
        <f t="shared" si="171"/>
        <v>0</v>
      </c>
      <c r="CL85" s="117"/>
      <c r="CM85" s="236">
        <f t="shared" si="172"/>
        <v>0</v>
      </c>
      <c r="CN85" s="112"/>
      <c r="CO85" s="239">
        <v>39934</v>
      </c>
    </row>
    <row r="86" spans="2:93">
      <c r="B86" s="84" t="s">
        <v>521</v>
      </c>
      <c r="C86" s="96">
        <v>0</v>
      </c>
      <c r="D86" s="101"/>
      <c r="E86" s="96">
        <v>0</v>
      </c>
      <c r="F86" s="101"/>
      <c r="G86" s="96">
        <v>0</v>
      </c>
      <c r="H86" s="101"/>
      <c r="I86" s="96">
        <v>80</v>
      </c>
      <c r="J86" s="125"/>
      <c r="K86" s="109">
        <v>110</v>
      </c>
      <c r="L86" s="119"/>
      <c r="M86" s="96">
        <v>100</v>
      </c>
      <c r="N86" s="112"/>
      <c r="O86" s="71">
        <v>70</v>
      </c>
      <c r="P86" s="1493"/>
      <c r="Q86" s="84" t="s">
        <v>521</v>
      </c>
      <c r="R86" s="215">
        <v>0</v>
      </c>
      <c r="S86" s="216"/>
      <c r="T86" s="215">
        <v>0</v>
      </c>
      <c r="U86" s="216"/>
      <c r="V86" s="215">
        <v>0</v>
      </c>
      <c r="W86" s="216"/>
      <c r="X86" s="215">
        <v>80</v>
      </c>
      <c r="Y86" s="216"/>
      <c r="Z86" s="215">
        <v>110</v>
      </c>
      <c r="AA86" s="216"/>
      <c r="AB86" s="215">
        <v>100</v>
      </c>
      <c r="AC86" s="216"/>
      <c r="AD86" s="270">
        <v>70</v>
      </c>
      <c r="AE86" s="1503"/>
      <c r="AF86" s="175">
        <f t="shared" si="151"/>
        <v>0</v>
      </c>
      <c r="AG86" s="101"/>
      <c r="AH86" s="96">
        <f t="shared" si="152"/>
        <v>0</v>
      </c>
      <c r="AI86" s="101"/>
      <c r="AJ86" s="96">
        <f t="shared" si="153"/>
        <v>0</v>
      </c>
      <c r="AK86" s="101"/>
      <c r="AL86" s="96">
        <f t="shared" si="154"/>
        <v>80</v>
      </c>
      <c r="AM86" s="125"/>
      <c r="AN86" s="97">
        <f t="shared" si="155"/>
        <v>110</v>
      </c>
      <c r="AO86" s="135"/>
      <c r="AP86" s="96">
        <f t="shared" si="156"/>
        <v>100</v>
      </c>
      <c r="AQ86" s="112"/>
      <c r="AR86" s="71">
        <f t="shared" si="157"/>
        <v>70</v>
      </c>
      <c r="AS86" s="1503"/>
      <c r="AT86" s="84" t="s">
        <v>521</v>
      </c>
      <c r="AU86" s="185">
        <f>(AF86*AU$4)/1000</f>
        <v>0</v>
      </c>
      <c r="AV86" s="101"/>
      <c r="AW86" s="185">
        <f>(AH86*AW$4)/1000</f>
        <v>0</v>
      </c>
      <c r="AX86" s="101"/>
      <c r="AY86" s="185">
        <f>(AJ86*AY$4)/1000</f>
        <v>0</v>
      </c>
      <c r="AZ86" s="101"/>
      <c r="BA86" s="185">
        <f>(AL86*BA$4)/1000</f>
        <v>71.36</v>
      </c>
      <c r="BB86" s="112"/>
      <c r="BC86" s="185">
        <f>(AN86*BC$4)/1000</f>
        <v>8.8000000000000007</v>
      </c>
      <c r="BD86" s="117"/>
      <c r="BE86" s="185">
        <f>(AP86*BE$4)/1000</f>
        <v>22.5</v>
      </c>
      <c r="BF86" s="112"/>
      <c r="BG86" s="190">
        <f>(AR86*BG$4)/1000</f>
        <v>12.6</v>
      </c>
      <c r="BH86" s="386">
        <f t="shared" si="158"/>
        <v>115.25999999999999</v>
      </c>
      <c r="BI86" s="1503"/>
      <c r="BJ86" s="84" t="s">
        <v>521</v>
      </c>
      <c r="BK86" s="280">
        <v>0</v>
      </c>
      <c r="BL86" s="184">
        <f t="shared" si="159"/>
        <v>0</v>
      </c>
      <c r="BM86" s="101"/>
      <c r="BN86" s="184">
        <f t="shared" si="160"/>
        <v>0</v>
      </c>
      <c r="BO86" s="101"/>
      <c r="BP86" s="184">
        <f t="shared" si="161"/>
        <v>0</v>
      </c>
      <c r="BQ86" s="101"/>
      <c r="BR86" s="184">
        <f t="shared" si="162"/>
        <v>71.36</v>
      </c>
      <c r="BS86" s="112"/>
      <c r="BT86" s="184">
        <f t="shared" si="163"/>
        <v>8.8000000000000007</v>
      </c>
      <c r="BU86" s="117"/>
      <c r="BV86" s="184">
        <f t="shared" si="164"/>
        <v>22.5</v>
      </c>
      <c r="BW86" s="112"/>
      <c r="BX86" s="184">
        <f t="shared" si="165"/>
        <v>12.6</v>
      </c>
      <c r="BY86" s="383">
        <f t="shared" si="166"/>
        <v>115.25999999999999</v>
      </c>
      <c r="BZ86" s="1503"/>
      <c r="CA86" s="84" t="s">
        <v>521</v>
      </c>
      <c r="CB86" s="262">
        <f t="shared" si="167"/>
        <v>0</v>
      </c>
      <c r="CC86" s="185">
        <f t="shared" si="168"/>
        <v>115.25999999999999</v>
      </c>
      <c r="CD86" s="101"/>
      <c r="CE86" s="185">
        <f t="shared" si="169"/>
        <v>115.25999999999999</v>
      </c>
      <c r="CF86" s="112"/>
      <c r="CG86" s="237">
        <v>1</v>
      </c>
      <c r="CH86" s="101"/>
      <c r="CI86" s="236">
        <f t="shared" si="170"/>
        <v>115.25999999999999</v>
      </c>
      <c r="CJ86" s="112"/>
      <c r="CK86" s="185">
        <f t="shared" si="171"/>
        <v>0</v>
      </c>
      <c r="CL86" s="117"/>
      <c r="CM86" s="236">
        <f t="shared" si="172"/>
        <v>0</v>
      </c>
      <c r="CN86" s="112"/>
      <c r="CO86" s="239">
        <v>39934</v>
      </c>
    </row>
    <row r="87" spans="2:93" ht="24">
      <c r="B87" s="84" t="s">
        <v>522</v>
      </c>
      <c r="C87" s="109">
        <v>15</v>
      </c>
      <c r="D87" s="104"/>
      <c r="E87" s="96">
        <v>20</v>
      </c>
      <c r="F87" s="101"/>
      <c r="G87" s="96">
        <v>40</v>
      </c>
      <c r="H87" s="101"/>
      <c r="I87" s="96">
        <v>60</v>
      </c>
      <c r="J87" s="125"/>
      <c r="K87" s="109">
        <v>90</v>
      </c>
      <c r="L87" s="119"/>
      <c r="M87" s="96">
        <v>80</v>
      </c>
      <c r="N87" s="112"/>
      <c r="O87" s="71">
        <v>70</v>
      </c>
      <c r="P87" s="1493"/>
      <c r="Q87" s="84" t="s">
        <v>522</v>
      </c>
      <c r="R87" s="215">
        <v>15</v>
      </c>
      <c r="S87" s="216"/>
      <c r="T87" s="215">
        <v>20</v>
      </c>
      <c r="U87" s="216"/>
      <c r="V87" s="215">
        <v>40</v>
      </c>
      <c r="W87" s="216"/>
      <c r="X87" s="215">
        <v>60</v>
      </c>
      <c r="Y87" s="216"/>
      <c r="Z87" s="215">
        <v>90</v>
      </c>
      <c r="AA87" s="216"/>
      <c r="AB87" s="215">
        <v>80</v>
      </c>
      <c r="AC87" s="216"/>
      <c r="AD87" s="270">
        <v>70</v>
      </c>
      <c r="AE87" s="1503"/>
      <c r="AF87" s="177">
        <f t="shared" si="151"/>
        <v>15</v>
      </c>
      <c r="AG87" s="104"/>
      <c r="AH87" s="96">
        <f t="shared" si="152"/>
        <v>20</v>
      </c>
      <c r="AI87" s="101"/>
      <c r="AJ87" s="96">
        <f t="shared" si="153"/>
        <v>40</v>
      </c>
      <c r="AK87" s="101"/>
      <c r="AL87" s="96">
        <f t="shared" si="154"/>
        <v>60</v>
      </c>
      <c r="AM87" s="125"/>
      <c r="AN87" s="97">
        <f t="shared" si="155"/>
        <v>90</v>
      </c>
      <c r="AO87" s="135"/>
      <c r="AP87" s="96">
        <f t="shared" si="156"/>
        <v>80</v>
      </c>
      <c r="AQ87" s="112"/>
      <c r="AR87" s="71">
        <f t="shared" si="157"/>
        <v>70</v>
      </c>
      <c r="AS87" s="1503"/>
      <c r="AT87" s="84" t="s">
        <v>522</v>
      </c>
      <c r="AU87" s="185">
        <f>(AF87*AU$4)/1000</f>
        <v>0.06</v>
      </c>
      <c r="AV87" s="101"/>
      <c r="AW87" s="185">
        <f>(AH87*AW$4)/1000</f>
        <v>0.44</v>
      </c>
      <c r="AX87" s="101"/>
      <c r="AY87" s="185">
        <f>(AJ87*AY$4)/1000</f>
        <v>11.04</v>
      </c>
      <c r="AZ87" s="101"/>
      <c r="BA87" s="185">
        <f>(AL87*BA$4)/1000</f>
        <v>53.52</v>
      </c>
      <c r="BB87" s="112"/>
      <c r="BC87" s="185">
        <f>(AN87*BC$4)/1000</f>
        <v>7.2</v>
      </c>
      <c r="BD87" s="117"/>
      <c r="BE87" s="185">
        <f>(AP87*BE$4)/1000</f>
        <v>18</v>
      </c>
      <c r="BF87" s="112"/>
      <c r="BG87" s="190">
        <f>(AR87*BG$4)/1000</f>
        <v>12.6</v>
      </c>
      <c r="BH87" s="386">
        <f t="shared" si="158"/>
        <v>102.86</v>
      </c>
      <c r="BI87" s="1503"/>
      <c r="BJ87" s="84" t="s">
        <v>522</v>
      </c>
      <c r="BK87" s="280">
        <v>0</v>
      </c>
      <c r="BL87" s="184">
        <f t="shared" si="159"/>
        <v>0.06</v>
      </c>
      <c r="BM87" s="101"/>
      <c r="BN87" s="184">
        <f t="shared" si="160"/>
        <v>0.44</v>
      </c>
      <c r="BO87" s="101"/>
      <c r="BP87" s="184">
        <f t="shared" si="161"/>
        <v>11.04</v>
      </c>
      <c r="BQ87" s="101"/>
      <c r="BR87" s="184">
        <f t="shared" si="162"/>
        <v>53.52</v>
      </c>
      <c r="BS87" s="112"/>
      <c r="BT87" s="184">
        <f t="shared" si="163"/>
        <v>7.2000000000000011</v>
      </c>
      <c r="BU87" s="117"/>
      <c r="BV87" s="184">
        <f t="shared" si="164"/>
        <v>18</v>
      </c>
      <c r="BW87" s="112"/>
      <c r="BX87" s="184">
        <f t="shared" si="165"/>
        <v>12.6</v>
      </c>
      <c r="BY87" s="383">
        <f t="shared" si="166"/>
        <v>102.86</v>
      </c>
      <c r="BZ87" s="1503"/>
      <c r="CA87" s="84" t="s">
        <v>522</v>
      </c>
      <c r="CB87" s="262">
        <f t="shared" si="167"/>
        <v>0</v>
      </c>
      <c r="CC87" s="185">
        <f t="shared" si="168"/>
        <v>102.86</v>
      </c>
      <c r="CD87" s="101"/>
      <c r="CE87" s="185">
        <f t="shared" si="169"/>
        <v>102.86</v>
      </c>
      <c r="CF87" s="112"/>
      <c r="CG87" s="237">
        <v>1</v>
      </c>
      <c r="CH87" s="101"/>
      <c r="CI87" s="236">
        <f t="shared" si="170"/>
        <v>102.86</v>
      </c>
      <c r="CJ87" s="112"/>
      <c r="CK87" s="185">
        <f t="shared" si="171"/>
        <v>0</v>
      </c>
      <c r="CL87" s="117"/>
      <c r="CM87" s="236">
        <f t="shared" si="172"/>
        <v>0</v>
      </c>
      <c r="CN87" s="112"/>
      <c r="CO87" s="239">
        <v>39934</v>
      </c>
    </row>
    <row r="88" spans="2:93">
      <c r="B88" s="84" t="s">
        <v>523</v>
      </c>
      <c r="C88" s="138">
        <v>0</v>
      </c>
      <c r="D88" s="101"/>
      <c r="E88" s="138">
        <v>0</v>
      </c>
      <c r="F88" s="101"/>
      <c r="G88" s="96">
        <v>50</v>
      </c>
      <c r="H88" s="101"/>
      <c r="I88" s="96">
        <v>70</v>
      </c>
      <c r="J88" s="125"/>
      <c r="K88" s="109">
        <v>110</v>
      </c>
      <c r="L88" s="119"/>
      <c r="M88" s="96">
        <v>100</v>
      </c>
      <c r="N88" s="112"/>
      <c r="O88" s="71">
        <v>70</v>
      </c>
      <c r="P88" s="1493"/>
      <c r="Q88" s="84" t="s">
        <v>523</v>
      </c>
      <c r="R88" s="215">
        <v>0</v>
      </c>
      <c r="S88" s="216"/>
      <c r="T88" s="215">
        <v>0</v>
      </c>
      <c r="U88" s="216"/>
      <c r="V88" s="215">
        <v>50</v>
      </c>
      <c r="W88" s="216"/>
      <c r="X88" s="215">
        <v>70</v>
      </c>
      <c r="Y88" s="216"/>
      <c r="Z88" s="215">
        <v>110</v>
      </c>
      <c r="AA88" s="216"/>
      <c r="AB88" s="215">
        <v>100</v>
      </c>
      <c r="AC88" s="216"/>
      <c r="AD88" s="270">
        <v>70</v>
      </c>
      <c r="AE88" s="1503"/>
      <c r="AF88" s="175">
        <f t="shared" si="151"/>
        <v>0</v>
      </c>
      <c r="AG88" s="101"/>
      <c r="AH88" s="96">
        <f t="shared" si="152"/>
        <v>0</v>
      </c>
      <c r="AI88" s="101"/>
      <c r="AJ88" s="96">
        <f t="shared" si="153"/>
        <v>50</v>
      </c>
      <c r="AK88" s="101"/>
      <c r="AL88" s="96">
        <f t="shared" si="154"/>
        <v>70</v>
      </c>
      <c r="AM88" s="125"/>
      <c r="AN88" s="97">
        <f t="shared" si="155"/>
        <v>110</v>
      </c>
      <c r="AO88" s="135"/>
      <c r="AP88" s="96">
        <f t="shared" si="156"/>
        <v>100</v>
      </c>
      <c r="AQ88" s="112"/>
      <c r="AR88" s="71">
        <f t="shared" si="157"/>
        <v>70</v>
      </c>
      <c r="AS88" s="1503"/>
      <c r="AT88" s="84" t="s">
        <v>523</v>
      </c>
      <c r="AU88" s="185">
        <f>(AF88*AU$4)/1000</f>
        <v>0</v>
      </c>
      <c r="AV88" s="101"/>
      <c r="AW88" s="185">
        <f>(AH88*AW$4)/1000</f>
        <v>0</v>
      </c>
      <c r="AX88" s="101"/>
      <c r="AY88" s="185">
        <f>(AJ88*AY$4)/1000</f>
        <v>13.8</v>
      </c>
      <c r="AZ88" s="101"/>
      <c r="BA88" s="185">
        <f>(AL88*BA$4)/1000</f>
        <v>62.44</v>
      </c>
      <c r="BB88" s="112"/>
      <c r="BC88" s="185">
        <f>(AN88*BC$4)/1000</f>
        <v>8.8000000000000007</v>
      </c>
      <c r="BD88" s="117"/>
      <c r="BE88" s="185">
        <f>(AP88*BE$4)/1000</f>
        <v>22.5</v>
      </c>
      <c r="BF88" s="112"/>
      <c r="BG88" s="190">
        <f>(AR88*BG$4)/1000</f>
        <v>12.6</v>
      </c>
      <c r="BH88" s="386">
        <f t="shared" si="158"/>
        <v>120.13999999999999</v>
      </c>
      <c r="BI88" s="1503"/>
      <c r="BJ88" s="84" t="s">
        <v>523</v>
      </c>
      <c r="BK88" s="280">
        <v>0</v>
      </c>
      <c r="BL88" s="184">
        <f t="shared" si="159"/>
        <v>0</v>
      </c>
      <c r="BM88" s="101"/>
      <c r="BN88" s="184">
        <f t="shared" si="160"/>
        <v>0</v>
      </c>
      <c r="BO88" s="101"/>
      <c r="BP88" s="184">
        <f t="shared" si="161"/>
        <v>13.8</v>
      </c>
      <c r="BQ88" s="101"/>
      <c r="BR88" s="184">
        <f t="shared" si="162"/>
        <v>62.44</v>
      </c>
      <c r="BS88" s="112"/>
      <c r="BT88" s="184">
        <f t="shared" si="163"/>
        <v>8.8000000000000007</v>
      </c>
      <c r="BU88" s="117"/>
      <c r="BV88" s="184">
        <f t="shared" si="164"/>
        <v>22.5</v>
      </c>
      <c r="BW88" s="112"/>
      <c r="BX88" s="184">
        <f t="shared" si="165"/>
        <v>12.6</v>
      </c>
      <c r="BY88" s="383">
        <f t="shared" si="166"/>
        <v>120.13999999999999</v>
      </c>
      <c r="BZ88" s="1503"/>
      <c r="CA88" s="84" t="s">
        <v>523</v>
      </c>
      <c r="CB88" s="262">
        <f t="shared" si="167"/>
        <v>0</v>
      </c>
      <c r="CC88" s="185">
        <f t="shared" si="168"/>
        <v>120.13999999999999</v>
      </c>
      <c r="CD88" s="101"/>
      <c r="CE88" s="185">
        <f t="shared" si="169"/>
        <v>120.13999999999999</v>
      </c>
      <c r="CF88" s="112"/>
      <c r="CG88" s="237">
        <v>1</v>
      </c>
      <c r="CH88" s="101"/>
      <c r="CI88" s="236">
        <f t="shared" si="170"/>
        <v>120.13999999999999</v>
      </c>
      <c r="CJ88" s="112"/>
      <c r="CK88" s="185">
        <f t="shared" si="171"/>
        <v>0</v>
      </c>
      <c r="CL88" s="117"/>
      <c r="CM88" s="236">
        <f t="shared" si="172"/>
        <v>0</v>
      </c>
      <c r="CN88" s="112"/>
      <c r="CO88" s="239">
        <v>39934</v>
      </c>
    </row>
    <row r="89" spans="2:93" ht="37.5">
      <c r="B89" s="84" t="s">
        <v>208</v>
      </c>
      <c r="C89" s="138">
        <v>0</v>
      </c>
      <c r="D89" s="101"/>
      <c r="E89" s="138">
        <v>0</v>
      </c>
      <c r="F89" s="101"/>
      <c r="G89" s="96">
        <v>1</v>
      </c>
      <c r="H89" s="101"/>
      <c r="I89" s="96">
        <v>2</v>
      </c>
      <c r="J89" s="125"/>
      <c r="K89" s="109">
        <v>2.5</v>
      </c>
      <c r="L89" s="119"/>
      <c r="M89" s="96">
        <v>2</v>
      </c>
      <c r="N89" s="112"/>
      <c r="O89" s="73">
        <v>1.5</v>
      </c>
      <c r="P89" s="1493"/>
      <c r="Q89" s="84" t="s">
        <v>208</v>
      </c>
      <c r="R89" s="215">
        <v>0</v>
      </c>
      <c r="S89" s="216"/>
      <c r="T89" s="215">
        <v>0</v>
      </c>
      <c r="U89" s="216"/>
      <c r="V89" s="215">
        <v>1</v>
      </c>
      <c r="W89" s="216"/>
      <c r="X89" s="215">
        <v>2</v>
      </c>
      <c r="Y89" s="216"/>
      <c r="Z89" s="215">
        <v>2.5</v>
      </c>
      <c r="AA89" s="216"/>
      <c r="AB89" s="215">
        <v>2</v>
      </c>
      <c r="AC89" s="216"/>
      <c r="AD89" s="270">
        <v>1.5</v>
      </c>
      <c r="AE89" s="1503"/>
      <c r="AF89" s="175">
        <f t="shared" si="151"/>
        <v>0</v>
      </c>
      <c r="AG89" s="101"/>
      <c r="AH89" s="96">
        <f t="shared" si="152"/>
        <v>0</v>
      </c>
      <c r="AI89" s="101"/>
      <c r="AJ89" s="96">
        <f t="shared" si="153"/>
        <v>1</v>
      </c>
      <c r="AK89" s="101"/>
      <c r="AL89" s="96">
        <f t="shared" si="154"/>
        <v>2</v>
      </c>
      <c r="AM89" s="125"/>
      <c r="AN89" s="97">
        <f t="shared" si="155"/>
        <v>2.5</v>
      </c>
      <c r="AO89" s="135"/>
      <c r="AP89" s="96">
        <f t="shared" si="156"/>
        <v>2</v>
      </c>
      <c r="AQ89" s="112"/>
      <c r="AR89" s="73">
        <f t="shared" si="157"/>
        <v>1.5</v>
      </c>
      <c r="AS89" s="1503"/>
      <c r="AT89" s="84" t="s">
        <v>208</v>
      </c>
      <c r="AU89" s="184">
        <f>AF89*AU$4</f>
        <v>0</v>
      </c>
      <c r="AV89" s="187"/>
      <c r="AW89" s="184">
        <f>AH89*AW$4</f>
        <v>0</v>
      </c>
      <c r="AX89" s="187"/>
      <c r="AY89" s="184">
        <f>AJ89*AY$4</f>
        <v>276</v>
      </c>
      <c r="AZ89" s="187"/>
      <c r="BA89" s="184">
        <f>AL89*BA$4</f>
        <v>1784</v>
      </c>
      <c r="BB89" s="188"/>
      <c r="BC89" s="184">
        <f>AN89*BC$4</f>
        <v>200</v>
      </c>
      <c r="BD89" s="189"/>
      <c r="BE89" s="184">
        <f>AP89*BE$4</f>
        <v>450</v>
      </c>
      <c r="BF89" s="188"/>
      <c r="BG89" s="191">
        <f>AR89*BG$4</f>
        <v>270</v>
      </c>
      <c r="BH89" s="386">
        <f t="shared" si="158"/>
        <v>2980</v>
      </c>
      <c r="BI89" s="1503"/>
      <c r="BJ89" s="84" t="s">
        <v>208</v>
      </c>
      <c r="BK89" s="280">
        <v>0</v>
      </c>
      <c r="BL89" s="184">
        <f t="shared" si="159"/>
        <v>0</v>
      </c>
      <c r="BM89" s="101"/>
      <c r="BN89" s="184">
        <f t="shared" si="160"/>
        <v>0</v>
      </c>
      <c r="BO89" s="101"/>
      <c r="BP89" s="184">
        <f t="shared" si="161"/>
        <v>276</v>
      </c>
      <c r="BQ89" s="101"/>
      <c r="BR89" s="184">
        <f t="shared" si="162"/>
        <v>1784</v>
      </c>
      <c r="BS89" s="112"/>
      <c r="BT89" s="184">
        <f t="shared" si="163"/>
        <v>200</v>
      </c>
      <c r="BU89" s="117"/>
      <c r="BV89" s="184">
        <f t="shared" si="164"/>
        <v>450</v>
      </c>
      <c r="BW89" s="112"/>
      <c r="BX89" s="184">
        <f t="shared" si="165"/>
        <v>270</v>
      </c>
      <c r="BY89" s="383">
        <f t="shared" si="166"/>
        <v>2980</v>
      </c>
      <c r="BZ89" s="1503"/>
      <c r="CA89" s="84" t="s">
        <v>208</v>
      </c>
      <c r="CB89" s="262">
        <f t="shared" si="167"/>
        <v>0</v>
      </c>
      <c r="CC89" s="185">
        <f t="shared" si="168"/>
        <v>2980</v>
      </c>
      <c r="CD89" s="101"/>
      <c r="CE89" s="185">
        <f t="shared" si="169"/>
        <v>2980</v>
      </c>
      <c r="CF89" s="112"/>
      <c r="CG89" s="237">
        <v>1</v>
      </c>
      <c r="CH89" s="101"/>
      <c r="CI89" s="236">
        <f t="shared" si="170"/>
        <v>2980</v>
      </c>
      <c r="CJ89" s="112"/>
      <c r="CK89" s="185">
        <f t="shared" si="171"/>
        <v>0</v>
      </c>
      <c r="CL89" s="117"/>
      <c r="CM89" s="236">
        <f t="shared" si="172"/>
        <v>0</v>
      </c>
      <c r="CN89" s="112"/>
      <c r="CO89" s="239">
        <v>39934</v>
      </c>
    </row>
    <row r="90" spans="2:93" ht="49.5">
      <c r="B90" s="84" t="s">
        <v>209</v>
      </c>
      <c r="C90" s="138">
        <v>0</v>
      </c>
      <c r="D90" s="101"/>
      <c r="E90" s="138">
        <v>0</v>
      </c>
      <c r="F90" s="101"/>
      <c r="G90" s="96">
        <v>1</v>
      </c>
      <c r="H90" s="101"/>
      <c r="I90" s="96">
        <v>2</v>
      </c>
      <c r="J90" s="125"/>
      <c r="K90" s="109">
        <v>2.5</v>
      </c>
      <c r="L90" s="119"/>
      <c r="M90" s="96">
        <v>2</v>
      </c>
      <c r="N90" s="112"/>
      <c r="O90" s="73">
        <v>1.5</v>
      </c>
      <c r="P90" s="1493"/>
      <c r="Q90" s="84" t="s">
        <v>209</v>
      </c>
      <c r="R90" s="215">
        <v>0</v>
      </c>
      <c r="S90" s="216"/>
      <c r="T90" s="215">
        <v>0</v>
      </c>
      <c r="U90" s="216"/>
      <c r="V90" s="215">
        <v>1</v>
      </c>
      <c r="W90" s="216"/>
      <c r="X90" s="215">
        <v>2</v>
      </c>
      <c r="Y90" s="216"/>
      <c r="Z90" s="215">
        <v>2.5</v>
      </c>
      <c r="AA90" s="216"/>
      <c r="AB90" s="215">
        <v>2</v>
      </c>
      <c r="AC90" s="216"/>
      <c r="AD90" s="270">
        <v>1.5</v>
      </c>
      <c r="AE90" s="1503"/>
      <c r="AF90" s="175">
        <f t="shared" si="151"/>
        <v>0</v>
      </c>
      <c r="AG90" s="101"/>
      <c r="AH90" s="96">
        <f t="shared" si="152"/>
        <v>0</v>
      </c>
      <c r="AI90" s="101"/>
      <c r="AJ90" s="96">
        <f t="shared" si="153"/>
        <v>1</v>
      </c>
      <c r="AK90" s="101"/>
      <c r="AL90" s="96">
        <f t="shared" si="154"/>
        <v>2</v>
      </c>
      <c r="AM90" s="125"/>
      <c r="AN90" s="97">
        <f t="shared" si="155"/>
        <v>2.5</v>
      </c>
      <c r="AO90" s="135"/>
      <c r="AP90" s="96">
        <f t="shared" si="156"/>
        <v>2</v>
      </c>
      <c r="AQ90" s="112"/>
      <c r="AR90" s="73">
        <f t="shared" si="157"/>
        <v>1.5</v>
      </c>
      <c r="AS90" s="1503"/>
      <c r="AT90" s="84" t="s">
        <v>209</v>
      </c>
      <c r="AU90" s="184">
        <f>AF90*AU$4</f>
        <v>0</v>
      </c>
      <c r="AV90" s="187"/>
      <c r="AW90" s="184">
        <f>AH90*AW$4</f>
        <v>0</v>
      </c>
      <c r="AX90" s="187"/>
      <c r="AY90" s="184">
        <f>AJ90*AY$4</f>
        <v>276</v>
      </c>
      <c r="AZ90" s="187"/>
      <c r="BA90" s="184">
        <f>AL90*BA$4</f>
        <v>1784</v>
      </c>
      <c r="BB90" s="188"/>
      <c r="BC90" s="184">
        <f>AN90*BC$4</f>
        <v>200</v>
      </c>
      <c r="BD90" s="189"/>
      <c r="BE90" s="184">
        <f>AP90*BE$4</f>
        <v>450</v>
      </c>
      <c r="BF90" s="188"/>
      <c r="BG90" s="191">
        <f>AR90*BG$4</f>
        <v>270</v>
      </c>
      <c r="BH90" s="386">
        <f t="shared" si="158"/>
        <v>2980</v>
      </c>
      <c r="BI90" s="1503"/>
      <c r="BJ90" s="84" t="s">
        <v>209</v>
      </c>
      <c r="BK90" s="280">
        <v>0</v>
      </c>
      <c r="BL90" s="184">
        <f t="shared" si="159"/>
        <v>0</v>
      </c>
      <c r="BM90" s="101"/>
      <c r="BN90" s="184">
        <f t="shared" si="160"/>
        <v>0</v>
      </c>
      <c r="BO90" s="101"/>
      <c r="BP90" s="184">
        <f t="shared" si="161"/>
        <v>276</v>
      </c>
      <c r="BQ90" s="101"/>
      <c r="BR90" s="184">
        <f t="shared" si="162"/>
        <v>1784</v>
      </c>
      <c r="BS90" s="112"/>
      <c r="BT90" s="184">
        <f t="shared" si="163"/>
        <v>200</v>
      </c>
      <c r="BU90" s="117"/>
      <c r="BV90" s="184">
        <f t="shared" si="164"/>
        <v>450</v>
      </c>
      <c r="BW90" s="112"/>
      <c r="BX90" s="184">
        <f t="shared" si="165"/>
        <v>270</v>
      </c>
      <c r="BY90" s="383">
        <f t="shared" si="166"/>
        <v>2980</v>
      </c>
      <c r="BZ90" s="1503"/>
      <c r="CA90" s="84" t="s">
        <v>209</v>
      </c>
      <c r="CB90" s="262">
        <f t="shared" si="167"/>
        <v>0</v>
      </c>
      <c r="CC90" s="185">
        <f t="shared" si="168"/>
        <v>2980</v>
      </c>
      <c r="CD90" s="101"/>
      <c r="CE90" s="185">
        <f t="shared" si="169"/>
        <v>2980</v>
      </c>
      <c r="CF90" s="112"/>
      <c r="CG90" s="237">
        <v>1</v>
      </c>
      <c r="CH90" s="101"/>
      <c r="CI90" s="236">
        <f t="shared" si="170"/>
        <v>2980</v>
      </c>
      <c r="CJ90" s="112"/>
      <c r="CK90" s="185">
        <f t="shared" si="171"/>
        <v>0</v>
      </c>
      <c r="CL90" s="117"/>
      <c r="CM90" s="236">
        <f t="shared" si="172"/>
        <v>0</v>
      </c>
      <c r="CN90" s="112"/>
      <c r="CO90" s="239">
        <v>39934</v>
      </c>
    </row>
    <row r="91" spans="2:93" ht="24">
      <c r="B91" s="84" t="s">
        <v>524</v>
      </c>
      <c r="C91" s="138">
        <v>0</v>
      </c>
      <c r="D91" s="101"/>
      <c r="E91" s="138">
        <v>0</v>
      </c>
      <c r="F91" s="101"/>
      <c r="G91" s="96">
        <v>50</v>
      </c>
      <c r="H91" s="101"/>
      <c r="I91" s="96">
        <v>70</v>
      </c>
      <c r="J91" s="125"/>
      <c r="K91" s="109">
        <v>110</v>
      </c>
      <c r="L91" s="119"/>
      <c r="M91" s="96">
        <v>100</v>
      </c>
      <c r="N91" s="112"/>
      <c r="O91" s="71">
        <v>70</v>
      </c>
      <c r="P91" s="1493"/>
      <c r="Q91" s="84" t="s">
        <v>524</v>
      </c>
      <c r="R91" s="215">
        <v>0</v>
      </c>
      <c r="S91" s="216"/>
      <c r="T91" s="215">
        <v>0</v>
      </c>
      <c r="U91" s="216"/>
      <c r="V91" s="215">
        <v>50</v>
      </c>
      <c r="W91" s="216"/>
      <c r="X91" s="215">
        <v>70</v>
      </c>
      <c r="Y91" s="216"/>
      <c r="Z91" s="215">
        <v>110</v>
      </c>
      <c r="AA91" s="216"/>
      <c r="AB91" s="215">
        <v>100</v>
      </c>
      <c r="AC91" s="216"/>
      <c r="AD91" s="270">
        <v>70</v>
      </c>
      <c r="AE91" s="1503"/>
      <c r="AF91" s="175">
        <f t="shared" si="151"/>
        <v>0</v>
      </c>
      <c r="AG91" s="101"/>
      <c r="AH91" s="96">
        <f t="shared" si="152"/>
        <v>0</v>
      </c>
      <c r="AI91" s="101"/>
      <c r="AJ91" s="96">
        <f t="shared" si="153"/>
        <v>50</v>
      </c>
      <c r="AK91" s="101"/>
      <c r="AL91" s="96">
        <f t="shared" si="154"/>
        <v>70</v>
      </c>
      <c r="AM91" s="125"/>
      <c r="AN91" s="97">
        <f t="shared" si="155"/>
        <v>110</v>
      </c>
      <c r="AO91" s="135"/>
      <c r="AP91" s="96">
        <f t="shared" si="156"/>
        <v>100</v>
      </c>
      <c r="AQ91" s="112"/>
      <c r="AR91" s="71">
        <f t="shared" si="157"/>
        <v>70</v>
      </c>
      <c r="AS91" s="1503"/>
      <c r="AT91" s="84" t="s">
        <v>524</v>
      </c>
      <c r="AU91" s="185">
        <f>(AF91*AU$4)/1000</f>
        <v>0</v>
      </c>
      <c r="AV91" s="101"/>
      <c r="AW91" s="185">
        <f>(AH91*AW$4)/1000</f>
        <v>0</v>
      </c>
      <c r="AX91" s="101"/>
      <c r="AY91" s="185">
        <f>(AJ91*AY$4)/1000</f>
        <v>13.8</v>
      </c>
      <c r="AZ91" s="101"/>
      <c r="BA91" s="185">
        <f>(AL91*BA$4)/1000</f>
        <v>62.44</v>
      </c>
      <c r="BB91" s="112"/>
      <c r="BC91" s="185">
        <f>(AN91*BC$4)/1000</f>
        <v>8.8000000000000007</v>
      </c>
      <c r="BD91" s="117"/>
      <c r="BE91" s="185">
        <f>(AP91*BE$4)/1000</f>
        <v>22.5</v>
      </c>
      <c r="BF91" s="112"/>
      <c r="BG91" s="190">
        <f>(AR91*BG$4)/1000</f>
        <v>12.6</v>
      </c>
      <c r="BH91" s="386">
        <f t="shared" si="158"/>
        <v>120.13999999999999</v>
      </c>
      <c r="BI91" s="1503"/>
      <c r="BJ91" s="84" t="s">
        <v>524</v>
      </c>
      <c r="BK91" s="280">
        <v>0</v>
      </c>
      <c r="BL91" s="184">
        <f t="shared" si="159"/>
        <v>0</v>
      </c>
      <c r="BM91" s="101"/>
      <c r="BN91" s="184">
        <f t="shared" si="160"/>
        <v>0</v>
      </c>
      <c r="BO91" s="101"/>
      <c r="BP91" s="184">
        <f t="shared" si="161"/>
        <v>13.8</v>
      </c>
      <c r="BQ91" s="101"/>
      <c r="BR91" s="184">
        <f t="shared" si="162"/>
        <v>62.44</v>
      </c>
      <c r="BS91" s="112"/>
      <c r="BT91" s="184">
        <f t="shared" si="163"/>
        <v>8.8000000000000007</v>
      </c>
      <c r="BU91" s="117"/>
      <c r="BV91" s="184">
        <f t="shared" si="164"/>
        <v>22.5</v>
      </c>
      <c r="BW91" s="112"/>
      <c r="BX91" s="184">
        <f t="shared" si="165"/>
        <v>12.6</v>
      </c>
      <c r="BY91" s="383">
        <f t="shared" si="166"/>
        <v>120.13999999999999</v>
      </c>
      <c r="BZ91" s="1503"/>
      <c r="CA91" s="84" t="s">
        <v>524</v>
      </c>
      <c r="CB91" s="262">
        <f>BK91</f>
        <v>0</v>
      </c>
      <c r="CC91" s="185">
        <f t="shared" si="168"/>
        <v>120.13999999999999</v>
      </c>
      <c r="CD91" s="101"/>
      <c r="CE91" s="185">
        <f t="shared" si="169"/>
        <v>120.13999999999999</v>
      </c>
      <c r="CF91" s="112"/>
      <c r="CG91" s="237">
        <v>1</v>
      </c>
      <c r="CH91" s="101"/>
      <c r="CI91" s="236">
        <f t="shared" si="170"/>
        <v>120.13999999999999</v>
      </c>
      <c r="CJ91" s="112"/>
      <c r="CK91" s="185">
        <f t="shared" si="171"/>
        <v>0</v>
      </c>
      <c r="CL91" s="117"/>
      <c r="CM91" s="236">
        <f t="shared" si="172"/>
        <v>0</v>
      </c>
      <c r="CN91" s="112"/>
      <c r="CO91" s="239">
        <v>39934</v>
      </c>
    </row>
    <row r="92" spans="2:93" s="206" customFormat="1" ht="15.75">
      <c r="B92" s="209" t="s">
        <v>525</v>
      </c>
      <c r="C92" s="210" t="s">
        <v>525</v>
      </c>
      <c r="D92" s="207"/>
      <c r="E92" s="207"/>
      <c r="F92" s="207"/>
      <c r="G92" s="207"/>
      <c r="H92" s="207"/>
      <c r="I92" s="207"/>
      <c r="J92" s="207"/>
      <c r="K92" s="207"/>
      <c r="L92" s="207"/>
      <c r="M92" s="207"/>
      <c r="N92" s="207"/>
      <c r="O92" s="208"/>
      <c r="P92" s="1494"/>
      <c r="Q92" s="209" t="s">
        <v>525</v>
      </c>
      <c r="R92" s="210" t="s">
        <v>525</v>
      </c>
      <c r="S92" s="207"/>
      <c r="T92" s="207"/>
      <c r="U92" s="207"/>
      <c r="V92" s="207"/>
      <c r="W92" s="207"/>
      <c r="X92" s="207"/>
      <c r="Y92" s="207"/>
      <c r="Z92" s="207"/>
      <c r="AA92" s="207"/>
      <c r="AB92" s="207"/>
      <c r="AC92" s="207"/>
      <c r="AD92" s="208"/>
      <c r="AE92" s="1504"/>
      <c r="AF92" s="211" t="s">
        <v>525</v>
      </c>
      <c r="AG92" s="207"/>
      <c r="AH92" s="207"/>
      <c r="AI92" s="207"/>
      <c r="AJ92" s="207"/>
      <c r="AK92" s="207"/>
      <c r="AL92" s="207"/>
      <c r="AM92" s="207"/>
      <c r="AN92" s="207"/>
      <c r="AO92" s="207"/>
      <c r="AP92" s="207"/>
      <c r="AQ92" s="207"/>
      <c r="AR92" s="208"/>
      <c r="AS92" s="1504"/>
      <c r="AT92" s="209" t="s">
        <v>525</v>
      </c>
      <c r="AU92" s="211" t="s">
        <v>525</v>
      </c>
      <c r="AV92" s="207"/>
      <c r="AW92" s="207"/>
      <c r="AX92" s="207"/>
      <c r="AY92" s="207"/>
      <c r="AZ92" s="207"/>
      <c r="BA92" s="207"/>
      <c r="BB92" s="207"/>
      <c r="BC92" s="207"/>
      <c r="BD92" s="207"/>
      <c r="BE92" s="207"/>
      <c r="BF92" s="207"/>
      <c r="BG92" s="208"/>
      <c r="BH92" s="384"/>
      <c r="BI92" s="1504"/>
      <c r="BJ92" s="209" t="s">
        <v>525</v>
      </c>
      <c r="BK92" s="281"/>
      <c r="BL92" s="211" t="s">
        <v>525</v>
      </c>
      <c r="BM92" s="207"/>
      <c r="BN92" s="207"/>
      <c r="BO92" s="207"/>
      <c r="BP92" s="207"/>
      <c r="BQ92" s="207"/>
      <c r="BR92" s="207"/>
      <c r="BS92" s="207"/>
      <c r="BT92" s="207"/>
      <c r="BU92" s="207"/>
      <c r="BV92" s="207"/>
      <c r="BW92" s="207"/>
      <c r="BX92" s="208"/>
      <c r="BY92" s="384"/>
      <c r="BZ92" s="1504"/>
      <c r="CA92" s="209" t="s">
        <v>525</v>
      </c>
      <c r="CB92" s="263"/>
      <c r="CC92" s="211" t="s">
        <v>525</v>
      </c>
      <c r="CD92" s="207"/>
      <c r="CE92" s="207"/>
      <c r="CF92" s="207"/>
      <c r="CG92" s="207"/>
      <c r="CH92" s="207"/>
      <c r="CI92" s="207"/>
      <c r="CJ92" s="207"/>
      <c r="CK92" s="207"/>
      <c r="CL92" s="207"/>
      <c r="CM92" s="207"/>
      <c r="CN92" s="207"/>
      <c r="CO92" s="208"/>
    </row>
    <row r="93" spans="2:93" ht="48">
      <c r="B93" s="84" t="s">
        <v>187</v>
      </c>
      <c r="C93" s="109">
        <v>15</v>
      </c>
      <c r="D93" s="104"/>
      <c r="E93" s="96">
        <v>20</v>
      </c>
      <c r="F93" s="101"/>
      <c r="G93" s="96">
        <v>40</v>
      </c>
      <c r="H93" s="101"/>
      <c r="I93" s="96">
        <v>60</v>
      </c>
      <c r="J93" s="125"/>
      <c r="K93" s="109">
        <v>90</v>
      </c>
      <c r="L93" s="119"/>
      <c r="M93" s="96">
        <v>80</v>
      </c>
      <c r="N93" s="112"/>
      <c r="O93" s="71">
        <v>60</v>
      </c>
      <c r="P93" s="1493"/>
      <c r="Q93" s="84" t="s">
        <v>187</v>
      </c>
      <c r="R93" s="215">
        <v>15</v>
      </c>
      <c r="S93" s="216"/>
      <c r="T93" s="215">
        <v>20</v>
      </c>
      <c r="U93" s="216"/>
      <c r="V93" s="215">
        <v>40</v>
      </c>
      <c r="W93" s="216"/>
      <c r="X93" s="215">
        <v>60</v>
      </c>
      <c r="Y93" s="216"/>
      <c r="Z93" s="215">
        <v>90</v>
      </c>
      <c r="AA93" s="216"/>
      <c r="AB93" s="215">
        <v>80</v>
      </c>
      <c r="AC93" s="216"/>
      <c r="AD93" s="270">
        <v>60</v>
      </c>
      <c r="AE93" s="1503"/>
      <c r="AF93" s="177">
        <f t="shared" ref="AF93:AF105" si="173">IF(R93=0,C93,IF(ISBLANK(R93),C93,R93))</f>
        <v>15</v>
      </c>
      <c r="AG93" s="104"/>
      <c r="AH93" s="96">
        <f t="shared" ref="AH93:AH105" si="174">IF(T93=0,E93,IF(ISBLANK(T93),E93,T93))</f>
        <v>20</v>
      </c>
      <c r="AI93" s="101"/>
      <c r="AJ93" s="96">
        <f t="shared" ref="AJ93:AJ105" si="175">IF(V93=0,G93,IF(ISBLANK(V93),G93,V93))</f>
        <v>40</v>
      </c>
      <c r="AK93" s="101"/>
      <c r="AL93" s="96">
        <f t="shared" ref="AL93:AL105" si="176">IF(X93=0,I93,IF(ISBLANK(X93),I93,X93))</f>
        <v>60</v>
      </c>
      <c r="AM93" s="125"/>
      <c r="AN93" s="97">
        <f t="shared" ref="AN93:AN105" si="177">IF(Z93=0,K93,IF(ISBLANK(Z93),K93,Z93))</f>
        <v>90</v>
      </c>
      <c r="AO93" s="135"/>
      <c r="AP93" s="96">
        <f t="shared" ref="AP93:AP105" si="178">IF(AB93=0,M93,IF(ISBLANK(AB93),M93,AB93))</f>
        <v>80</v>
      </c>
      <c r="AQ93" s="112"/>
      <c r="AR93" s="71">
        <f t="shared" ref="AR93:AR105" si="179">IF(AD93=0,O93,IF(ISBLANK(AD93),O93,AD93))</f>
        <v>60</v>
      </c>
      <c r="AS93" s="1503"/>
      <c r="AT93" s="84" t="s">
        <v>187</v>
      </c>
      <c r="AU93" s="185">
        <f t="shared" ref="AU93:AU99" si="180">(AF93*AU$4)/1000</f>
        <v>0.06</v>
      </c>
      <c r="AV93" s="101"/>
      <c r="AW93" s="185">
        <f t="shared" ref="AW93:AW99" si="181">(AH93*AW$4)/1000</f>
        <v>0.44</v>
      </c>
      <c r="AX93" s="101"/>
      <c r="AY93" s="185">
        <f t="shared" ref="AY93:AY99" si="182">(AJ93*AY$4)/1000</f>
        <v>11.04</v>
      </c>
      <c r="AZ93" s="101"/>
      <c r="BA93" s="185">
        <f t="shared" ref="BA93:BA99" si="183">(AL93*BA$4)/1000</f>
        <v>53.52</v>
      </c>
      <c r="BB93" s="112"/>
      <c r="BC93" s="185">
        <f t="shared" ref="BC93:BC99" si="184">(AN93*BC$4)/1000</f>
        <v>7.2</v>
      </c>
      <c r="BD93" s="117"/>
      <c r="BE93" s="185">
        <f t="shared" ref="BE93:BE99" si="185">(AP93*BE$4)/1000</f>
        <v>18</v>
      </c>
      <c r="BF93" s="112"/>
      <c r="BG93" s="190">
        <f t="shared" ref="BG93:BG99" si="186">(AR93*BG$4)/1000</f>
        <v>10.8</v>
      </c>
      <c r="BH93" s="386">
        <f t="shared" ref="BH93:BH105" si="187">SUM(AU93:BG93)</f>
        <v>101.06</v>
      </c>
      <c r="BI93" s="1503"/>
      <c r="BJ93" s="84" t="s">
        <v>187</v>
      </c>
      <c r="BK93" s="280">
        <v>0</v>
      </c>
      <c r="BL93" s="184">
        <f t="shared" ref="BL93:BL105" si="188">AU93/(100-$BK93)*100</f>
        <v>0.06</v>
      </c>
      <c r="BM93" s="101"/>
      <c r="BN93" s="184">
        <f t="shared" ref="BN93:BN105" si="189">AW93/(100-$BK93)*100</f>
        <v>0.44</v>
      </c>
      <c r="BO93" s="101"/>
      <c r="BP93" s="184">
        <f t="shared" ref="BP93:BP105" si="190">AY93/(100-$BK93)*100</f>
        <v>11.04</v>
      </c>
      <c r="BQ93" s="101"/>
      <c r="BR93" s="184">
        <f t="shared" ref="BR93:BR105" si="191">BA93/(100-$BK93)*100</f>
        <v>53.52</v>
      </c>
      <c r="BS93" s="112"/>
      <c r="BT93" s="184">
        <f t="shared" ref="BT93:BT105" si="192">BC93/(100-$BK93)*100</f>
        <v>7.2000000000000011</v>
      </c>
      <c r="BU93" s="117"/>
      <c r="BV93" s="184">
        <f t="shared" ref="BV93:BV105" si="193">BE93/(100-$BK93)*100</f>
        <v>18</v>
      </c>
      <c r="BW93" s="112"/>
      <c r="BX93" s="184">
        <f t="shared" ref="BX93:BX105" si="194">BG93/(100-$BK93)*100</f>
        <v>10.8</v>
      </c>
      <c r="BY93" s="383">
        <f t="shared" ref="BY93:BY105" si="195">SUM(BL93:BX93)</f>
        <v>101.06</v>
      </c>
      <c r="BZ93" s="1503"/>
      <c r="CA93" s="84" t="s">
        <v>187</v>
      </c>
      <c r="CB93" s="262">
        <f t="shared" ref="CB93:CB105" si="196">BK93</f>
        <v>0</v>
      </c>
      <c r="CC93" s="185">
        <f t="shared" ref="CC93:CC105" si="197">BH93</f>
        <v>101.06</v>
      </c>
      <c r="CD93" s="101"/>
      <c r="CE93" s="185">
        <f t="shared" ref="CE93:CE105" si="198">BY93</f>
        <v>101.06</v>
      </c>
      <c r="CF93" s="112"/>
      <c r="CG93" s="237">
        <v>1</v>
      </c>
      <c r="CH93" s="101"/>
      <c r="CI93" s="236">
        <f t="shared" ref="CI93:CI105" si="199">CG93*CE93</f>
        <v>101.06</v>
      </c>
      <c r="CJ93" s="112"/>
      <c r="CK93" s="185">
        <f t="shared" ref="CK93:CK105" si="200">CE93-CC93</f>
        <v>0</v>
      </c>
      <c r="CL93" s="117"/>
      <c r="CM93" s="236">
        <f t="shared" ref="CM93:CM105" si="201">CK93*CG93</f>
        <v>0</v>
      </c>
      <c r="CN93" s="112"/>
      <c r="CO93" s="239">
        <v>39934</v>
      </c>
    </row>
    <row r="94" spans="2:93">
      <c r="B94" s="84" t="s">
        <v>526</v>
      </c>
      <c r="C94" s="109">
        <v>15</v>
      </c>
      <c r="D94" s="104"/>
      <c r="E94" s="96">
        <v>20</v>
      </c>
      <c r="F94" s="101"/>
      <c r="G94" s="96">
        <v>50</v>
      </c>
      <c r="H94" s="101"/>
      <c r="I94" s="96">
        <v>70</v>
      </c>
      <c r="J94" s="125"/>
      <c r="K94" s="109">
        <v>110</v>
      </c>
      <c r="L94" s="119"/>
      <c r="M94" s="96">
        <v>100</v>
      </c>
      <c r="N94" s="112"/>
      <c r="O94" s="71">
        <v>70</v>
      </c>
      <c r="P94" s="1493"/>
      <c r="Q94" s="84" t="s">
        <v>526</v>
      </c>
      <c r="R94" s="215">
        <v>15</v>
      </c>
      <c r="S94" s="216"/>
      <c r="T94" s="215">
        <v>20</v>
      </c>
      <c r="U94" s="216"/>
      <c r="V94" s="215">
        <v>50</v>
      </c>
      <c r="W94" s="216"/>
      <c r="X94" s="215">
        <v>70</v>
      </c>
      <c r="Y94" s="216"/>
      <c r="Z94" s="215">
        <v>110</v>
      </c>
      <c r="AA94" s="216"/>
      <c r="AB94" s="215">
        <v>100</v>
      </c>
      <c r="AC94" s="216"/>
      <c r="AD94" s="270">
        <v>70</v>
      </c>
      <c r="AE94" s="1503"/>
      <c r="AF94" s="177">
        <f t="shared" si="173"/>
        <v>15</v>
      </c>
      <c r="AG94" s="104"/>
      <c r="AH94" s="96">
        <f t="shared" si="174"/>
        <v>20</v>
      </c>
      <c r="AI94" s="101"/>
      <c r="AJ94" s="96">
        <f t="shared" si="175"/>
        <v>50</v>
      </c>
      <c r="AK94" s="101"/>
      <c r="AL94" s="96">
        <f t="shared" si="176"/>
        <v>70</v>
      </c>
      <c r="AM94" s="125"/>
      <c r="AN94" s="97">
        <f t="shared" si="177"/>
        <v>110</v>
      </c>
      <c r="AO94" s="135"/>
      <c r="AP94" s="96">
        <f t="shared" si="178"/>
        <v>100</v>
      </c>
      <c r="AQ94" s="112"/>
      <c r="AR94" s="71">
        <f t="shared" si="179"/>
        <v>70</v>
      </c>
      <c r="AS94" s="1503"/>
      <c r="AT94" s="84" t="s">
        <v>526</v>
      </c>
      <c r="AU94" s="185">
        <f t="shared" si="180"/>
        <v>0.06</v>
      </c>
      <c r="AV94" s="101"/>
      <c r="AW94" s="185">
        <f t="shared" si="181"/>
        <v>0.44</v>
      </c>
      <c r="AX94" s="101"/>
      <c r="AY94" s="185">
        <f t="shared" si="182"/>
        <v>13.8</v>
      </c>
      <c r="AZ94" s="101"/>
      <c r="BA94" s="185">
        <f t="shared" si="183"/>
        <v>62.44</v>
      </c>
      <c r="BB94" s="112"/>
      <c r="BC94" s="185">
        <f t="shared" si="184"/>
        <v>8.8000000000000007</v>
      </c>
      <c r="BD94" s="117"/>
      <c r="BE94" s="185">
        <f t="shared" si="185"/>
        <v>22.5</v>
      </c>
      <c r="BF94" s="112"/>
      <c r="BG94" s="190">
        <f t="shared" si="186"/>
        <v>12.6</v>
      </c>
      <c r="BH94" s="386">
        <f t="shared" si="187"/>
        <v>120.63999999999999</v>
      </c>
      <c r="BI94" s="1503"/>
      <c r="BJ94" s="84" t="s">
        <v>526</v>
      </c>
      <c r="BK94" s="280">
        <v>0</v>
      </c>
      <c r="BL94" s="184">
        <f t="shared" si="188"/>
        <v>0.06</v>
      </c>
      <c r="BM94" s="101"/>
      <c r="BN94" s="184">
        <f t="shared" si="189"/>
        <v>0.44</v>
      </c>
      <c r="BO94" s="101"/>
      <c r="BP94" s="184">
        <f t="shared" si="190"/>
        <v>13.8</v>
      </c>
      <c r="BQ94" s="101"/>
      <c r="BR94" s="184">
        <f t="shared" si="191"/>
        <v>62.44</v>
      </c>
      <c r="BS94" s="112"/>
      <c r="BT94" s="184">
        <f t="shared" si="192"/>
        <v>8.8000000000000007</v>
      </c>
      <c r="BU94" s="117"/>
      <c r="BV94" s="184">
        <f t="shared" si="193"/>
        <v>22.5</v>
      </c>
      <c r="BW94" s="112"/>
      <c r="BX94" s="184">
        <f t="shared" si="194"/>
        <v>12.6</v>
      </c>
      <c r="BY94" s="383">
        <f t="shared" si="195"/>
        <v>120.63999999999999</v>
      </c>
      <c r="BZ94" s="1503"/>
      <c r="CA94" s="84" t="s">
        <v>526</v>
      </c>
      <c r="CB94" s="262">
        <f t="shared" si="196"/>
        <v>0</v>
      </c>
      <c r="CC94" s="185">
        <f t="shared" si="197"/>
        <v>120.63999999999999</v>
      </c>
      <c r="CD94" s="101"/>
      <c r="CE94" s="185">
        <f t="shared" si="198"/>
        <v>120.63999999999999</v>
      </c>
      <c r="CF94" s="112"/>
      <c r="CG94" s="237">
        <v>1</v>
      </c>
      <c r="CH94" s="101"/>
      <c r="CI94" s="236">
        <f t="shared" si="199"/>
        <v>120.63999999999999</v>
      </c>
      <c r="CJ94" s="112"/>
      <c r="CK94" s="185">
        <f t="shared" si="200"/>
        <v>0</v>
      </c>
      <c r="CL94" s="117"/>
      <c r="CM94" s="236">
        <f t="shared" si="201"/>
        <v>0</v>
      </c>
      <c r="CN94" s="112"/>
      <c r="CO94" s="239">
        <v>39934</v>
      </c>
    </row>
    <row r="95" spans="2:93">
      <c r="B95" s="84" t="s">
        <v>527</v>
      </c>
      <c r="C95" s="109">
        <v>15</v>
      </c>
      <c r="D95" s="104"/>
      <c r="E95" s="96">
        <v>20</v>
      </c>
      <c r="F95" s="101"/>
      <c r="G95" s="96">
        <v>40</v>
      </c>
      <c r="H95" s="101"/>
      <c r="I95" s="96">
        <v>60</v>
      </c>
      <c r="J95" s="125"/>
      <c r="K95" s="109">
        <v>90</v>
      </c>
      <c r="L95" s="119"/>
      <c r="M95" s="96">
        <v>80</v>
      </c>
      <c r="N95" s="112"/>
      <c r="O95" s="71">
        <v>60</v>
      </c>
      <c r="P95" s="1493"/>
      <c r="Q95" s="84" t="s">
        <v>527</v>
      </c>
      <c r="R95" s="215">
        <v>15</v>
      </c>
      <c r="S95" s="216"/>
      <c r="T95" s="215">
        <v>20</v>
      </c>
      <c r="U95" s="216"/>
      <c r="V95" s="215">
        <v>40</v>
      </c>
      <c r="W95" s="216"/>
      <c r="X95" s="215">
        <v>60</v>
      </c>
      <c r="Y95" s="216"/>
      <c r="Z95" s="215">
        <v>90</v>
      </c>
      <c r="AA95" s="216"/>
      <c r="AB95" s="215">
        <v>80</v>
      </c>
      <c r="AC95" s="216"/>
      <c r="AD95" s="270">
        <v>60</v>
      </c>
      <c r="AE95" s="1503"/>
      <c r="AF95" s="177">
        <f t="shared" si="173"/>
        <v>15</v>
      </c>
      <c r="AG95" s="104"/>
      <c r="AH95" s="96">
        <f t="shared" si="174"/>
        <v>20</v>
      </c>
      <c r="AI95" s="101"/>
      <c r="AJ95" s="96">
        <f t="shared" si="175"/>
        <v>40</v>
      </c>
      <c r="AK95" s="101"/>
      <c r="AL95" s="96">
        <f t="shared" si="176"/>
        <v>60</v>
      </c>
      <c r="AM95" s="125"/>
      <c r="AN95" s="97">
        <f t="shared" si="177"/>
        <v>90</v>
      </c>
      <c r="AO95" s="135"/>
      <c r="AP95" s="96">
        <f t="shared" si="178"/>
        <v>80</v>
      </c>
      <c r="AQ95" s="112"/>
      <c r="AR95" s="71">
        <f t="shared" si="179"/>
        <v>60</v>
      </c>
      <c r="AS95" s="1503"/>
      <c r="AT95" s="84" t="s">
        <v>527</v>
      </c>
      <c r="AU95" s="185">
        <f t="shared" si="180"/>
        <v>0.06</v>
      </c>
      <c r="AV95" s="101"/>
      <c r="AW95" s="185">
        <f t="shared" si="181"/>
        <v>0.44</v>
      </c>
      <c r="AX95" s="101"/>
      <c r="AY95" s="185">
        <f t="shared" si="182"/>
        <v>11.04</v>
      </c>
      <c r="AZ95" s="101"/>
      <c r="BA95" s="185">
        <f t="shared" si="183"/>
        <v>53.52</v>
      </c>
      <c r="BB95" s="112"/>
      <c r="BC95" s="185">
        <f t="shared" si="184"/>
        <v>7.2</v>
      </c>
      <c r="BD95" s="117"/>
      <c r="BE95" s="185">
        <f t="shared" si="185"/>
        <v>18</v>
      </c>
      <c r="BF95" s="112"/>
      <c r="BG95" s="190">
        <f t="shared" si="186"/>
        <v>10.8</v>
      </c>
      <c r="BH95" s="386">
        <f t="shared" si="187"/>
        <v>101.06</v>
      </c>
      <c r="BI95" s="1503"/>
      <c r="BJ95" s="84" t="s">
        <v>527</v>
      </c>
      <c r="BK95" s="280">
        <v>0</v>
      </c>
      <c r="BL95" s="184">
        <f t="shared" si="188"/>
        <v>0.06</v>
      </c>
      <c r="BM95" s="101"/>
      <c r="BN95" s="184">
        <f t="shared" si="189"/>
        <v>0.44</v>
      </c>
      <c r="BO95" s="101"/>
      <c r="BP95" s="184">
        <f t="shared" si="190"/>
        <v>11.04</v>
      </c>
      <c r="BQ95" s="101"/>
      <c r="BR95" s="184">
        <f t="shared" si="191"/>
        <v>53.52</v>
      </c>
      <c r="BS95" s="112"/>
      <c r="BT95" s="184">
        <f t="shared" si="192"/>
        <v>7.2000000000000011</v>
      </c>
      <c r="BU95" s="117"/>
      <c r="BV95" s="184">
        <f t="shared" si="193"/>
        <v>18</v>
      </c>
      <c r="BW95" s="112"/>
      <c r="BX95" s="184">
        <f t="shared" si="194"/>
        <v>10.8</v>
      </c>
      <c r="BY95" s="383">
        <f t="shared" si="195"/>
        <v>101.06</v>
      </c>
      <c r="BZ95" s="1503"/>
      <c r="CA95" s="84" t="s">
        <v>527</v>
      </c>
      <c r="CB95" s="262">
        <f t="shared" si="196"/>
        <v>0</v>
      </c>
      <c r="CC95" s="185">
        <f t="shared" si="197"/>
        <v>101.06</v>
      </c>
      <c r="CD95" s="101"/>
      <c r="CE95" s="185">
        <f t="shared" si="198"/>
        <v>101.06</v>
      </c>
      <c r="CF95" s="112"/>
      <c r="CG95" s="237">
        <v>1</v>
      </c>
      <c r="CH95" s="101"/>
      <c r="CI95" s="236">
        <f t="shared" si="199"/>
        <v>101.06</v>
      </c>
      <c r="CJ95" s="112"/>
      <c r="CK95" s="185">
        <f t="shared" si="200"/>
        <v>0</v>
      </c>
      <c r="CL95" s="117"/>
      <c r="CM95" s="236">
        <f t="shared" si="201"/>
        <v>0</v>
      </c>
      <c r="CN95" s="112"/>
      <c r="CO95" s="239">
        <v>39934</v>
      </c>
    </row>
    <row r="96" spans="2:93">
      <c r="B96" s="84" t="s">
        <v>528</v>
      </c>
      <c r="C96" s="138">
        <v>0</v>
      </c>
      <c r="D96" s="101"/>
      <c r="E96" s="138">
        <v>0</v>
      </c>
      <c r="F96" s="101"/>
      <c r="G96" s="96">
        <v>50</v>
      </c>
      <c r="H96" s="101"/>
      <c r="I96" s="96">
        <v>70</v>
      </c>
      <c r="J96" s="125"/>
      <c r="K96" s="109">
        <v>110</v>
      </c>
      <c r="L96" s="119"/>
      <c r="M96" s="96">
        <v>100</v>
      </c>
      <c r="N96" s="112"/>
      <c r="O96" s="71">
        <v>70</v>
      </c>
      <c r="P96" s="1493"/>
      <c r="Q96" s="84" t="s">
        <v>528</v>
      </c>
      <c r="R96" s="215">
        <v>0</v>
      </c>
      <c r="S96" s="216"/>
      <c r="T96" s="215">
        <v>0</v>
      </c>
      <c r="U96" s="216"/>
      <c r="V96" s="215">
        <v>50</v>
      </c>
      <c r="W96" s="216"/>
      <c r="X96" s="215">
        <v>70</v>
      </c>
      <c r="Y96" s="216"/>
      <c r="Z96" s="215">
        <v>110</v>
      </c>
      <c r="AA96" s="216"/>
      <c r="AB96" s="215">
        <v>100</v>
      </c>
      <c r="AC96" s="216"/>
      <c r="AD96" s="270">
        <v>70</v>
      </c>
      <c r="AE96" s="1503"/>
      <c r="AF96" s="175">
        <f t="shared" si="173"/>
        <v>0</v>
      </c>
      <c r="AG96" s="101"/>
      <c r="AH96" s="96">
        <f t="shared" si="174"/>
        <v>0</v>
      </c>
      <c r="AI96" s="101"/>
      <c r="AJ96" s="96">
        <f t="shared" si="175"/>
        <v>50</v>
      </c>
      <c r="AK96" s="101"/>
      <c r="AL96" s="96">
        <f t="shared" si="176"/>
        <v>70</v>
      </c>
      <c r="AM96" s="125"/>
      <c r="AN96" s="97">
        <f t="shared" si="177"/>
        <v>110</v>
      </c>
      <c r="AO96" s="135"/>
      <c r="AP96" s="96">
        <f t="shared" si="178"/>
        <v>100</v>
      </c>
      <c r="AQ96" s="112"/>
      <c r="AR96" s="71">
        <f t="shared" si="179"/>
        <v>70</v>
      </c>
      <c r="AS96" s="1503"/>
      <c r="AT96" s="84" t="s">
        <v>528</v>
      </c>
      <c r="AU96" s="185">
        <f t="shared" si="180"/>
        <v>0</v>
      </c>
      <c r="AV96" s="101"/>
      <c r="AW96" s="185">
        <f t="shared" si="181"/>
        <v>0</v>
      </c>
      <c r="AX96" s="101"/>
      <c r="AY96" s="185">
        <f t="shared" si="182"/>
        <v>13.8</v>
      </c>
      <c r="AZ96" s="101"/>
      <c r="BA96" s="185">
        <f t="shared" si="183"/>
        <v>62.44</v>
      </c>
      <c r="BB96" s="112"/>
      <c r="BC96" s="185">
        <f t="shared" si="184"/>
        <v>8.8000000000000007</v>
      </c>
      <c r="BD96" s="117"/>
      <c r="BE96" s="185">
        <f t="shared" si="185"/>
        <v>22.5</v>
      </c>
      <c r="BF96" s="112"/>
      <c r="BG96" s="190">
        <f t="shared" si="186"/>
        <v>12.6</v>
      </c>
      <c r="BH96" s="386">
        <f t="shared" si="187"/>
        <v>120.13999999999999</v>
      </c>
      <c r="BI96" s="1503"/>
      <c r="BJ96" s="84" t="s">
        <v>528</v>
      </c>
      <c r="BK96" s="280">
        <v>0</v>
      </c>
      <c r="BL96" s="184">
        <f t="shared" si="188"/>
        <v>0</v>
      </c>
      <c r="BM96" s="101"/>
      <c r="BN96" s="184">
        <f t="shared" si="189"/>
        <v>0</v>
      </c>
      <c r="BO96" s="101"/>
      <c r="BP96" s="184">
        <f t="shared" si="190"/>
        <v>13.8</v>
      </c>
      <c r="BQ96" s="101"/>
      <c r="BR96" s="184">
        <f t="shared" si="191"/>
        <v>62.44</v>
      </c>
      <c r="BS96" s="112"/>
      <c r="BT96" s="184">
        <f t="shared" si="192"/>
        <v>8.8000000000000007</v>
      </c>
      <c r="BU96" s="117"/>
      <c r="BV96" s="184">
        <f t="shared" si="193"/>
        <v>22.5</v>
      </c>
      <c r="BW96" s="112"/>
      <c r="BX96" s="184">
        <f t="shared" si="194"/>
        <v>12.6</v>
      </c>
      <c r="BY96" s="383">
        <f t="shared" si="195"/>
        <v>120.13999999999999</v>
      </c>
      <c r="BZ96" s="1503"/>
      <c r="CA96" s="84" t="s">
        <v>528</v>
      </c>
      <c r="CB96" s="262">
        <f t="shared" si="196"/>
        <v>0</v>
      </c>
      <c r="CC96" s="185">
        <f t="shared" si="197"/>
        <v>120.13999999999999</v>
      </c>
      <c r="CD96" s="101"/>
      <c r="CE96" s="185">
        <f t="shared" si="198"/>
        <v>120.13999999999999</v>
      </c>
      <c r="CF96" s="112"/>
      <c r="CG96" s="237">
        <v>1</v>
      </c>
      <c r="CH96" s="101"/>
      <c r="CI96" s="236">
        <f t="shared" si="199"/>
        <v>120.13999999999999</v>
      </c>
      <c r="CJ96" s="112"/>
      <c r="CK96" s="185">
        <f t="shared" si="200"/>
        <v>0</v>
      </c>
      <c r="CL96" s="117"/>
      <c r="CM96" s="236">
        <f t="shared" si="201"/>
        <v>0</v>
      </c>
      <c r="CN96" s="112"/>
      <c r="CO96" s="239">
        <v>39934</v>
      </c>
    </row>
    <row r="97" spans="2:93" ht="24">
      <c r="B97" s="84" t="s">
        <v>529</v>
      </c>
      <c r="C97" s="96">
        <v>20</v>
      </c>
      <c r="D97" s="101"/>
      <c r="E97" s="96">
        <v>30</v>
      </c>
      <c r="F97" s="101"/>
      <c r="G97" s="96">
        <v>100</v>
      </c>
      <c r="H97" s="101"/>
      <c r="I97" s="96">
        <v>140</v>
      </c>
      <c r="J97" s="125"/>
      <c r="K97" s="109">
        <v>160</v>
      </c>
      <c r="L97" s="119"/>
      <c r="M97" s="96">
        <v>140</v>
      </c>
      <c r="N97" s="112"/>
      <c r="O97" s="71">
        <v>100</v>
      </c>
      <c r="P97" s="1493"/>
      <c r="Q97" s="84" t="s">
        <v>529</v>
      </c>
      <c r="R97" s="215">
        <v>20</v>
      </c>
      <c r="S97" s="216"/>
      <c r="T97" s="215">
        <v>30</v>
      </c>
      <c r="U97" s="216"/>
      <c r="V97" s="215">
        <v>100</v>
      </c>
      <c r="W97" s="216"/>
      <c r="X97" s="215">
        <v>140</v>
      </c>
      <c r="Y97" s="216"/>
      <c r="Z97" s="215">
        <v>160</v>
      </c>
      <c r="AA97" s="216"/>
      <c r="AB97" s="215">
        <v>140</v>
      </c>
      <c r="AC97" s="216"/>
      <c r="AD97" s="270">
        <v>100</v>
      </c>
      <c r="AE97" s="1503"/>
      <c r="AF97" s="175">
        <f t="shared" si="173"/>
        <v>20</v>
      </c>
      <c r="AG97" s="101"/>
      <c r="AH97" s="96">
        <f t="shared" si="174"/>
        <v>30</v>
      </c>
      <c r="AI97" s="101"/>
      <c r="AJ97" s="96">
        <f t="shared" si="175"/>
        <v>100</v>
      </c>
      <c r="AK97" s="101"/>
      <c r="AL97" s="96">
        <f t="shared" si="176"/>
        <v>140</v>
      </c>
      <c r="AM97" s="125"/>
      <c r="AN97" s="97">
        <f t="shared" si="177"/>
        <v>160</v>
      </c>
      <c r="AO97" s="135"/>
      <c r="AP97" s="96">
        <f t="shared" si="178"/>
        <v>140</v>
      </c>
      <c r="AQ97" s="112"/>
      <c r="AR97" s="71">
        <f t="shared" si="179"/>
        <v>100</v>
      </c>
      <c r="AS97" s="1503"/>
      <c r="AT97" s="84" t="s">
        <v>529</v>
      </c>
      <c r="AU97" s="185">
        <f t="shared" si="180"/>
        <v>0.08</v>
      </c>
      <c r="AV97" s="101"/>
      <c r="AW97" s="185">
        <f t="shared" si="181"/>
        <v>0.66</v>
      </c>
      <c r="AX97" s="101"/>
      <c r="AY97" s="185">
        <f t="shared" si="182"/>
        <v>27.6</v>
      </c>
      <c r="AZ97" s="101"/>
      <c r="BA97" s="185">
        <f t="shared" si="183"/>
        <v>124.88</v>
      </c>
      <c r="BB97" s="112"/>
      <c r="BC97" s="185">
        <f t="shared" si="184"/>
        <v>12.8</v>
      </c>
      <c r="BD97" s="117"/>
      <c r="BE97" s="185">
        <f t="shared" si="185"/>
        <v>31.5</v>
      </c>
      <c r="BF97" s="112"/>
      <c r="BG97" s="190">
        <f t="shared" si="186"/>
        <v>18</v>
      </c>
      <c r="BH97" s="386">
        <f t="shared" si="187"/>
        <v>215.52</v>
      </c>
      <c r="BI97" s="1503"/>
      <c r="BJ97" s="84" t="s">
        <v>529</v>
      </c>
      <c r="BK97" s="280">
        <v>0</v>
      </c>
      <c r="BL97" s="184">
        <f t="shared" si="188"/>
        <v>0.08</v>
      </c>
      <c r="BM97" s="101"/>
      <c r="BN97" s="184">
        <f t="shared" si="189"/>
        <v>0.66</v>
      </c>
      <c r="BO97" s="101"/>
      <c r="BP97" s="184">
        <f t="shared" si="190"/>
        <v>27.6</v>
      </c>
      <c r="BQ97" s="101"/>
      <c r="BR97" s="184">
        <f t="shared" si="191"/>
        <v>124.88</v>
      </c>
      <c r="BS97" s="112"/>
      <c r="BT97" s="184">
        <f t="shared" si="192"/>
        <v>12.8</v>
      </c>
      <c r="BU97" s="117"/>
      <c r="BV97" s="184">
        <f t="shared" si="193"/>
        <v>31.5</v>
      </c>
      <c r="BW97" s="112"/>
      <c r="BX97" s="184">
        <f t="shared" si="194"/>
        <v>18</v>
      </c>
      <c r="BY97" s="383">
        <f t="shared" si="195"/>
        <v>215.52</v>
      </c>
      <c r="BZ97" s="1503"/>
      <c r="CA97" s="84" t="s">
        <v>529</v>
      </c>
      <c r="CB97" s="262">
        <f t="shared" si="196"/>
        <v>0</v>
      </c>
      <c r="CC97" s="185">
        <f t="shared" si="197"/>
        <v>215.52</v>
      </c>
      <c r="CD97" s="101"/>
      <c r="CE97" s="185">
        <f t="shared" si="198"/>
        <v>215.52</v>
      </c>
      <c r="CF97" s="112"/>
      <c r="CG97" s="237">
        <v>1</v>
      </c>
      <c r="CH97" s="101"/>
      <c r="CI97" s="236">
        <f t="shared" si="199"/>
        <v>215.52</v>
      </c>
      <c r="CJ97" s="112"/>
      <c r="CK97" s="185">
        <f t="shared" si="200"/>
        <v>0</v>
      </c>
      <c r="CL97" s="117"/>
      <c r="CM97" s="236">
        <f t="shared" si="201"/>
        <v>0</v>
      </c>
      <c r="CN97" s="112"/>
      <c r="CO97" s="239">
        <v>39934</v>
      </c>
    </row>
    <row r="98" spans="2:93">
      <c r="B98" s="84" t="s">
        <v>531</v>
      </c>
      <c r="C98" s="138">
        <v>0</v>
      </c>
      <c r="D98" s="101"/>
      <c r="E98" s="138">
        <v>0</v>
      </c>
      <c r="F98" s="101"/>
      <c r="G98" s="96">
        <v>50</v>
      </c>
      <c r="H98" s="101"/>
      <c r="I98" s="96">
        <v>70</v>
      </c>
      <c r="J98" s="125"/>
      <c r="K98" s="109">
        <v>110</v>
      </c>
      <c r="L98" s="119"/>
      <c r="M98" s="96">
        <v>100</v>
      </c>
      <c r="N98" s="112"/>
      <c r="O98" s="71">
        <v>70</v>
      </c>
      <c r="P98" s="1493"/>
      <c r="Q98" s="84" t="s">
        <v>531</v>
      </c>
      <c r="R98" s="215">
        <v>0</v>
      </c>
      <c r="S98" s="216"/>
      <c r="T98" s="215">
        <v>0</v>
      </c>
      <c r="U98" s="216"/>
      <c r="V98" s="215">
        <v>50</v>
      </c>
      <c r="W98" s="216"/>
      <c r="X98" s="215">
        <v>70</v>
      </c>
      <c r="Y98" s="216"/>
      <c r="Z98" s="215">
        <v>110</v>
      </c>
      <c r="AA98" s="216"/>
      <c r="AB98" s="215">
        <v>100</v>
      </c>
      <c r="AC98" s="216"/>
      <c r="AD98" s="270">
        <v>70</v>
      </c>
      <c r="AE98" s="1503"/>
      <c r="AF98" s="175">
        <f t="shared" si="173"/>
        <v>0</v>
      </c>
      <c r="AG98" s="101"/>
      <c r="AH98" s="96">
        <f t="shared" si="174"/>
        <v>0</v>
      </c>
      <c r="AI98" s="101"/>
      <c r="AJ98" s="96">
        <f t="shared" si="175"/>
        <v>50</v>
      </c>
      <c r="AK98" s="101"/>
      <c r="AL98" s="96">
        <f t="shared" si="176"/>
        <v>70</v>
      </c>
      <c r="AM98" s="125"/>
      <c r="AN98" s="97">
        <f t="shared" si="177"/>
        <v>110</v>
      </c>
      <c r="AO98" s="135"/>
      <c r="AP98" s="96">
        <f t="shared" si="178"/>
        <v>100</v>
      </c>
      <c r="AQ98" s="112"/>
      <c r="AR98" s="71">
        <f t="shared" si="179"/>
        <v>70</v>
      </c>
      <c r="AS98" s="1503"/>
      <c r="AT98" s="84" t="s">
        <v>531</v>
      </c>
      <c r="AU98" s="185">
        <f t="shared" si="180"/>
        <v>0</v>
      </c>
      <c r="AV98" s="101"/>
      <c r="AW98" s="185">
        <f t="shared" si="181"/>
        <v>0</v>
      </c>
      <c r="AX98" s="101"/>
      <c r="AY98" s="185">
        <f t="shared" si="182"/>
        <v>13.8</v>
      </c>
      <c r="AZ98" s="101"/>
      <c r="BA98" s="185">
        <f t="shared" si="183"/>
        <v>62.44</v>
      </c>
      <c r="BB98" s="112"/>
      <c r="BC98" s="185">
        <f t="shared" si="184"/>
        <v>8.8000000000000007</v>
      </c>
      <c r="BD98" s="117"/>
      <c r="BE98" s="185">
        <f t="shared" si="185"/>
        <v>22.5</v>
      </c>
      <c r="BF98" s="112"/>
      <c r="BG98" s="190">
        <f t="shared" si="186"/>
        <v>12.6</v>
      </c>
      <c r="BH98" s="386">
        <f t="shared" si="187"/>
        <v>120.13999999999999</v>
      </c>
      <c r="BI98" s="1503"/>
      <c r="BJ98" s="84" t="s">
        <v>531</v>
      </c>
      <c r="BK98" s="280">
        <v>0</v>
      </c>
      <c r="BL98" s="184">
        <f t="shared" si="188"/>
        <v>0</v>
      </c>
      <c r="BM98" s="101"/>
      <c r="BN98" s="184">
        <f t="shared" si="189"/>
        <v>0</v>
      </c>
      <c r="BO98" s="101"/>
      <c r="BP98" s="184">
        <f t="shared" si="190"/>
        <v>13.8</v>
      </c>
      <c r="BQ98" s="101"/>
      <c r="BR98" s="184">
        <f t="shared" si="191"/>
        <v>62.44</v>
      </c>
      <c r="BS98" s="112"/>
      <c r="BT98" s="184">
        <f t="shared" si="192"/>
        <v>8.8000000000000007</v>
      </c>
      <c r="BU98" s="117"/>
      <c r="BV98" s="184">
        <f t="shared" si="193"/>
        <v>22.5</v>
      </c>
      <c r="BW98" s="112"/>
      <c r="BX98" s="184">
        <f t="shared" si="194"/>
        <v>12.6</v>
      </c>
      <c r="BY98" s="383">
        <f t="shared" si="195"/>
        <v>120.13999999999999</v>
      </c>
      <c r="BZ98" s="1503"/>
      <c r="CA98" s="84" t="s">
        <v>531</v>
      </c>
      <c r="CB98" s="262">
        <f t="shared" si="196"/>
        <v>0</v>
      </c>
      <c r="CC98" s="185">
        <f t="shared" si="197"/>
        <v>120.13999999999999</v>
      </c>
      <c r="CD98" s="101"/>
      <c r="CE98" s="185">
        <f t="shared" si="198"/>
        <v>120.13999999999999</v>
      </c>
      <c r="CF98" s="112"/>
      <c r="CG98" s="237">
        <v>1</v>
      </c>
      <c r="CH98" s="101"/>
      <c r="CI98" s="236">
        <f t="shared" si="199"/>
        <v>120.13999999999999</v>
      </c>
      <c r="CJ98" s="112"/>
      <c r="CK98" s="185">
        <f t="shared" si="200"/>
        <v>0</v>
      </c>
      <c r="CL98" s="117"/>
      <c r="CM98" s="236">
        <f t="shared" si="201"/>
        <v>0</v>
      </c>
      <c r="CN98" s="112"/>
      <c r="CO98" s="239">
        <v>39934</v>
      </c>
    </row>
    <row r="99" spans="2:93">
      <c r="B99" s="84" t="s">
        <v>532</v>
      </c>
      <c r="C99" s="138">
        <v>0</v>
      </c>
      <c r="D99" s="101"/>
      <c r="E99" s="138">
        <v>0</v>
      </c>
      <c r="F99" s="101"/>
      <c r="G99" s="96">
        <v>50</v>
      </c>
      <c r="H99" s="101"/>
      <c r="I99" s="96">
        <v>70</v>
      </c>
      <c r="J99" s="125"/>
      <c r="K99" s="109">
        <v>110</v>
      </c>
      <c r="L99" s="119"/>
      <c r="M99" s="96">
        <v>100</v>
      </c>
      <c r="N99" s="112"/>
      <c r="O99" s="71">
        <v>70</v>
      </c>
      <c r="P99" s="1493"/>
      <c r="Q99" s="84" t="s">
        <v>532</v>
      </c>
      <c r="R99" s="215">
        <v>0</v>
      </c>
      <c r="S99" s="216"/>
      <c r="T99" s="215">
        <v>0</v>
      </c>
      <c r="U99" s="216"/>
      <c r="V99" s="215">
        <v>50</v>
      </c>
      <c r="W99" s="216"/>
      <c r="X99" s="215">
        <v>70</v>
      </c>
      <c r="Y99" s="216"/>
      <c r="Z99" s="215">
        <v>110</v>
      </c>
      <c r="AA99" s="216"/>
      <c r="AB99" s="215">
        <v>100</v>
      </c>
      <c r="AC99" s="216"/>
      <c r="AD99" s="270">
        <v>70</v>
      </c>
      <c r="AE99" s="1503"/>
      <c r="AF99" s="175">
        <f t="shared" si="173"/>
        <v>0</v>
      </c>
      <c r="AG99" s="101"/>
      <c r="AH99" s="96">
        <f t="shared" si="174"/>
        <v>0</v>
      </c>
      <c r="AI99" s="101"/>
      <c r="AJ99" s="96">
        <f t="shared" si="175"/>
        <v>50</v>
      </c>
      <c r="AK99" s="101"/>
      <c r="AL99" s="96">
        <f t="shared" si="176"/>
        <v>70</v>
      </c>
      <c r="AM99" s="125"/>
      <c r="AN99" s="97">
        <f t="shared" si="177"/>
        <v>110</v>
      </c>
      <c r="AO99" s="135"/>
      <c r="AP99" s="96">
        <f t="shared" si="178"/>
        <v>100</v>
      </c>
      <c r="AQ99" s="112"/>
      <c r="AR99" s="71">
        <f t="shared" si="179"/>
        <v>70</v>
      </c>
      <c r="AS99" s="1503"/>
      <c r="AT99" s="84" t="s">
        <v>532</v>
      </c>
      <c r="AU99" s="185">
        <f t="shared" si="180"/>
        <v>0</v>
      </c>
      <c r="AV99" s="101"/>
      <c r="AW99" s="185">
        <f t="shared" si="181"/>
        <v>0</v>
      </c>
      <c r="AX99" s="101"/>
      <c r="AY99" s="185">
        <f t="shared" si="182"/>
        <v>13.8</v>
      </c>
      <c r="AZ99" s="101"/>
      <c r="BA99" s="185">
        <f t="shared" si="183"/>
        <v>62.44</v>
      </c>
      <c r="BB99" s="112"/>
      <c r="BC99" s="185">
        <f t="shared" si="184"/>
        <v>8.8000000000000007</v>
      </c>
      <c r="BD99" s="117"/>
      <c r="BE99" s="185">
        <f t="shared" si="185"/>
        <v>22.5</v>
      </c>
      <c r="BF99" s="112"/>
      <c r="BG99" s="190">
        <f t="shared" si="186"/>
        <v>12.6</v>
      </c>
      <c r="BH99" s="386">
        <f t="shared" si="187"/>
        <v>120.13999999999999</v>
      </c>
      <c r="BI99" s="1503"/>
      <c r="BJ99" s="84" t="s">
        <v>532</v>
      </c>
      <c r="BK99" s="280">
        <v>0</v>
      </c>
      <c r="BL99" s="184">
        <f t="shared" si="188"/>
        <v>0</v>
      </c>
      <c r="BM99" s="101"/>
      <c r="BN99" s="184">
        <f t="shared" si="189"/>
        <v>0</v>
      </c>
      <c r="BO99" s="101"/>
      <c r="BP99" s="184">
        <f t="shared" si="190"/>
        <v>13.8</v>
      </c>
      <c r="BQ99" s="101"/>
      <c r="BR99" s="184">
        <f t="shared" si="191"/>
        <v>62.44</v>
      </c>
      <c r="BS99" s="112"/>
      <c r="BT99" s="184">
        <f t="shared" si="192"/>
        <v>8.8000000000000007</v>
      </c>
      <c r="BU99" s="117"/>
      <c r="BV99" s="184">
        <f t="shared" si="193"/>
        <v>22.5</v>
      </c>
      <c r="BW99" s="112"/>
      <c r="BX99" s="184">
        <f t="shared" si="194"/>
        <v>12.6</v>
      </c>
      <c r="BY99" s="383">
        <f t="shared" si="195"/>
        <v>120.13999999999999</v>
      </c>
      <c r="BZ99" s="1503"/>
      <c r="CA99" s="84" t="s">
        <v>532</v>
      </c>
      <c r="CB99" s="262">
        <f t="shared" si="196"/>
        <v>0</v>
      </c>
      <c r="CC99" s="185">
        <f t="shared" si="197"/>
        <v>120.13999999999999</v>
      </c>
      <c r="CD99" s="101"/>
      <c r="CE99" s="185">
        <f t="shared" si="198"/>
        <v>120.13999999999999</v>
      </c>
      <c r="CF99" s="112"/>
      <c r="CG99" s="237">
        <v>1</v>
      </c>
      <c r="CH99" s="101"/>
      <c r="CI99" s="236">
        <f t="shared" si="199"/>
        <v>120.13999999999999</v>
      </c>
      <c r="CJ99" s="112"/>
      <c r="CK99" s="185">
        <f t="shared" si="200"/>
        <v>0</v>
      </c>
      <c r="CL99" s="117"/>
      <c r="CM99" s="236">
        <f t="shared" si="201"/>
        <v>0</v>
      </c>
      <c r="CN99" s="112"/>
      <c r="CO99" s="239">
        <v>39934</v>
      </c>
    </row>
    <row r="100" spans="2:93" ht="36">
      <c r="B100" s="84" t="s">
        <v>533</v>
      </c>
      <c r="C100" s="138">
        <v>0</v>
      </c>
      <c r="D100" s="101"/>
      <c r="E100" s="138">
        <v>0</v>
      </c>
      <c r="F100" s="101"/>
      <c r="G100" s="96">
        <v>2</v>
      </c>
      <c r="H100" s="101"/>
      <c r="I100" s="96">
        <v>3</v>
      </c>
      <c r="J100" s="112"/>
      <c r="K100" s="96">
        <v>5</v>
      </c>
      <c r="L100" s="101"/>
      <c r="M100" s="96">
        <v>5</v>
      </c>
      <c r="N100" s="112"/>
      <c r="O100" s="73">
        <v>3.5</v>
      </c>
      <c r="P100" s="1493"/>
      <c r="Q100" s="84" t="s">
        <v>533</v>
      </c>
      <c r="R100" s="215">
        <v>0</v>
      </c>
      <c r="S100" s="216"/>
      <c r="T100" s="215">
        <v>0</v>
      </c>
      <c r="U100" s="216"/>
      <c r="V100" s="215">
        <v>2</v>
      </c>
      <c r="W100" s="216"/>
      <c r="X100" s="215">
        <v>3</v>
      </c>
      <c r="Y100" s="216"/>
      <c r="Z100" s="215">
        <v>5</v>
      </c>
      <c r="AA100" s="216"/>
      <c r="AB100" s="215">
        <v>5</v>
      </c>
      <c r="AC100" s="216"/>
      <c r="AD100" s="270">
        <v>3.5</v>
      </c>
      <c r="AE100" s="1503"/>
      <c r="AF100" s="175">
        <f t="shared" si="173"/>
        <v>0</v>
      </c>
      <c r="AG100" s="101"/>
      <c r="AH100" s="96">
        <f t="shared" si="174"/>
        <v>0</v>
      </c>
      <c r="AI100" s="101"/>
      <c r="AJ100" s="96">
        <f t="shared" si="175"/>
        <v>2</v>
      </c>
      <c r="AK100" s="101"/>
      <c r="AL100" s="96">
        <f t="shared" si="176"/>
        <v>3</v>
      </c>
      <c r="AM100" s="112"/>
      <c r="AN100" s="96">
        <f t="shared" si="177"/>
        <v>5</v>
      </c>
      <c r="AO100" s="101"/>
      <c r="AP100" s="96">
        <f t="shared" si="178"/>
        <v>5</v>
      </c>
      <c r="AQ100" s="112"/>
      <c r="AR100" s="73">
        <f t="shared" si="179"/>
        <v>3.5</v>
      </c>
      <c r="AS100" s="1503"/>
      <c r="AT100" s="84" t="s">
        <v>533</v>
      </c>
      <c r="AU100" s="184">
        <f>AF100*AU$4</f>
        <v>0</v>
      </c>
      <c r="AV100" s="187"/>
      <c r="AW100" s="184">
        <f>AH100*AW$4</f>
        <v>0</v>
      </c>
      <c r="AX100" s="187"/>
      <c r="AY100" s="184">
        <f>AJ100*AY$4</f>
        <v>552</v>
      </c>
      <c r="AZ100" s="187"/>
      <c r="BA100" s="184">
        <f>AL100*BA$4</f>
        <v>2676</v>
      </c>
      <c r="BB100" s="188"/>
      <c r="BC100" s="184">
        <f>AN100*BC$4</f>
        <v>400</v>
      </c>
      <c r="BD100" s="189"/>
      <c r="BE100" s="184">
        <f>AP100*BE$4</f>
        <v>1125</v>
      </c>
      <c r="BF100" s="188"/>
      <c r="BG100" s="191">
        <f>AR100*BG$4</f>
        <v>630</v>
      </c>
      <c r="BH100" s="386">
        <f t="shared" si="187"/>
        <v>5383</v>
      </c>
      <c r="BI100" s="1503"/>
      <c r="BJ100" s="84" t="s">
        <v>533</v>
      </c>
      <c r="BK100" s="280">
        <v>0</v>
      </c>
      <c r="BL100" s="184">
        <f t="shared" si="188"/>
        <v>0</v>
      </c>
      <c r="BM100" s="101"/>
      <c r="BN100" s="184">
        <f t="shared" si="189"/>
        <v>0</v>
      </c>
      <c r="BO100" s="101"/>
      <c r="BP100" s="184">
        <f t="shared" si="190"/>
        <v>552</v>
      </c>
      <c r="BQ100" s="101"/>
      <c r="BR100" s="184">
        <f t="shared" si="191"/>
        <v>2676</v>
      </c>
      <c r="BS100" s="112"/>
      <c r="BT100" s="184">
        <f t="shared" si="192"/>
        <v>400</v>
      </c>
      <c r="BU100" s="117"/>
      <c r="BV100" s="184">
        <f t="shared" si="193"/>
        <v>1125</v>
      </c>
      <c r="BW100" s="112"/>
      <c r="BX100" s="184">
        <f t="shared" si="194"/>
        <v>630</v>
      </c>
      <c r="BY100" s="383">
        <f t="shared" si="195"/>
        <v>5383</v>
      </c>
      <c r="BZ100" s="1503"/>
      <c r="CA100" s="84" t="s">
        <v>533</v>
      </c>
      <c r="CB100" s="262">
        <f t="shared" si="196"/>
        <v>0</v>
      </c>
      <c r="CC100" s="185">
        <f t="shared" si="197"/>
        <v>5383</v>
      </c>
      <c r="CD100" s="101"/>
      <c r="CE100" s="185">
        <f t="shared" si="198"/>
        <v>5383</v>
      </c>
      <c r="CF100" s="112"/>
      <c r="CG100" s="237">
        <v>1</v>
      </c>
      <c r="CH100" s="101"/>
      <c r="CI100" s="236">
        <f t="shared" si="199"/>
        <v>5383</v>
      </c>
      <c r="CJ100" s="112"/>
      <c r="CK100" s="185">
        <f t="shared" si="200"/>
        <v>0</v>
      </c>
      <c r="CL100" s="117"/>
      <c r="CM100" s="236">
        <f t="shared" si="201"/>
        <v>0</v>
      </c>
      <c r="CN100" s="112"/>
      <c r="CO100" s="239">
        <v>39934</v>
      </c>
    </row>
    <row r="101" spans="2:93">
      <c r="B101" s="84" t="s">
        <v>534</v>
      </c>
      <c r="C101" s="138">
        <v>0</v>
      </c>
      <c r="D101" s="101"/>
      <c r="E101" s="138">
        <v>0</v>
      </c>
      <c r="F101" s="101"/>
      <c r="G101" s="96">
        <v>50</v>
      </c>
      <c r="H101" s="101"/>
      <c r="I101" s="96">
        <v>70</v>
      </c>
      <c r="J101" s="125"/>
      <c r="K101" s="109">
        <v>110</v>
      </c>
      <c r="L101" s="119"/>
      <c r="M101" s="96">
        <v>100</v>
      </c>
      <c r="N101" s="112"/>
      <c r="O101" s="71">
        <v>70</v>
      </c>
      <c r="P101" s="1493"/>
      <c r="Q101" s="84" t="s">
        <v>534</v>
      </c>
      <c r="R101" s="215">
        <v>0</v>
      </c>
      <c r="S101" s="216"/>
      <c r="T101" s="215">
        <v>0</v>
      </c>
      <c r="U101" s="216"/>
      <c r="V101" s="215">
        <v>50</v>
      </c>
      <c r="W101" s="216"/>
      <c r="X101" s="215">
        <v>70</v>
      </c>
      <c r="Y101" s="216"/>
      <c r="Z101" s="215">
        <v>110</v>
      </c>
      <c r="AA101" s="216"/>
      <c r="AB101" s="215">
        <v>100</v>
      </c>
      <c r="AC101" s="216"/>
      <c r="AD101" s="270">
        <v>70</v>
      </c>
      <c r="AE101" s="1503"/>
      <c r="AF101" s="175">
        <f t="shared" si="173"/>
        <v>0</v>
      </c>
      <c r="AG101" s="101"/>
      <c r="AH101" s="96">
        <f t="shared" si="174"/>
        <v>0</v>
      </c>
      <c r="AI101" s="101"/>
      <c r="AJ101" s="96">
        <f t="shared" si="175"/>
        <v>50</v>
      </c>
      <c r="AK101" s="101"/>
      <c r="AL101" s="96">
        <f t="shared" si="176"/>
        <v>70</v>
      </c>
      <c r="AM101" s="125"/>
      <c r="AN101" s="97">
        <f t="shared" si="177"/>
        <v>110</v>
      </c>
      <c r="AO101" s="135"/>
      <c r="AP101" s="96">
        <f t="shared" si="178"/>
        <v>100</v>
      </c>
      <c r="AQ101" s="112"/>
      <c r="AR101" s="71">
        <f t="shared" si="179"/>
        <v>70</v>
      </c>
      <c r="AS101" s="1503"/>
      <c r="AT101" s="84" t="s">
        <v>534</v>
      </c>
      <c r="AU101" s="185">
        <f>(AF101*AU$4)/1000</f>
        <v>0</v>
      </c>
      <c r="AV101" s="101"/>
      <c r="AW101" s="185">
        <f>(AH101*AW$4)/1000</f>
        <v>0</v>
      </c>
      <c r="AX101" s="101"/>
      <c r="AY101" s="185">
        <f>(AJ101*AY$4)/1000</f>
        <v>13.8</v>
      </c>
      <c r="AZ101" s="101"/>
      <c r="BA101" s="185">
        <f>(AL101*BA$4)/1000</f>
        <v>62.44</v>
      </c>
      <c r="BB101" s="112"/>
      <c r="BC101" s="185">
        <f>(AN101*BC$4)/1000</f>
        <v>8.8000000000000007</v>
      </c>
      <c r="BD101" s="117"/>
      <c r="BE101" s="185">
        <f>(AP101*BE$4)/1000</f>
        <v>22.5</v>
      </c>
      <c r="BF101" s="112"/>
      <c r="BG101" s="190">
        <f>(AR101*BG$4)/1000</f>
        <v>12.6</v>
      </c>
      <c r="BH101" s="386">
        <f t="shared" si="187"/>
        <v>120.13999999999999</v>
      </c>
      <c r="BI101" s="1503"/>
      <c r="BJ101" s="84" t="s">
        <v>534</v>
      </c>
      <c r="BK101" s="280">
        <v>0</v>
      </c>
      <c r="BL101" s="184">
        <f t="shared" si="188"/>
        <v>0</v>
      </c>
      <c r="BM101" s="101"/>
      <c r="BN101" s="184">
        <f t="shared" si="189"/>
        <v>0</v>
      </c>
      <c r="BO101" s="101"/>
      <c r="BP101" s="184">
        <f t="shared" si="190"/>
        <v>13.8</v>
      </c>
      <c r="BQ101" s="101"/>
      <c r="BR101" s="184">
        <f t="shared" si="191"/>
        <v>62.44</v>
      </c>
      <c r="BS101" s="112"/>
      <c r="BT101" s="184">
        <f t="shared" si="192"/>
        <v>8.8000000000000007</v>
      </c>
      <c r="BU101" s="117"/>
      <c r="BV101" s="184">
        <f t="shared" si="193"/>
        <v>22.5</v>
      </c>
      <c r="BW101" s="112"/>
      <c r="BX101" s="184">
        <f t="shared" si="194"/>
        <v>12.6</v>
      </c>
      <c r="BY101" s="383">
        <f t="shared" si="195"/>
        <v>120.13999999999999</v>
      </c>
      <c r="BZ101" s="1503"/>
      <c r="CA101" s="84" t="s">
        <v>534</v>
      </c>
      <c r="CB101" s="262">
        <f t="shared" si="196"/>
        <v>0</v>
      </c>
      <c r="CC101" s="185">
        <f t="shared" si="197"/>
        <v>120.13999999999999</v>
      </c>
      <c r="CD101" s="101"/>
      <c r="CE101" s="185">
        <f t="shared" si="198"/>
        <v>120.13999999999999</v>
      </c>
      <c r="CF101" s="112"/>
      <c r="CG101" s="237">
        <v>1</v>
      </c>
      <c r="CH101" s="101"/>
      <c r="CI101" s="236">
        <f t="shared" si="199"/>
        <v>120.13999999999999</v>
      </c>
      <c r="CJ101" s="112"/>
      <c r="CK101" s="185">
        <f t="shared" si="200"/>
        <v>0</v>
      </c>
      <c r="CL101" s="117"/>
      <c r="CM101" s="236">
        <f t="shared" si="201"/>
        <v>0</v>
      </c>
      <c r="CN101" s="112"/>
      <c r="CO101" s="239">
        <v>39934</v>
      </c>
    </row>
    <row r="102" spans="2:93">
      <c r="B102" s="84" t="s">
        <v>535</v>
      </c>
      <c r="C102" s="96">
        <v>20</v>
      </c>
      <c r="D102" s="101"/>
      <c r="E102" s="96">
        <v>30</v>
      </c>
      <c r="F102" s="101"/>
      <c r="G102" s="96">
        <v>100</v>
      </c>
      <c r="H102" s="101"/>
      <c r="I102" s="96">
        <v>140</v>
      </c>
      <c r="J102" s="125"/>
      <c r="K102" s="109">
        <v>160</v>
      </c>
      <c r="L102" s="119"/>
      <c r="M102" s="96">
        <v>140</v>
      </c>
      <c r="N102" s="112"/>
      <c r="O102" s="71">
        <v>100</v>
      </c>
      <c r="P102" s="1493"/>
      <c r="Q102" s="84" t="s">
        <v>535</v>
      </c>
      <c r="R102" s="215">
        <v>20</v>
      </c>
      <c r="S102" s="216"/>
      <c r="T102" s="215">
        <v>30</v>
      </c>
      <c r="U102" s="216"/>
      <c r="V102" s="215">
        <v>100</v>
      </c>
      <c r="W102" s="216"/>
      <c r="X102" s="215">
        <v>140</v>
      </c>
      <c r="Y102" s="216"/>
      <c r="Z102" s="215">
        <v>160</v>
      </c>
      <c r="AA102" s="216"/>
      <c r="AB102" s="215">
        <v>140</v>
      </c>
      <c r="AC102" s="216"/>
      <c r="AD102" s="270">
        <v>100</v>
      </c>
      <c r="AE102" s="1503"/>
      <c r="AF102" s="175">
        <f t="shared" si="173"/>
        <v>20</v>
      </c>
      <c r="AG102" s="101"/>
      <c r="AH102" s="96">
        <f t="shared" si="174"/>
        <v>30</v>
      </c>
      <c r="AI102" s="101"/>
      <c r="AJ102" s="96">
        <f t="shared" si="175"/>
        <v>100</v>
      </c>
      <c r="AK102" s="101"/>
      <c r="AL102" s="96">
        <f t="shared" si="176"/>
        <v>140</v>
      </c>
      <c r="AM102" s="125"/>
      <c r="AN102" s="97">
        <f t="shared" si="177"/>
        <v>160</v>
      </c>
      <c r="AO102" s="135"/>
      <c r="AP102" s="96">
        <f t="shared" si="178"/>
        <v>140</v>
      </c>
      <c r="AQ102" s="112"/>
      <c r="AR102" s="71">
        <f t="shared" si="179"/>
        <v>100</v>
      </c>
      <c r="AS102" s="1503"/>
      <c r="AT102" s="84" t="s">
        <v>535</v>
      </c>
      <c r="AU102" s="185">
        <f>(AF102*AU$4)/1000</f>
        <v>0.08</v>
      </c>
      <c r="AV102" s="101"/>
      <c r="AW102" s="185">
        <f>(AH102*AW$4)/1000</f>
        <v>0.66</v>
      </c>
      <c r="AX102" s="101"/>
      <c r="AY102" s="185">
        <f>(AJ102*AY$4)/1000</f>
        <v>27.6</v>
      </c>
      <c r="AZ102" s="101"/>
      <c r="BA102" s="185">
        <f>(AL102*BA$4)/1000</f>
        <v>124.88</v>
      </c>
      <c r="BB102" s="112"/>
      <c r="BC102" s="185">
        <f>(AN102*BC$4)/1000</f>
        <v>12.8</v>
      </c>
      <c r="BD102" s="117"/>
      <c r="BE102" s="185">
        <f>(AP102*BE$4)/1000</f>
        <v>31.5</v>
      </c>
      <c r="BF102" s="112"/>
      <c r="BG102" s="190">
        <f>(AR102*BG$4)/1000</f>
        <v>18</v>
      </c>
      <c r="BH102" s="386">
        <f t="shared" si="187"/>
        <v>215.52</v>
      </c>
      <c r="BI102" s="1503"/>
      <c r="BJ102" s="84" t="s">
        <v>535</v>
      </c>
      <c r="BK102" s="280">
        <v>0</v>
      </c>
      <c r="BL102" s="184">
        <f t="shared" si="188"/>
        <v>0.08</v>
      </c>
      <c r="BM102" s="101"/>
      <c r="BN102" s="184">
        <f t="shared" si="189"/>
        <v>0.66</v>
      </c>
      <c r="BO102" s="101"/>
      <c r="BP102" s="184">
        <f t="shared" si="190"/>
        <v>27.6</v>
      </c>
      <c r="BQ102" s="101"/>
      <c r="BR102" s="184">
        <f t="shared" si="191"/>
        <v>124.88</v>
      </c>
      <c r="BS102" s="112"/>
      <c r="BT102" s="184">
        <f t="shared" si="192"/>
        <v>12.8</v>
      </c>
      <c r="BU102" s="117"/>
      <c r="BV102" s="184">
        <f t="shared" si="193"/>
        <v>31.5</v>
      </c>
      <c r="BW102" s="112"/>
      <c r="BX102" s="184">
        <f t="shared" si="194"/>
        <v>18</v>
      </c>
      <c r="BY102" s="383">
        <f t="shared" si="195"/>
        <v>215.52</v>
      </c>
      <c r="BZ102" s="1503"/>
      <c r="CA102" s="84" t="s">
        <v>535</v>
      </c>
      <c r="CB102" s="262">
        <f t="shared" si="196"/>
        <v>0</v>
      </c>
      <c r="CC102" s="185">
        <f t="shared" si="197"/>
        <v>215.52</v>
      </c>
      <c r="CD102" s="101"/>
      <c r="CE102" s="185">
        <f t="shared" si="198"/>
        <v>215.52</v>
      </c>
      <c r="CF102" s="112"/>
      <c r="CG102" s="237">
        <v>1</v>
      </c>
      <c r="CH102" s="101"/>
      <c r="CI102" s="236">
        <f t="shared" si="199"/>
        <v>215.52</v>
      </c>
      <c r="CJ102" s="112"/>
      <c r="CK102" s="185">
        <f t="shared" si="200"/>
        <v>0</v>
      </c>
      <c r="CL102" s="117"/>
      <c r="CM102" s="236">
        <f t="shared" si="201"/>
        <v>0</v>
      </c>
      <c r="CN102" s="112"/>
      <c r="CO102" s="239">
        <v>39934</v>
      </c>
    </row>
    <row r="103" spans="2:93">
      <c r="B103" s="84" t="s">
        <v>536</v>
      </c>
      <c r="C103" s="138">
        <v>0</v>
      </c>
      <c r="D103" s="101"/>
      <c r="E103" s="138">
        <v>0</v>
      </c>
      <c r="F103" s="101"/>
      <c r="G103" s="138">
        <v>0</v>
      </c>
      <c r="H103" s="101"/>
      <c r="I103" s="138">
        <v>0</v>
      </c>
      <c r="J103" s="125"/>
      <c r="K103" s="109">
        <v>160</v>
      </c>
      <c r="L103" s="119"/>
      <c r="M103" s="96">
        <v>140</v>
      </c>
      <c r="N103" s="112"/>
      <c r="O103" s="71">
        <v>100</v>
      </c>
      <c r="P103" s="1493"/>
      <c r="Q103" s="84" t="s">
        <v>536</v>
      </c>
      <c r="R103" s="215">
        <v>0</v>
      </c>
      <c r="S103" s="216"/>
      <c r="T103" s="215">
        <v>0</v>
      </c>
      <c r="U103" s="216"/>
      <c r="V103" s="215">
        <v>0</v>
      </c>
      <c r="W103" s="216"/>
      <c r="X103" s="215">
        <v>0</v>
      </c>
      <c r="Y103" s="216"/>
      <c r="Z103" s="215">
        <v>160</v>
      </c>
      <c r="AA103" s="216"/>
      <c r="AB103" s="215">
        <v>140</v>
      </c>
      <c r="AC103" s="216"/>
      <c r="AD103" s="270">
        <v>100</v>
      </c>
      <c r="AE103" s="1503"/>
      <c r="AF103" s="175">
        <f t="shared" si="173"/>
        <v>0</v>
      </c>
      <c r="AG103" s="101"/>
      <c r="AH103" s="96">
        <f t="shared" si="174"/>
        <v>0</v>
      </c>
      <c r="AI103" s="101"/>
      <c r="AJ103" s="96">
        <f t="shared" si="175"/>
        <v>0</v>
      </c>
      <c r="AK103" s="101"/>
      <c r="AL103" s="96">
        <f t="shared" si="176"/>
        <v>0</v>
      </c>
      <c r="AM103" s="125"/>
      <c r="AN103" s="97">
        <f t="shared" si="177"/>
        <v>160</v>
      </c>
      <c r="AO103" s="135"/>
      <c r="AP103" s="96">
        <f t="shared" si="178"/>
        <v>140</v>
      </c>
      <c r="AQ103" s="112"/>
      <c r="AR103" s="71">
        <f t="shared" si="179"/>
        <v>100</v>
      </c>
      <c r="AS103" s="1503"/>
      <c r="AT103" s="84" t="s">
        <v>536</v>
      </c>
      <c r="AU103" s="185">
        <f>(AF103*AU$4)/1000</f>
        <v>0</v>
      </c>
      <c r="AV103" s="101"/>
      <c r="AW103" s="185">
        <f>(AH103*AW$4)/1000</f>
        <v>0</v>
      </c>
      <c r="AX103" s="101"/>
      <c r="AY103" s="185">
        <f>(AJ103*AY$4)/1000</f>
        <v>0</v>
      </c>
      <c r="AZ103" s="101"/>
      <c r="BA103" s="185">
        <f>(AL103*BA$4)/1000</f>
        <v>0</v>
      </c>
      <c r="BB103" s="112"/>
      <c r="BC103" s="185">
        <f>(AN103*BC$4)/1000</f>
        <v>12.8</v>
      </c>
      <c r="BD103" s="117"/>
      <c r="BE103" s="185">
        <f>(AP103*BE$4)/1000</f>
        <v>31.5</v>
      </c>
      <c r="BF103" s="112"/>
      <c r="BG103" s="190">
        <f>(AR103*BG$4)/1000</f>
        <v>18</v>
      </c>
      <c r="BH103" s="386">
        <f t="shared" si="187"/>
        <v>62.3</v>
      </c>
      <c r="BI103" s="1503"/>
      <c r="BJ103" s="84" t="s">
        <v>536</v>
      </c>
      <c r="BK103" s="280">
        <v>0</v>
      </c>
      <c r="BL103" s="184">
        <f t="shared" si="188"/>
        <v>0</v>
      </c>
      <c r="BM103" s="101"/>
      <c r="BN103" s="184">
        <f t="shared" si="189"/>
        <v>0</v>
      </c>
      <c r="BO103" s="101"/>
      <c r="BP103" s="184">
        <f t="shared" si="190"/>
        <v>0</v>
      </c>
      <c r="BQ103" s="101"/>
      <c r="BR103" s="184">
        <f t="shared" si="191"/>
        <v>0</v>
      </c>
      <c r="BS103" s="112"/>
      <c r="BT103" s="184">
        <f t="shared" si="192"/>
        <v>12.8</v>
      </c>
      <c r="BU103" s="117"/>
      <c r="BV103" s="184">
        <f t="shared" si="193"/>
        <v>31.5</v>
      </c>
      <c r="BW103" s="112"/>
      <c r="BX103" s="184">
        <f t="shared" si="194"/>
        <v>18</v>
      </c>
      <c r="BY103" s="383">
        <f t="shared" si="195"/>
        <v>62.3</v>
      </c>
      <c r="BZ103" s="1503"/>
      <c r="CA103" s="84" t="s">
        <v>536</v>
      </c>
      <c r="CB103" s="262">
        <f t="shared" si="196"/>
        <v>0</v>
      </c>
      <c r="CC103" s="185">
        <f t="shared" si="197"/>
        <v>62.3</v>
      </c>
      <c r="CD103" s="101"/>
      <c r="CE103" s="185">
        <f t="shared" si="198"/>
        <v>62.3</v>
      </c>
      <c r="CF103" s="112"/>
      <c r="CG103" s="237">
        <v>1</v>
      </c>
      <c r="CH103" s="101"/>
      <c r="CI103" s="236">
        <f t="shared" si="199"/>
        <v>62.3</v>
      </c>
      <c r="CJ103" s="112"/>
      <c r="CK103" s="185">
        <f t="shared" si="200"/>
        <v>0</v>
      </c>
      <c r="CL103" s="117"/>
      <c r="CM103" s="236">
        <f t="shared" si="201"/>
        <v>0</v>
      </c>
      <c r="CN103" s="112"/>
      <c r="CO103" s="239">
        <v>39934</v>
      </c>
    </row>
    <row r="104" spans="2:93">
      <c r="B104" s="84" t="s">
        <v>537</v>
      </c>
      <c r="C104" s="138">
        <v>0</v>
      </c>
      <c r="D104" s="101"/>
      <c r="E104" s="138">
        <v>0</v>
      </c>
      <c r="F104" s="101"/>
      <c r="G104" s="96">
        <v>50</v>
      </c>
      <c r="H104" s="101"/>
      <c r="I104" s="96">
        <v>70</v>
      </c>
      <c r="J104" s="125"/>
      <c r="K104" s="109">
        <v>110</v>
      </c>
      <c r="L104" s="119"/>
      <c r="M104" s="96">
        <v>100</v>
      </c>
      <c r="N104" s="112"/>
      <c r="O104" s="71">
        <v>70</v>
      </c>
      <c r="P104" s="1493"/>
      <c r="Q104" s="84" t="s">
        <v>537</v>
      </c>
      <c r="R104" s="215">
        <v>0</v>
      </c>
      <c r="S104" s="216"/>
      <c r="T104" s="215">
        <v>0</v>
      </c>
      <c r="U104" s="216"/>
      <c r="V104" s="215">
        <v>50</v>
      </c>
      <c r="W104" s="216"/>
      <c r="X104" s="215">
        <v>70</v>
      </c>
      <c r="Y104" s="216"/>
      <c r="Z104" s="215">
        <v>110</v>
      </c>
      <c r="AA104" s="216"/>
      <c r="AB104" s="215">
        <v>100</v>
      </c>
      <c r="AC104" s="216"/>
      <c r="AD104" s="270">
        <v>70</v>
      </c>
      <c r="AE104" s="1503"/>
      <c r="AF104" s="175">
        <f t="shared" si="173"/>
        <v>0</v>
      </c>
      <c r="AG104" s="101"/>
      <c r="AH104" s="96">
        <f t="shared" si="174"/>
        <v>0</v>
      </c>
      <c r="AI104" s="101"/>
      <c r="AJ104" s="96">
        <f t="shared" si="175"/>
        <v>50</v>
      </c>
      <c r="AK104" s="101"/>
      <c r="AL104" s="96">
        <f t="shared" si="176"/>
        <v>70</v>
      </c>
      <c r="AM104" s="125"/>
      <c r="AN104" s="97">
        <f t="shared" si="177"/>
        <v>110</v>
      </c>
      <c r="AO104" s="135"/>
      <c r="AP104" s="96">
        <f t="shared" si="178"/>
        <v>100</v>
      </c>
      <c r="AQ104" s="112"/>
      <c r="AR104" s="71">
        <f t="shared" si="179"/>
        <v>70</v>
      </c>
      <c r="AS104" s="1503"/>
      <c r="AT104" s="84" t="s">
        <v>537</v>
      </c>
      <c r="AU104" s="185">
        <f>(AF104*AU$4)/1000</f>
        <v>0</v>
      </c>
      <c r="AV104" s="101"/>
      <c r="AW104" s="185">
        <f>(AH104*AW$4)/1000</f>
        <v>0</v>
      </c>
      <c r="AX104" s="101"/>
      <c r="AY104" s="185">
        <f>(AJ104*AY$4)/1000</f>
        <v>13.8</v>
      </c>
      <c r="AZ104" s="101"/>
      <c r="BA104" s="185">
        <f>(AL104*BA$4)/1000</f>
        <v>62.44</v>
      </c>
      <c r="BB104" s="112"/>
      <c r="BC104" s="185">
        <f>(AN104*BC$4)/1000</f>
        <v>8.8000000000000007</v>
      </c>
      <c r="BD104" s="117"/>
      <c r="BE104" s="185">
        <f>(AP104*BE$4)/1000</f>
        <v>22.5</v>
      </c>
      <c r="BF104" s="112"/>
      <c r="BG104" s="190">
        <f>(AR104*BG$4)/1000</f>
        <v>12.6</v>
      </c>
      <c r="BH104" s="386">
        <f t="shared" si="187"/>
        <v>120.13999999999999</v>
      </c>
      <c r="BI104" s="1503"/>
      <c r="BJ104" s="84" t="s">
        <v>537</v>
      </c>
      <c r="BK104" s="280">
        <v>0</v>
      </c>
      <c r="BL104" s="184">
        <f t="shared" si="188"/>
        <v>0</v>
      </c>
      <c r="BM104" s="101"/>
      <c r="BN104" s="184">
        <f t="shared" si="189"/>
        <v>0</v>
      </c>
      <c r="BO104" s="101"/>
      <c r="BP104" s="184">
        <f t="shared" si="190"/>
        <v>13.8</v>
      </c>
      <c r="BQ104" s="101"/>
      <c r="BR104" s="184">
        <f t="shared" si="191"/>
        <v>62.44</v>
      </c>
      <c r="BS104" s="112"/>
      <c r="BT104" s="184">
        <f t="shared" si="192"/>
        <v>8.8000000000000007</v>
      </c>
      <c r="BU104" s="117"/>
      <c r="BV104" s="184">
        <f t="shared" si="193"/>
        <v>22.5</v>
      </c>
      <c r="BW104" s="112"/>
      <c r="BX104" s="184">
        <f t="shared" si="194"/>
        <v>12.6</v>
      </c>
      <c r="BY104" s="383">
        <f t="shared" si="195"/>
        <v>120.13999999999999</v>
      </c>
      <c r="BZ104" s="1503"/>
      <c r="CA104" s="84" t="s">
        <v>537</v>
      </c>
      <c r="CB104" s="262">
        <f t="shared" si="196"/>
        <v>0</v>
      </c>
      <c r="CC104" s="185">
        <f t="shared" si="197"/>
        <v>120.13999999999999</v>
      </c>
      <c r="CD104" s="101"/>
      <c r="CE104" s="185">
        <f t="shared" si="198"/>
        <v>120.13999999999999</v>
      </c>
      <c r="CF104" s="112"/>
      <c r="CG104" s="237">
        <v>1</v>
      </c>
      <c r="CH104" s="101"/>
      <c r="CI104" s="236">
        <f t="shared" si="199"/>
        <v>120.13999999999999</v>
      </c>
      <c r="CJ104" s="112"/>
      <c r="CK104" s="185">
        <f t="shared" si="200"/>
        <v>0</v>
      </c>
      <c r="CL104" s="117"/>
      <c r="CM104" s="236">
        <f t="shared" si="201"/>
        <v>0</v>
      </c>
      <c r="CN104" s="112"/>
      <c r="CO104" s="239">
        <v>39934</v>
      </c>
    </row>
    <row r="105" spans="2:93" ht="37.5">
      <c r="B105" s="84" t="s">
        <v>210</v>
      </c>
      <c r="C105" s="138">
        <v>0</v>
      </c>
      <c r="D105" s="101"/>
      <c r="E105" s="138">
        <v>0</v>
      </c>
      <c r="F105" s="101"/>
      <c r="G105" s="96">
        <v>1</v>
      </c>
      <c r="H105" s="101"/>
      <c r="I105" s="96">
        <v>2</v>
      </c>
      <c r="J105" s="125"/>
      <c r="K105" s="109">
        <v>2.5</v>
      </c>
      <c r="L105" s="119"/>
      <c r="M105" s="96">
        <v>2</v>
      </c>
      <c r="N105" s="112"/>
      <c r="O105" s="73">
        <v>1.5</v>
      </c>
      <c r="P105" s="1493"/>
      <c r="Q105" s="84" t="s">
        <v>210</v>
      </c>
      <c r="R105" s="215">
        <v>0</v>
      </c>
      <c r="S105" s="216"/>
      <c r="T105" s="215">
        <v>0</v>
      </c>
      <c r="U105" s="216"/>
      <c r="V105" s="215">
        <v>1</v>
      </c>
      <c r="W105" s="216"/>
      <c r="X105" s="215">
        <v>2</v>
      </c>
      <c r="Y105" s="216"/>
      <c r="Z105" s="215">
        <v>2.5</v>
      </c>
      <c r="AA105" s="216"/>
      <c r="AB105" s="215">
        <v>2</v>
      </c>
      <c r="AC105" s="216"/>
      <c r="AD105" s="270">
        <v>1.5</v>
      </c>
      <c r="AE105" s="1503"/>
      <c r="AF105" s="175">
        <f t="shared" si="173"/>
        <v>0</v>
      </c>
      <c r="AG105" s="101"/>
      <c r="AH105" s="96">
        <f t="shared" si="174"/>
        <v>0</v>
      </c>
      <c r="AI105" s="101"/>
      <c r="AJ105" s="96">
        <f t="shared" si="175"/>
        <v>1</v>
      </c>
      <c r="AK105" s="101"/>
      <c r="AL105" s="96">
        <f t="shared" si="176"/>
        <v>2</v>
      </c>
      <c r="AM105" s="125"/>
      <c r="AN105" s="97">
        <f t="shared" si="177"/>
        <v>2.5</v>
      </c>
      <c r="AO105" s="135"/>
      <c r="AP105" s="96">
        <f t="shared" si="178"/>
        <v>2</v>
      </c>
      <c r="AQ105" s="112"/>
      <c r="AR105" s="73">
        <f t="shared" si="179"/>
        <v>1.5</v>
      </c>
      <c r="AS105" s="1503"/>
      <c r="AT105" s="84" t="s">
        <v>210</v>
      </c>
      <c r="AU105" s="184">
        <f>AF105*AU$4</f>
        <v>0</v>
      </c>
      <c r="AV105" s="187"/>
      <c r="AW105" s="184">
        <f>AH105*AW$4</f>
        <v>0</v>
      </c>
      <c r="AX105" s="187"/>
      <c r="AY105" s="184">
        <f>AJ105*AY$4</f>
        <v>276</v>
      </c>
      <c r="AZ105" s="187"/>
      <c r="BA105" s="184">
        <f>AL105*BA$4</f>
        <v>1784</v>
      </c>
      <c r="BB105" s="188"/>
      <c r="BC105" s="184">
        <f>AN105*BC$4</f>
        <v>200</v>
      </c>
      <c r="BD105" s="189"/>
      <c r="BE105" s="184">
        <f>AP105*BE$4</f>
        <v>450</v>
      </c>
      <c r="BF105" s="188"/>
      <c r="BG105" s="191">
        <f>AR105*BG$4</f>
        <v>270</v>
      </c>
      <c r="BH105" s="386">
        <f t="shared" si="187"/>
        <v>2980</v>
      </c>
      <c r="BI105" s="1503"/>
      <c r="BJ105" s="84" t="s">
        <v>210</v>
      </c>
      <c r="BK105" s="280">
        <v>0</v>
      </c>
      <c r="BL105" s="184">
        <f t="shared" si="188"/>
        <v>0</v>
      </c>
      <c r="BM105" s="101"/>
      <c r="BN105" s="184">
        <f t="shared" si="189"/>
        <v>0</v>
      </c>
      <c r="BO105" s="101"/>
      <c r="BP105" s="184">
        <f t="shared" si="190"/>
        <v>276</v>
      </c>
      <c r="BQ105" s="101"/>
      <c r="BR105" s="184">
        <f t="shared" si="191"/>
        <v>1784</v>
      </c>
      <c r="BS105" s="112"/>
      <c r="BT105" s="184">
        <f t="shared" si="192"/>
        <v>200</v>
      </c>
      <c r="BU105" s="117"/>
      <c r="BV105" s="184">
        <f t="shared" si="193"/>
        <v>450</v>
      </c>
      <c r="BW105" s="112"/>
      <c r="BX105" s="184">
        <f t="shared" si="194"/>
        <v>270</v>
      </c>
      <c r="BY105" s="383">
        <f t="shared" si="195"/>
        <v>2980</v>
      </c>
      <c r="BZ105" s="1503"/>
      <c r="CA105" s="84" t="s">
        <v>210</v>
      </c>
      <c r="CB105" s="262">
        <f t="shared" si="196"/>
        <v>0</v>
      </c>
      <c r="CC105" s="185">
        <f t="shared" si="197"/>
        <v>2980</v>
      </c>
      <c r="CD105" s="101"/>
      <c r="CE105" s="185">
        <f t="shared" si="198"/>
        <v>2980</v>
      </c>
      <c r="CF105" s="112"/>
      <c r="CG105" s="237">
        <v>1</v>
      </c>
      <c r="CH105" s="101"/>
      <c r="CI105" s="236">
        <f t="shared" si="199"/>
        <v>2980</v>
      </c>
      <c r="CJ105" s="112"/>
      <c r="CK105" s="185">
        <f t="shared" si="200"/>
        <v>0</v>
      </c>
      <c r="CL105" s="117"/>
      <c r="CM105" s="236">
        <f t="shared" si="201"/>
        <v>0</v>
      </c>
      <c r="CN105" s="112"/>
      <c r="CO105" s="239">
        <v>39934</v>
      </c>
    </row>
    <row r="106" spans="2:93" s="206" customFormat="1" ht="15.75">
      <c r="B106" s="209" t="s">
        <v>538</v>
      </c>
      <c r="C106" s="210" t="s">
        <v>538</v>
      </c>
      <c r="D106" s="207"/>
      <c r="E106" s="207"/>
      <c r="F106" s="207"/>
      <c r="G106" s="207"/>
      <c r="H106" s="207"/>
      <c r="I106" s="207"/>
      <c r="J106" s="207"/>
      <c r="K106" s="207"/>
      <c r="L106" s="207"/>
      <c r="M106" s="207"/>
      <c r="N106" s="207"/>
      <c r="O106" s="208"/>
      <c r="P106" s="1494"/>
      <c r="Q106" s="209" t="s">
        <v>538</v>
      </c>
      <c r="R106" s="210" t="s">
        <v>538</v>
      </c>
      <c r="S106" s="207"/>
      <c r="T106" s="207"/>
      <c r="U106" s="207"/>
      <c r="V106" s="207"/>
      <c r="W106" s="207"/>
      <c r="X106" s="207"/>
      <c r="Y106" s="207"/>
      <c r="Z106" s="207"/>
      <c r="AA106" s="207"/>
      <c r="AB106" s="207"/>
      <c r="AC106" s="207"/>
      <c r="AD106" s="208"/>
      <c r="AE106" s="1504"/>
      <c r="AF106" s="211" t="s">
        <v>538</v>
      </c>
      <c r="AG106" s="207"/>
      <c r="AH106" s="207"/>
      <c r="AI106" s="207"/>
      <c r="AJ106" s="207"/>
      <c r="AK106" s="207"/>
      <c r="AL106" s="207"/>
      <c r="AM106" s="207"/>
      <c r="AN106" s="207"/>
      <c r="AO106" s="207"/>
      <c r="AP106" s="207"/>
      <c r="AQ106" s="207"/>
      <c r="AR106" s="208"/>
      <c r="AS106" s="1504"/>
      <c r="AT106" s="209" t="s">
        <v>538</v>
      </c>
      <c r="AU106" s="211" t="s">
        <v>538</v>
      </c>
      <c r="AV106" s="207"/>
      <c r="AW106" s="207"/>
      <c r="AX106" s="207"/>
      <c r="AY106" s="207"/>
      <c r="AZ106" s="207"/>
      <c r="BA106" s="207"/>
      <c r="BB106" s="207"/>
      <c r="BC106" s="207"/>
      <c r="BD106" s="207"/>
      <c r="BE106" s="207"/>
      <c r="BF106" s="207"/>
      <c r="BG106" s="208"/>
      <c r="BH106" s="384"/>
      <c r="BI106" s="1504"/>
      <c r="BJ106" s="209" t="s">
        <v>538</v>
      </c>
      <c r="BK106" s="281"/>
      <c r="BL106" s="211" t="s">
        <v>538</v>
      </c>
      <c r="BM106" s="207"/>
      <c r="BN106" s="207"/>
      <c r="BO106" s="207"/>
      <c r="BP106" s="207"/>
      <c r="BQ106" s="207"/>
      <c r="BR106" s="207"/>
      <c r="BS106" s="207"/>
      <c r="BT106" s="207"/>
      <c r="BU106" s="207"/>
      <c r="BV106" s="207"/>
      <c r="BW106" s="207"/>
      <c r="BX106" s="208"/>
      <c r="BY106" s="384"/>
      <c r="BZ106" s="1504"/>
      <c r="CA106" s="209" t="s">
        <v>538</v>
      </c>
      <c r="CB106" s="263"/>
      <c r="CC106" s="211" t="s">
        <v>538</v>
      </c>
      <c r="CD106" s="207"/>
      <c r="CE106" s="207"/>
      <c r="CF106" s="207"/>
      <c r="CG106" s="207"/>
      <c r="CH106" s="207"/>
      <c r="CI106" s="207"/>
      <c r="CJ106" s="207"/>
      <c r="CK106" s="207"/>
      <c r="CL106" s="207"/>
      <c r="CM106" s="207"/>
      <c r="CN106" s="207"/>
      <c r="CO106" s="208"/>
    </row>
    <row r="107" spans="2:93" ht="24">
      <c r="B107" s="84" t="s">
        <v>539</v>
      </c>
      <c r="C107" s="138">
        <v>0</v>
      </c>
      <c r="D107" s="101"/>
      <c r="E107" s="138">
        <v>0</v>
      </c>
      <c r="F107" s="101"/>
      <c r="G107" s="96">
        <v>50</v>
      </c>
      <c r="H107" s="101"/>
      <c r="I107" s="96">
        <v>70</v>
      </c>
      <c r="J107" s="125"/>
      <c r="K107" s="109">
        <v>110</v>
      </c>
      <c r="L107" s="119"/>
      <c r="M107" s="96">
        <v>100</v>
      </c>
      <c r="N107" s="112"/>
      <c r="O107" s="71">
        <v>70</v>
      </c>
      <c r="P107" s="1493"/>
      <c r="Q107" s="84" t="s">
        <v>539</v>
      </c>
      <c r="R107" s="215">
        <v>0</v>
      </c>
      <c r="S107" s="216"/>
      <c r="T107" s="215">
        <v>0</v>
      </c>
      <c r="U107" s="216"/>
      <c r="V107" s="215">
        <v>50</v>
      </c>
      <c r="W107" s="216"/>
      <c r="X107" s="215">
        <v>70</v>
      </c>
      <c r="Y107" s="216"/>
      <c r="Z107" s="215">
        <v>110</v>
      </c>
      <c r="AA107" s="216"/>
      <c r="AB107" s="215">
        <v>100</v>
      </c>
      <c r="AC107" s="216"/>
      <c r="AD107" s="270">
        <v>70</v>
      </c>
      <c r="AE107" s="1503"/>
      <c r="AF107" s="175">
        <f>IF(R107=0,C107,IF(ISBLANK(R107),C107,R107))</f>
        <v>0</v>
      </c>
      <c r="AG107" s="101"/>
      <c r="AH107" s="96">
        <f>IF(T107=0,E107,IF(ISBLANK(T107),E107,T107))</f>
        <v>0</v>
      </c>
      <c r="AI107" s="101"/>
      <c r="AJ107" s="96">
        <f>IF(V107=0,G107,IF(ISBLANK(V107),G107,V107))</f>
        <v>50</v>
      </c>
      <c r="AK107" s="101"/>
      <c r="AL107" s="96">
        <f>IF(X107=0,I107,IF(ISBLANK(X107),I107,X107))</f>
        <v>70</v>
      </c>
      <c r="AM107" s="125"/>
      <c r="AN107" s="97">
        <f>IF(Z107=0,K107,IF(ISBLANK(Z107),K107,Z107))</f>
        <v>110</v>
      </c>
      <c r="AO107" s="135"/>
      <c r="AP107" s="96">
        <f>IF(AB107=0,M107,IF(ISBLANK(AB107),M107,AB107))</f>
        <v>100</v>
      </c>
      <c r="AQ107" s="112"/>
      <c r="AR107" s="71">
        <f>IF(AD107=0,O107,IF(ISBLANK(AD107),O107,AD107))</f>
        <v>70</v>
      </c>
      <c r="AS107" s="1503"/>
      <c r="AT107" s="84" t="s">
        <v>539</v>
      </c>
      <c r="AU107" s="185">
        <f>(AF107*AU$4)/1000</f>
        <v>0</v>
      </c>
      <c r="AV107" s="101"/>
      <c r="AW107" s="185">
        <f>(AH107*AW$4)/1000</f>
        <v>0</v>
      </c>
      <c r="AX107" s="101"/>
      <c r="AY107" s="185">
        <f>(AJ107*AY$4)/1000</f>
        <v>13.8</v>
      </c>
      <c r="AZ107" s="101"/>
      <c r="BA107" s="185">
        <f>(AL107*BA$4)/1000</f>
        <v>62.44</v>
      </c>
      <c r="BB107" s="112"/>
      <c r="BC107" s="185">
        <f>(AN107*BC$4)/1000</f>
        <v>8.8000000000000007</v>
      </c>
      <c r="BD107" s="117"/>
      <c r="BE107" s="185">
        <f>(AP107*BE$4)/1000</f>
        <v>22.5</v>
      </c>
      <c r="BF107" s="112"/>
      <c r="BG107" s="190">
        <f>(AR107*BG$4)/1000</f>
        <v>12.6</v>
      </c>
      <c r="BH107" s="386">
        <f>SUM(AU107:BG107)</f>
        <v>120.13999999999999</v>
      </c>
      <c r="BI107" s="1503"/>
      <c r="BJ107" s="84" t="s">
        <v>539</v>
      </c>
      <c r="BK107" s="280">
        <v>0</v>
      </c>
      <c r="BL107" s="184">
        <f>AU107/(100-$BK107)*100</f>
        <v>0</v>
      </c>
      <c r="BM107" s="101"/>
      <c r="BN107" s="184">
        <f>AW107/(100-$BK107)*100</f>
        <v>0</v>
      </c>
      <c r="BO107" s="101"/>
      <c r="BP107" s="184">
        <f>AY107/(100-$BK107)*100</f>
        <v>13.8</v>
      </c>
      <c r="BQ107" s="101"/>
      <c r="BR107" s="184">
        <f>BA107/(100-$BK107)*100</f>
        <v>62.44</v>
      </c>
      <c r="BS107" s="112"/>
      <c r="BT107" s="184">
        <f>BC107/(100-$BK107)*100</f>
        <v>8.8000000000000007</v>
      </c>
      <c r="BU107" s="117"/>
      <c r="BV107" s="184">
        <f>BE107/(100-$BK107)*100</f>
        <v>22.5</v>
      </c>
      <c r="BW107" s="112"/>
      <c r="BX107" s="184">
        <f>BG107/(100-$BK107)*100</f>
        <v>12.6</v>
      </c>
      <c r="BY107" s="383">
        <f>SUM(BL107:BX107)</f>
        <v>120.13999999999999</v>
      </c>
      <c r="BZ107" s="1503"/>
      <c r="CA107" s="84" t="s">
        <v>539</v>
      </c>
      <c r="CB107" s="262">
        <f>BK107</f>
        <v>0</v>
      </c>
      <c r="CC107" s="185">
        <f>BH107</f>
        <v>120.13999999999999</v>
      </c>
      <c r="CD107" s="101"/>
      <c r="CE107" s="185">
        <f>BY107</f>
        <v>120.13999999999999</v>
      </c>
      <c r="CF107" s="112"/>
      <c r="CG107" s="237">
        <v>1</v>
      </c>
      <c r="CH107" s="101"/>
      <c r="CI107" s="236">
        <f>CG107*CE107</f>
        <v>120.13999999999999</v>
      </c>
      <c r="CJ107" s="112"/>
      <c r="CK107" s="185">
        <f>CE107-CC107</f>
        <v>0</v>
      </c>
      <c r="CL107" s="117"/>
      <c r="CM107" s="236">
        <f>CK107*CG107</f>
        <v>0</v>
      </c>
      <c r="CN107" s="112"/>
      <c r="CO107" s="239">
        <v>39934</v>
      </c>
    </row>
    <row r="108" spans="2:93">
      <c r="B108" s="84" t="s">
        <v>540</v>
      </c>
      <c r="C108" s="138">
        <v>0</v>
      </c>
      <c r="D108" s="101"/>
      <c r="E108" s="138">
        <v>0</v>
      </c>
      <c r="F108" s="101"/>
      <c r="G108" s="96">
        <v>50</v>
      </c>
      <c r="H108" s="101"/>
      <c r="I108" s="96">
        <v>70</v>
      </c>
      <c r="J108" s="125"/>
      <c r="K108" s="109">
        <v>150</v>
      </c>
      <c r="L108" s="119"/>
      <c r="M108" s="109">
        <v>150</v>
      </c>
      <c r="N108" s="124"/>
      <c r="O108" s="71">
        <v>140</v>
      </c>
      <c r="P108" s="1493"/>
      <c r="Q108" s="84" t="s">
        <v>540</v>
      </c>
      <c r="R108" s="215">
        <v>0</v>
      </c>
      <c r="S108" s="216"/>
      <c r="T108" s="215">
        <v>0</v>
      </c>
      <c r="U108" s="216"/>
      <c r="V108" s="215">
        <v>50</v>
      </c>
      <c r="W108" s="216"/>
      <c r="X108" s="215">
        <v>70</v>
      </c>
      <c r="Y108" s="216"/>
      <c r="Z108" s="215">
        <v>150</v>
      </c>
      <c r="AA108" s="216"/>
      <c r="AB108" s="215">
        <v>150</v>
      </c>
      <c r="AC108" s="216"/>
      <c r="AD108" s="270">
        <v>140</v>
      </c>
      <c r="AE108" s="1503"/>
      <c r="AF108" s="175">
        <f>IF(R108=0,C108,IF(ISBLANK(R108),C108,R108))</f>
        <v>0</v>
      </c>
      <c r="AG108" s="101"/>
      <c r="AH108" s="96">
        <f>IF(T108=0,E108,IF(ISBLANK(T108),E108,T108))</f>
        <v>0</v>
      </c>
      <c r="AI108" s="101"/>
      <c r="AJ108" s="96">
        <f>IF(V108=0,G108,IF(ISBLANK(V108),G108,V108))</f>
        <v>50</v>
      </c>
      <c r="AK108" s="101"/>
      <c r="AL108" s="96">
        <f>IF(X108=0,I108,IF(ISBLANK(X108),I108,X108))</f>
        <v>70</v>
      </c>
      <c r="AM108" s="125"/>
      <c r="AN108" s="97">
        <f>IF(Z108=0,K108,IF(ISBLANK(Z108),K108,Z108))</f>
        <v>150</v>
      </c>
      <c r="AO108" s="135"/>
      <c r="AP108" s="97">
        <f>IF(AB108=0,M108,IF(ISBLANK(AB108),M108,AB108))</f>
        <v>150</v>
      </c>
      <c r="AQ108" s="135"/>
      <c r="AR108" s="71">
        <f>IF(AD108=0,O108,IF(ISBLANK(AD108),O108,AD108))</f>
        <v>140</v>
      </c>
      <c r="AS108" s="1503"/>
      <c r="AT108" s="84" t="s">
        <v>540</v>
      </c>
      <c r="AU108" s="185">
        <f>(AF108*AU$4)/1000</f>
        <v>0</v>
      </c>
      <c r="AV108" s="101"/>
      <c r="AW108" s="185">
        <f>(AH108*AW$4)/1000</f>
        <v>0</v>
      </c>
      <c r="AX108" s="101"/>
      <c r="AY108" s="185">
        <f>(AJ108*AY$4)/1000</f>
        <v>13.8</v>
      </c>
      <c r="AZ108" s="101"/>
      <c r="BA108" s="185">
        <f>(AL108*BA$4)/1000</f>
        <v>62.44</v>
      </c>
      <c r="BB108" s="112"/>
      <c r="BC108" s="185">
        <f>(AN108*BC$4)/1000</f>
        <v>12</v>
      </c>
      <c r="BD108" s="117"/>
      <c r="BE108" s="185">
        <f>(AP108*BE$4)/1000</f>
        <v>33.75</v>
      </c>
      <c r="BF108" s="112"/>
      <c r="BG108" s="190">
        <f>(AR108*BG$4)/1000</f>
        <v>25.2</v>
      </c>
      <c r="BH108" s="386">
        <f>SUM(AU108:BG108)</f>
        <v>147.19</v>
      </c>
      <c r="BI108" s="1503"/>
      <c r="BJ108" s="84" t="s">
        <v>540</v>
      </c>
      <c r="BK108" s="280">
        <v>0</v>
      </c>
      <c r="BL108" s="184">
        <f>AU108/(100-$BK108)*100</f>
        <v>0</v>
      </c>
      <c r="BM108" s="101"/>
      <c r="BN108" s="184">
        <f>AW108/(100-$BK108)*100</f>
        <v>0</v>
      </c>
      <c r="BO108" s="101"/>
      <c r="BP108" s="184">
        <f>AY108/(100-$BK108)*100</f>
        <v>13.8</v>
      </c>
      <c r="BQ108" s="101"/>
      <c r="BR108" s="184">
        <f>BA108/(100-$BK108)*100</f>
        <v>62.44</v>
      </c>
      <c r="BS108" s="112"/>
      <c r="BT108" s="184">
        <f>BC108/(100-$BK108)*100</f>
        <v>12</v>
      </c>
      <c r="BU108" s="117"/>
      <c r="BV108" s="184">
        <f>BE108/(100-$BK108)*100</f>
        <v>33.75</v>
      </c>
      <c r="BW108" s="112"/>
      <c r="BX108" s="184">
        <f>BG108/(100-$BK108)*100</f>
        <v>25.2</v>
      </c>
      <c r="BY108" s="383">
        <f>SUM(BL108:BX108)</f>
        <v>147.19</v>
      </c>
      <c r="BZ108" s="1503"/>
      <c r="CA108" s="84" t="s">
        <v>540</v>
      </c>
      <c r="CB108" s="262">
        <f>BK108</f>
        <v>0</v>
      </c>
      <c r="CC108" s="185">
        <f>BH108</f>
        <v>147.19</v>
      </c>
      <c r="CD108" s="101"/>
      <c r="CE108" s="185">
        <f>BY108</f>
        <v>147.19</v>
      </c>
      <c r="CF108" s="112"/>
      <c r="CG108" s="237">
        <v>1</v>
      </c>
      <c r="CH108" s="101"/>
      <c r="CI108" s="236">
        <f>CG108*CE108</f>
        <v>147.19</v>
      </c>
      <c r="CJ108" s="112"/>
      <c r="CK108" s="185">
        <f>CE108-CC108</f>
        <v>0</v>
      </c>
      <c r="CL108" s="117"/>
      <c r="CM108" s="236">
        <f>CK108*CG108</f>
        <v>0</v>
      </c>
      <c r="CN108" s="112"/>
      <c r="CO108" s="239">
        <v>39934</v>
      </c>
    </row>
    <row r="109" spans="2:93" s="206" customFormat="1" ht="15.75">
      <c r="B109" s="209" t="s">
        <v>542</v>
      </c>
      <c r="C109" s="210" t="s">
        <v>542</v>
      </c>
      <c r="D109" s="207"/>
      <c r="E109" s="207"/>
      <c r="F109" s="207"/>
      <c r="G109" s="207"/>
      <c r="H109" s="207"/>
      <c r="I109" s="207"/>
      <c r="J109" s="207"/>
      <c r="K109" s="207"/>
      <c r="L109" s="207"/>
      <c r="M109" s="207"/>
      <c r="N109" s="207"/>
      <c r="O109" s="208"/>
      <c r="P109" s="1494"/>
      <c r="Q109" s="209" t="s">
        <v>542</v>
      </c>
      <c r="R109" s="210" t="s">
        <v>542</v>
      </c>
      <c r="S109" s="207"/>
      <c r="T109" s="207"/>
      <c r="U109" s="207"/>
      <c r="V109" s="207"/>
      <c r="W109" s="207"/>
      <c r="X109" s="207"/>
      <c r="Y109" s="207"/>
      <c r="Z109" s="207"/>
      <c r="AA109" s="207"/>
      <c r="AB109" s="207"/>
      <c r="AC109" s="207"/>
      <c r="AD109" s="208"/>
      <c r="AE109" s="1504"/>
      <c r="AF109" s="211" t="s">
        <v>542</v>
      </c>
      <c r="AG109" s="207"/>
      <c r="AH109" s="207"/>
      <c r="AI109" s="207"/>
      <c r="AJ109" s="207"/>
      <c r="AK109" s="207"/>
      <c r="AL109" s="207"/>
      <c r="AM109" s="207"/>
      <c r="AN109" s="207"/>
      <c r="AO109" s="207"/>
      <c r="AP109" s="207"/>
      <c r="AQ109" s="207"/>
      <c r="AR109" s="208"/>
      <c r="AS109" s="1504"/>
      <c r="AT109" s="209" t="s">
        <v>542</v>
      </c>
      <c r="AU109" s="211" t="s">
        <v>542</v>
      </c>
      <c r="AV109" s="207"/>
      <c r="AW109" s="207"/>
      <c r="AX109" s="207"/>
      <c r="AY109" s="207"/>
      <c r="AZ109" s="207"/>
      <c r="BA109" s="207"/>
      <c r="BB109" s="207"/>
      <c r="BC109" s="207"/>
      <c r="BD109" s="207"/>
      <c r="BE109" s="207"/>
      <c r="BF109" s="207"/>
      <c r="BG109" s="208"/>
      <c r="BH109" s="384"/>
      <c r="BI109" s="1504"/>
      <c r="BJ109" s="209" t="s">
        <v>542</v>
      </c>
      <c r="BK109" s="281"/>
      <c r="BL109" s="211" t="s">
        <v>542</v>
      </c>
      <c r="BM109" s="207"/>
      <c r="BN109" s="207"/>
      <c r="BO109" s="207"/>
      <c r="BP109" s="207"/>
      <c r="BQ109" s="207"/>
      <c r="BR109" s="207"/>
      <c r="BS109" s="207"/>
      <c r="BT109" s="207"/>
      <c r="BU109" s="207"/>
      <c r="BV109" s="207"/>
      <c r="BW109" s="207"/>
      <c r="BX109" s="208"/>
      <c r="BY109" s="384"/>
      <c r="BZ109" s="1504"/>
      <c r="CA109" s="209" t="s">
        <v>542</v>
      </c>
      <c r="CB109" s="263"/>
      <c r="CC109" s="211" t="s">
        <v>542</v>
      </c>
      <c r="CD109" s="207"/>
      <c r="CE109" s="207"/>
      <c r="CF109" s="207"/>
      <c r="CG109" s="207"/>
      <c r="CH109" s="207"/>
      <c r="CI109" s="207"/>
      <c r="CJ109" s="207"/>
      <c r="CK109" s="207"/>
      <c r="CL109" s="207"/>
      <c r="CM109" s="207"/>
      <c r="CN109" s="207"/>
      <c r="CO109" s="208"/>
    </row>
    <row r="110" spans="2:93" ht="13.5" customHeight="1">
      <c r="B110" s="1140" t="s">
        <v>322</v>
      </c>
      <c r="C110" s="136" t="s">
        <v>277</v>
      </c>
      <c r="D110" s="137"/>
      <c r="E110" s="138" t="s">
        <v>437</v>
      </c>
      <c r="F110" s="139"/>
      <c r="G110" s="157">
        <v>1</v>
      </c>
      <c r="H110" s="156"/>
      <c r="I110" s="157">
        <v>2</v>
      </c>
      <c r="J110" s="162"/>
      <c r="K110" s="138">
        <v>2.5</v>
      </c>
      <c r="L110" s="144"/>
      <c r="M110" s="157">
        <v>2</v>
      </c>
      <c r="N110" s="162"/>
      <c r="O110" s="145">
        <v>1.5</v>
      </c>
      <c r="P110" s="1493"/>
      <c r="Q110" s="1147" t="s">
        <v>211</v>
      </c>
      <c r="R110" s="136" t="s">
        <v>277</v>
      </c>
      <c r="S110" s="137"/>
      <c r="T110" s="138" t="s">
        <v>437</v>
      </c>
      <c r="U110" s="137"/>
      <c r="V110" s="157">
        <v>1</v>
      </c>
      <c r="W110" s="137"/>
      <c r="X110" s="157">
        <v>2</v>
      </c>
      <c r="Y110" s="137"/>
      <c r="Z110" s="138">
        <v>2.5</v>
      </c>
      <c r="AA110" s="137"/>
      <c r="AB110" s="157">
        <v>2</v>
      </c>
      <c r="AC110" s="137"/>
      <c r="AD110" s="145">
        <v>1.5</v>
      </c>
      <c r="AE110" s="1506"/>
      <c r="AF110" s="176" t="s">
        <v>277</v>
      </c>
      <c r="AG110" s="137"/>
      <c r="AH110" s="138" t="s">
        <v>437</v>
      </c>
      <c r="AI110" s="139"/>
      <c r="AJ110" s="157">
        <v>1</v>
      </c>
      <c r="AK110" s="156"/>
      <c r="AL110" s="157">
        <v>2</v>
      </c>
      <c r="AM110" s="162"/>
      <c r="AN110" s="138">
        <v>2.5</v>
      </c>
      <c r="AO110" s="144"/>
      <c r="AP110" s="157">
        <v>2</v>
      </c>
      <c r="AQ110" s="162"/>
      <c r="AR110" s="145">
        <v>1.5</v>
      </c>
      <c r="AS110" s="1506"/>
      <c r="AT110" s="1147" t="s">
        <v>211</v>
      </c>
      <c r="AU110" s="176" t="s">
        <v>277</v>
      </c>
      <c r="AV110" s="137"/>
      <c r="AW110" s="138" t="s">
        <v>437</v>
      </c>
      <c r="AX110" s="139"/>
      <c r="AY110" s="157">
        <v>1</v>
      </c>
      <c r="AZ110" s="156"/>
      <c r="BA110" s="157">
        <v>2</v>
      </c>
      <c r="BB110" s="162"/>
      <c r="BC110" s="138">
        <v>2.5</v>
      </c>
      <c r="BD110" s="144"/>
      <c r="BE110" s="157">
        <v>2</v>
      </c>
      <c r="BF110" s="162"/>
      <c r="BG110" s="145">
        <v>1.5</v>
      </c>
      <c r="BH110" s="387"/>
      <c r="BI110" s="1506"/>
      <c r="BJ110" s="1147" t="s">
        <v>211</v>
      </c>
      <c r="BK110" s="1151">
        <v>0</v>
      </c>
      <c r="BL110" s="176" t="s">
        <v>277</v>
      </c>
      <c r="BM110" s="137"/>
      <c r="BN110" s="138" t="s">
        <v>437</v>
      </c>
      <c r="BO110" s="139"/>
      <c r="BP110" s="157">
        <v>1</v>
      </c>
      <c r="BQ110" s="156"/>
      <c r="BR110" s="157">
        <v>2</v>
      </c>
      <c r="BS110" s="162"/>
      <c r="BT110" s="138">
        <v>2.5</v>
      </c>
      <c r="BU110" s="144"/>
      <c r="BV110" s="157">
        <v>2</v>
      </c>
      <c r="BW110" s="162"/>
      <c r="BX110" s="145">
        <v>1.5</v>
      </c>
      <c r="BY110" s="387"/>
      <c r="BZ110" s="1506"/>
      <c r="CA110" s="1147" t="s">
        <v>211</v>
      </c>
      <c r="CB110" s="1149">
        <f>BK110</f>
        <v>0</v>
      </c>
      <c r="CC110" s="249"/>
      <c r="CD110" s="234"/>
      <c r="CE110" s="241"/>
      <c r="CF110" s="234"/>
      <c r="CG110" s="242"/>
      <c r="CH110" s="115"/>
      <c r="CI110" s="242"/>
      <c r="CJ110" s="243"/>
      <c r="CK110" s="241"/>
      <c r="CL110" s="250"/>
      <c r="CM110" s="242"/>
      <c r="CN110" s="243"/>
      <c r="CO110" s="251"/>
    </row>
    <row r="111" spans="2:93">
      <c r="B111" s="1141"/>
      <c r="C111" s="109">
        <v>0.25</v>
      </c>
      <c r="D111" s="107" t="s">
        <v>225</v>
      </c>
      <c r="E111" s="109">
        <v>0.5</v>
      </c>
      <c r="F111" s="104"/>
      <c r="G111" s="109">
        <v>1</v>
      </c>
      <c r="H111" s="124"/>
      <c r="I111" s="109">
        <v>2</v>
      </c>
      <c r="J111" s="124"/>
      <c r="K111" s="109">
        <v>2.5</v>
      </c>
      <c r="L111" s="104"/>
      <c r="M111" s="109">
        <v>2</v>
      </c>
      <c r="N111" s="124"/>
      <c r="O111" s="266">
        <v>1.5</v>
      </c>
      <c r="P111" s="1493"/>
      <c r="Q111" s="1148"/>
      <c r="R111" s="215">
        <v>0.25</v>
      </c>
      <c r="S111" s="199" t="s">
        <v>225</v>
      </c>
      <c r="T111" s="215">
        <v>0.5</v>
      </c>
      <c r="U111" s="216"/>
      <c r="V111" s="215">
        <v>1</v>
      </c>
      <c r="W111" s="216"/>
      <c r="X111" s="215">
        <v>2</v>
      </c>
      <c r="Y111" s="216"/>
      <c r="Z111" s="215">
        <v>2.5</v>
      </c>
      <c r="AA111" s="216"/>
      <c r="AB111" s="215">
        <v>2</v>
      </c>
      <c r="AC111" s="216"/>
      <c r="AD111" s="270">
        <v>1.5</v>
      </c>
      <c r="AE111" s="1503"/>
      <c r="AF111" s="177">
        <f>IF(R111=0,C111,IF(ISBLANK(R111),C111,R111))</f>
        <v>0.25</v>
      </c>
      <c r="AG111" s="153"/>
      <c r="AH111" s="97">
        <f>IF(T111=0,E111,IF(ISBLANK(T111),E111,T111))</f>
        <v>0.5</v>
      </c>
      <c r="AI111" s="104"/>
      <c r="AJ111" s="97">
        <f>IF(V111=0,G111,IF(ISBLANK(V111),G111,V111))</f>
        <v>1</v>
      </c>
      <c r="AK111" s="135"/>
      <c r="AL111" s="97">
        <f>IF(X111=0,I111,IF(ISBLANK(X111),I111,X111))</f>
        <v>2</v>
      </c>
      <c r="AM111" s="135"/>
      <c r="AN111" s="97">
        <f>IF(Z111=0,K111,IF(ISBLANK(Z111),K111,Z111))</f>
        <v>2.5</v>
      </c>
      <c r="AO111" s="104"/>
      <c r="AP111" s="97">
        <f>IF(AB111=0,M111,IF(ISBLANK(AB111),M111,AB111))</f>
        <v>2</v>
      </c>
      <c r="AQ111" s="135"/>
      <c r="AR111" s="77">
        <f>IF(AD111=0,O111,IF(ISBLANK(AD111),O111,AD111))</f>
        <v>1.5</v>
      </c>
      <c r="AS111" s="1503"/>
      <c r="AT111" s="1148"/>
      <c r="AU111" s="184">
        <f>AF111*AU$4</f>
        <v>1</v>
      </c>
      <c r="AV111" s="187"/>
      <c r="AW111" s="184">
        <f>AH111*AW$4</f>
        <v>11</v>
      </c>
      <c r="AX111" s="187"/>
      <c r="AY111" s="184">
        <f>AJ111*AY$4</f>
        <v>276</v>
      </c>
      <c r="AZ111" s="187"/>
      <c r="BA111" s="184">
        <f>AL111*BA$4</f>
        <v>1784</v>
      </c>
      <c r="BB111" s="188"/>
      <c r="BC111" s="184">
        <f>AN111*BC$4</f>
        <v>200</v>
      </c>
      <c r="BD111" s="189"/>
      <c r="BE111" s="184">
        <f>AP111*BE$4</f>
        <v>450</v>
      </c>
      <c r="BF111" s="188"/>
      <c r="BG111" s="191">
        <f>AR111*BG$4</f>
        <v>270</v>
      </c>
      <c r="BH111" s="386">
        <f>SUM(AU111:BG111)</f>
        <v>2992</v>
      </c>
      <c r="BI111" s="1503"/>
      <c r="BJ111" s="1148"/>
      <c r="BK111" s="1152"/>
      <c r="BL111" s="184">
        <f>AU111/(100-$BK110)*100</f>
        <v>1</v>
      </c>
      <c r="BM111" s="187"/>
      <c r="BN111" s="184">
        <f>AW111/(100-$BK110)*100</f>
        <v>11</v>
      </c>
      <c r="BO111" s="187"/>
      <c r="BP111" s="184">
        <f>AY111/(100-$BK110)*100</f>
        <v>276</v>
      </c>
      <c r="BQ111" s="187"/>
      <c r="BR111" s="184">
        <f>BA111/(100-$BK110)*100</f>
        <v>1784</v>
      </c>
      <c r="BS111" s="188"/>
      <c r="BT111" s="184">
        <f>BC111/(100-$BK110)*100</f>
        <v>200</v>
      </c>
      <c r="BU111" s="189"/>
      <c r="BV111" s="184">
        <f>BE111/(100-$BK110)*100</f>
        <v>450</v>
      </c>
      <c r="BW111" s="188"/>
      <c r="BX111" s="184">
        <f>BG111/(100-$BK110)*100</f>
        <v>270</v>
      </c>
      <c r="BY111" s="386">
        <f>SUM(BL111:BX111)</f>
        <v>2992</v>
      </c>
      <c r="BZ111" s="1503"/>
      <c r="CA111" s="1148"/>
      <c r="CB111" s="1150"/>
      <c r="CC111" s="244">
        <f>BH111</f>
        <v>2992</v>
      </c>
      <c r="CD111" s="114"/>
      <c r="CE111" s="244">
        <f>BY111</f>
        <v>2992</v>
      </c>
      <c r="CF111" s="125"/>
      <c r="CG111" s="245">
        <v>1</v>
      </c>
      <c r="CH111" s="114"/>
      <c r="CI111" s="246">
        <f>CG111*CE111</f>
        <v>2992</v>
      </c>
      <c r="CJ111" s="125"/>
      <c r="CK111" s="244">
        <f>CE111-CC111</f>
        <v>0</v>
      </c>
      <c r="CL111" s="247"/>
      <c r="CM111" s="246">
        <f>CK111*CG111</f>
        <v>0</v>
      </c>
      <c r="CN111" s="125"/>
      <c r="CO111" s="248">
        <v>39934</v>
      </c>
    </row>
    <row r="112" spans="2:93">
      <c r="B112" s="84" t="s">
        <v>543</v>
      </c>
      <c r="C112" s="98">
        <v>10</v>
      </c>
      <c r="D112" s="104"/>
      <c r="E112" s="96">
        <v>20</v>
      </c>
      <c r="F112" s="101"/>
      <c r="G112" s="96">
        <v>60</v>
      </c>
      <c r="H112" s="101"/>
      <c r="I112" s="96">
        <v>90</v>
      </c>
      <c r="J112" s="125"/>
      <c r="K112" s="109">
        <v>110</v>
      </c>
      <c r="L112" s="119"/>
      <c r="M112" s="96">
        <v>90</v>
      </c>
      <c r="N112" s="112"/>
      <c r="O112" s="71">
        <v>60</v>
      </c>
      <c r="P112" s="1493"/>
      <c r="Q112" s="84" t="s">
        <v>543</v>
      </c>
      <c r="R112" s="215">
        <v>10</v>
      </c>
      <c r="S112" s="152"/>
      <c r="T112" s="215">
        <v>20</v>
      </c>
      <c r="U112" s="216"/>
      <c r="V112" s="215">
        <v>60</v>
      </c>
      <c r="W112" s="216"/>
      <c r="X112" s="215">
        <v>90</v>
      </c>
      <c r="Y112" s="216"/>
      <c r="Z112" s="215">
        <v>110</v>
      </c>
      <c r="AA112" s="216"/>
      <c r="AB112" s="215">
        <v>90</v>
      </c>
      <c r="AC112" s="216"/>
      <c r="AD112" s="270">
        <v>60</v>
      </c>
      <c r="AE112" s="1503"/>
      <c r="AF112" s="179">
        <f>IF(R112=0,C112,IF(ISBLANK(R112),C112,R112))</f>
        <v>10</v>
      </c>
      <c r="AG112" s="104"/>
      <c r="AH112" s="96">
        <f>IF(T112=0,E112,IF(ISBLANK(T112),E112,T112))</f>
        <v>20</v>
      </c>
      <c r="AI112" s="101"/>
      <c r="AJ112" s="96">
        <f>IF(V112=0,G112,IF(ISBLANK(V112),G112,V112))</f>
        <v>60</v>
      </c>
      <c r="AK112" s="101"/>
      <c r="AL112" s="96">
        <f>IF(X112=0,I112,IF(ISBLANK(X112),I112,X112))</f>
        <v>90</v>
      </c>
      <c r="AM112" s="125"/>
      <c r="AN112" s="97">
        <f>IF(Z112=0,K112,IF(ISBLANK(Z112),K112,Z112))</f>
        <v>110</v>
      </c>
      <c r="AO112" s="135"/>
      <c r="AP112" s="96">
        <f>IF(AB112=0,M112,IF(ISBLANK(AB112),M112,AB112))</f>
        <v>90</v>
      </c>
      <c r="AQ112" s="112"/>
      <c r="AR112" s="71">
        <f>IF(AD112=0,O112,IF(ISBLANK(AD112),O112,AD112))</f>
        <v>60</v>
      </c>
      <c r="AS112" s="1503"/>
      <c r="AT112" s="84" t="s">
        <v>543</v>
      </c>
      <c r="AU112" s="185">
        <f>(AF112*AU$4)/1000</f>
        <v>0.04</v>
      </c>
      <c r="AV112" s="101"/>
      <c r="AW112" s="185">
        <f>(AH112*AW$4)/1000</f>
        <v>0.44</v>
      </c>
      <c r="AX112" s="101"/>
      <c r="AY112" s="185">
        <f>(AJ112*AY$4)/1000</f>
        <v>16.559999999999999</v>
      </c>
      <c r="AZ112" s="101"/>
      <c r="BA112" s="185">
        <f>(AL112*BA$4)/1000</f>
        <v>80.28</v>
      </c>
      <c r="BB112" s="112"/>
      <c r="BC112" s="185">
        <f>(AN112*BC$4)/1000</f>
        <v>8.8000000000000007</v>
      </c>
      <c r="BD112" s="117"/>
      <c r="BE112" s="185">
        <f>(AP112*BE$4)/1000</f>
        <v>20.25</v>
      </c>
      <c r="BF112" s="112"/>
      <c r="BG112" s="190">
        <f>(AR112*BG$4)/1000</f>
        <v>10.8</v>
      </c>
      <c r="BH112" s="386">
        <f>SUM(AU112:BG112)</f>
        <v>137.16999999999999</v>
      </c>
      <c r="BI112" s="1503"/>
      <c r="BJ112" s="84" t="s">
        <v>543</v>
      </c>
      <c r="BK112" s="280">
        <v>0</v>
      </c>
      <c r="BL112" s="184">
        <f>AU112/(100-$BK112)*100</f>
        <v>0.04</v>
      </c>
      <c r="BM112" s="101"/>
      <c r="BN112" s="184">
        <f>AW112/(100-$BK112)*100</f>
        <v>0.44</v>
      </c>
      <c r="BO112" s="101"/>
      <c r="BP112" s="184">
        <f>AY112/(100-$BK112)*100</f>
        <v>16.559999999999999</v>
      </c>
      <c r="BQ112" s="101"/>
      <c r="BR112" s="184">
        <f>BA112/(100-$BK112)*100</f>
        <v>80.28</v>
      </c>
      <c r="BS112" s="112"/>
      <c r="BT112" s="184">
        <f>BC112/(100-$BK112)*100</f>
        <v>8.8000000000000007</v>
      </c>
      <c r="BU112" s="117"/>
      <c r="BV112" s="184">
        <f>BE112/(100-$BK112)*100</f>
        <v>20.25</v>
      </c>
      <c r="BW112" s="112"/>
      <c r="BX112" s="184">
        <f>BG112/(100-$BK112)*100</f>
        <v>10.8</v>
      </c>
      <c r="BY112" s="383">
        <f>SUM(BL112:BX112)</f>
        <v>137.16999999999999</v>
      </c>
      <c r="BZ112" s="1503"/>
      <c r="CA112" s="84" t="s">
        <v>543</v>
      </c>
      <c r="CB112" s="262">
        <f>BK112</f>
        <v>0</v>
      </c>
      <c r="CC112" s="185">
        <f>BH112</f>
        <v>137.16999999999999</v>
      </c>
      <c r="CD112" s="101"/>
      <c r="CE112" s="185">
        <f>BY112</f>
        <v>137.16999999999999</v>
      </c>
      <c r="CF112" s="112"/>
      <c r="CG112" s="237">
        <v>1</v>
      </c>
      <c r="CH112" s="101"/>
      <c r="CI112" s="236">
        <f>CG112*CE112</f>
        <v>137.16999999999999</v>
      </c>
      <c r="CJ112" s="112"/>
      <c r="CK112" s="185">
        <f>CE112-CC112</f>
        <v>0</v>
      </c>
      <c r="CL112" s="117"/>
      <c r="CM112" s="236">
        <f>CK112*CG112</f>
        <v>0</v>
      </c>
      <c r="CN112" s="112"/>
      <c r="CO112" s="239">
        <v>39934</v>
      </c>
    </row>
    <row r="113" spans="2:93" s="206" customFormat="1" ht="15.75">
      <c r="B113" s="209" t="s">
        <v>546</v>
      </c>
      <c r="C113" s="210" t="s">
        <v>546</v>
      </c>
      <c r="D113" s="207"/>
      <c r="E113" s="207"/>
      <c r="F113" s="207"/>
      <c r="G113" s="207"/>
      <c r="H113" s="207"/>
      <c r="I113" s="207"/>
      <c r="J113" s="207"/>
      <c r="K113" s="207"/>
      <c r="L113" s="207"/>
      <c r="M113" s="207"/>
      <c r="N113" s="207"/>
      <c r="O113" s="208"/>
      <c r="P113" s="1494"/>
      <c r="Q113" s="209" t="s">
        <v>546</v>
      </c>
      <c r="R113" s="210" t="s">
        <v>546</v>
      </c>
      <c r="S113" s="207"/>
      <c r="T113" s="207"/>
      <c r="U113" s="207"/>
      <c r="V113" s="207"/>
      <c r="W113" s="207"/>
      <c r="X113" s="207"/>
      <c r="Y113" s="207"/>
      <c r="Z113" s="207"/>
      <c r="AA113" s="207"/>
      <c r="AB113" s="207"/>
      <c r="AC113" s="207"/>
      <c r="AD113" s="208"/>
      <c r="AE113" s="1504"/>
      <c r="AF113" s="211" t="s">
        <v>546</v>
      </c>
      <c r="AG113" s="207"/>
      <c r="AH113" s="207"/>
      <c r="AI113" s="207"/>
      <c r="AJ113" s="207"/>
      <c r="AK113" s="207"/>
      <c r="AL113" s="207"/>
      <c r="AM113" s="207"/>
      <c r="AN113" s="207"/>
      <c r="AO113" s="207"/>
      <c r="AP113" s="207"/>
      <c r="AQ113" s="207"/>
      <c r="AR113" s="208"/>
      <c r="AS113" s="1504"/>
      <c r="AT113" s="209" t="s">
        <v>546</v>
      </c>
      <c r="AU113" s="211" t="s">
        <v>546</v>
      </c>
      <c r="AV113" s="207"/>
      <c r="AW113" s="207"/>
      <c r="AX113" s="207"/>
      <c r="AY113" s="207"/>
      <c r="AZ113" s="207"/>
      <c r="BA113" s="207"/>
      <c r="BB113" s="207"/>
      <c r="BC113" s="207"/>
      <c r="BD113" s="207"/>
      <c r="BE113" s="207"/>
      <c r="BF113" s="207"/>
      <c r="BG113" s="208"/>
      <c r="BH113" s="384"/>
      <c r="BI113" s="1504"/>
      <c r="BJ113" s="209" t="s">
        <v>546</v>
      </c>
      <c r="BK113" s="281"/>
      <c r="BL113" s="211" t="s">
        <v>546</v>
      </c>
      <c r="BM113" s="207"/>
      <c r="BN113" s="207"/>
      <c r="BO113" s="207"/>
      <c r="BP113" s="207"/>
      <c r="BQ113" s="207"/>
      <c r="BR113" s="207"/>
      <c r="BS113" s="207"/>
      <c r="BT113" s="207"/>
      <c r="BU113" s="207"/>
      <c r="BV113" s="207"/>
      <c r="BW113" s="207"/>
      <c r="BX113" s="208"/>
      <c r="BY113" s="384"/>
      <c r="BZ113" s="1504"/>
      <c r="CA113" s="209" t="s">
        <v>546</v>
      </c>
      <c r="CB113" s="263"/>
      <c r="CC113" s="211" t="s">
        <v>546</v>
      </c>
      <c r="CD113" s="207"/>
      <c r="CE113" s="207"/>
      <c r="CF113" s="207"/>
      <c r="CG113" s="207"/>
      <c r="CH113" s="207"/>
      <c r="CI113" s="207"/>
      <c r="CJ113" s="207"/>
      <c r="CK113" s="207"/>
      <c r="CL113" s="207"/>
      <c r="CM113" s="207"/>
      <c r="CN113" s="207"/>
      <c r="CO113" s="208"/>
    </row>
    <row r="114" spans="2:93" ht="60">
      <c r="B114" s="84" t="s">
        <v>188</v>
      </c>
      <c r="C114" s="106">
        <v>15</v>
      </c>
      <c r="D114" s="104"/>
      <c r="E114" s="96">
        <v>20</v>
      </c>
      <c r="F114" s="101"/>
      <c r="G114" s="96">
        <v>50</v>
      </c>
      <c r="H114" s="101"/>
      <c r="I114" s="96">
        <v>70</v>
      </c>
      <c r="J114" s="125"/>
      <c r="K114" s="109">
        <v>110</v>
      </c>
      <c r="L114" s="119"/>
      <c r="M114" s="96">
        <v>100</v>
      </c>
      <c r="N114" s="112"/>
      <c r="O114" s="71">
        <v>70</v>
      </c>
      <c r="P114" s="1493"/>
      <c r="Q114" s="84" t="s">
        <v>188</v>
      </c>
      <c r="R114" s="215">
        <v>15</v>
      </c>
      <c r="S114" s="216"/>
      <c r="T114" s="215">
        <v>20</v>
      </c>
      <c r="U114" s="216"/>
      <c r="V114" s="215">
        <v>50</v>
      </c>
      <c r="W114" s="216"/>
      <c r="X114" s="215">
        <v>70</v>
      </c>
      <c r="Y114" s="216"/>
      <c r="Z114" s="215">
        <v>110</v>
      </c>
      <c r="AA114" s="216"/>
      <c r="AB114" s="215">
        <v>100</v>
      </c>
      <c r="AC114" s="216"/>
      <c r="AD114" s="270">
        <v>70</v>
      </c>
      <c r="AE114" s="1503"/>
      <c r="AF114" s="179">
        <f>IF(R114=0,C114,IF(ISBLANK(R114),C114,R114))</f>
        <v>15</v>
      </c>
      <c r="AG114" s="104"/>
      <c r="AH114" s="96">
        <f>IF(T114=0,E114,IF(ISBLANK(T114),E114,T114))</f>
        <v>20</v>
      </c>
      <c r="AI114" s="101"/>
      <c r="AJ114" s="96">
        <f>IF(V114=0,G114,IF(ISBLANK(V114),G114,V114))</f>
        <v>50</v>
      </c>
      <c r="AK114" s="101"/>
      <c r="AL114" s="96">
        <f>IF(X114=0,I114,IF(ISBLANK(X114),I114,X114))</f>
        <v>70</v>
      </c>
      <c r="AM114" s="125"/>
      <c r="AN114" s="97">
        <f>IF(Z114=0,K114,IF(ISBLANK(Z114),K114,Z114))</f>
        <v>110</v>
      </c>
      <c r="AO114" s="135"/>
      <c r="AP114" s="96">
        <f>IF(AB114=0,M114,IF(ISBLANK(AB114),M114,AB114))</f>
        <v>100</v>
      </c>
      <c r="AQ114" s="112"/>
      <c r="AR114" s="71">
        <f>IF(AD114=0,O114,IF(ISBLANK(AD114),O114,AD114))</f>
        <v>70</v>
      </c>
      <c r="AS114" s="1503"/>
      <c r="AT114" s="84" t="s">
        <v>188</v>
      </c>
      <c r="AU114" s="185">
        <f>(AF114*AU$4)/1000</f>
        <v>0.06</v>
      </c>
      <c r="AV114" s="101"/>
      <c r="AW114" s="185">
        <f>(AH114*AW$4)/1000</f>
        <v>0.44</v>
      </c>
      <c r="AX114" s="101"/>
      <c r="AY114" s="185">
        <f>(AJ114*AY$4)/1000</f>
        <v>13.8</v>
      </c>
      <c r="AZ114" s="101"/>
      <c r="BA114" s="185">
        <f>(AL114*BA$4)/1000</f>
        <v>62.44</v>
      </c>
      <c r="BB114" s="112"/>
      <c r="BC114" s="185">
        <f>(AN114*BC$4)/1000</f>
        <v>8.8000000000000007</v>
      </c>
      <c r="BD114" s="117"/>
      <c r="BE114" s="185">
        <f>(AP114*BE$4)/1000</f>
        <v>22.5</v>
      </c>
      <c r="BF114" s="112"/>
      <c r="BG114" s="190">
        <f>(AR114*BG$4)/1000</f>
        <v>12.6</v>
      </c>
      <c r="BH114" s="386">
        <f>SUM(AU114:BG114)</f>
        <v>120.63999999999999</v>
      </c>
      <c r="BI114" s="1503"/>
      <c r="BJ114" s="84" t="s">
        <v>188</v>
      </c>
      <c r="BK114" s="280">
        <v>0</v>
      </c>
      <c r="BL114" s="184">
        <f>AU114/(100-$BK114)*100</f>
        <v>0.06</v>
      </c>
      <c r="BM114" s="101"/>
      <c r="BN114" s="184">
        <f>AW114/(100-$BK114)*100</f>
        <v>0.44</v>
      </c>
      <c r="BO114" s="101"/>
      <c r="BP114" s="184">
        <f>AY114/(100-$BK114)*100</f>
        <v>13.8</v>
      </c>
      <c r="BQ114" s="101"/>
      <c r="BR114" s="184">
        <f>BA114/(100-$BK114)*100</f>
        <v>62.44</v>
      </c>
      <c r="BS114" s="112"/>
      <c r="BT114" s="184">
        <f>BC114/(100-$BK114)*100</f>
        <v>8.8000000000000007</v>
      </c>
      <c r="BU114" s="117"/>
      <c r="BV114" s="184">
        <f>BE114/(100-$BK114)*100</f>
        <v>22.5</v>
      </c>
      <c r="BW114" s="112"/>
      <c r="BX114" s="184">
        <f>BG114/(100-$BK114)*100</f>
        <v>12.6</v>
      </c>
      <c r="BY114" s="383">
        <f>SUM(BL114:BX114)</f>
        <v>120.63999999999999</v>
      </c>
      <c r="BZ114" s="1503"/>
      <c r="CA114" s="84" t="s">
        <v>188</v>
      </c>
      <c r="CB114" s="262">
        <f>BK114</f>
        <v>0</v>
      </c>
      <c r="CC114" s="185">
        <f>BH114</f>
        <v>120.63999999999999</v>
      </c>
      <c r="CD114" s="101"/>
      <c r="CE114" s="185">
        <f>BY114</f>
        <v>120.63999999999999</v>
      </c>
      <c r="CF114" s="112"/>
      <c r="CG114" s="237">
        <v>1</v>
      </c>
      <c r="CH114" s="101"/>
      <c r="CI114" s="236">
        <f>CG114*CE114</f>
        <v>120.63999999999999</v>
      </c>
      <c r="CJ114" s="112"/>
      <c r="CK114" s="185">
        <f>CE114-CC114</f>
        <v>0</v>
      </c>
      <c r="CL114" s="117"/>
      <c r="CM114" s="236">
        <f>CK114*CG114</f>
        <v>0</v>
      </c>
      <c r="CN114" s="112"/>
      <c r="CO114" s="239">
        <v>39934</v>
      </c>
    </row>
    <row r="115" spans="2:93">
      <c r="B115" s="84" t="s">
        <v>547</v>
      </c>
      <c r="C115" s="138">
        <v>0</v>
      </c>
      <c r="D115" s="101"/>
      <c r="E115" s="138">
        <v>0</v>
      </c>
      <c r="F115" s="101"/>
      <c r="G115" s="96">
        <v>50</v>
      </c>
      <c r="H115" s="101"/>
      <c r="I115" s="96">
        <v>70</v>
      </c>
      <c r="J115" s="125"/>
      <c r="K115" s="109">
        <v>110</v>
      </c>
      <c r="L115" s="119"/>
      <c r="M115" s="96">
        <v>100</v>
      </c>
      <c r="N115" s="112"/>
      <c r="O115" s="71">
        <v>70</v>
      </c>
      <c r="P115" s="1493"/>
      <c r="Q115" s="84" t="s">
        <v>547</v>
      </c>
      <c r="R115" s="215">
        <v>0</v>
      </c>
      <c r="S115" s="216"/>
      <c r="T115" s="215">
        <v>0</v>
      </c>
      <c r="U115" s="216"/>
      <c r="V115" s="215">
        <v>50</v>
      </c>
      <c r="W115" s="216"/>
      <c r="X115" s="215">
        <v>70</v>
      </c>
      <c r="Y115" s="216"/>
      <c r="Z115" s="215">
        <v>110</v>
      </c>
      <c r="AA115" s="216"/>
      <c r="AB115" s="215">
        <v>100</v>
      </c>
      <c r="AC115" s="216"/>
      <c r="AD115" s="270">
        <v>70</v>
      </c>
      <c r="AE115" s="1503"/>
      <c r="AF115" s="175">
        <f>IF(R115=0,C115,IF(ISBLANK(R115),C115,R115))</f>
        <v>0</v>
      </c>
      <c r="AG115" s="101"/>
      <c r="AH115" s="96">
        <f>IF(T115=0,E115,IF(ISBLANK(T115),E115,T115))</f>
        <v>0</v>
      </c>
      <c r="AI115" s="101"/>
      <c r="AJ115" s="96">
        <f>IF(V115=0,G115,IF(ISBLANK(V115),G115,V115))</f>
        <v>50</v>
      </c>
      <c r="AK115" s="101"/>
      <c r="AL115" s="96">
        <f>IF(X115=0,I115,IF(ISBLANK(X115),I115,X115))</f>
        <v>70</v>
      </c>
      <c r="AM115" s="125"/>
      <c r="AN115" s="97">
        <f>IF(Z115=0,K115,IF(ISBLANK(Z115),K115,Z115))</f>
        <v>110</v>
      </c>
      <c r="AO115" s="135"/>
      <c r="AP115" s="96">
        <f>IF(AB115=0,M115,IF(ISBLANK(AB115),M115,AB115))</f>
        <v>100</v>
      </c>
      <c r="AQ115" s="112"/>
      <c r="AR115" s="71">
        <f>IF(AD115=0,O115,IF(ISBLANK(AD115),O115,AD115))</f>
        <v>70</v>
      </c>
      <c r="AS115" s="1503"/>
      <c r="AT115" s="84" t="s">
        <v>547</v>
      </c>
      <c r="AU115" s="185">
        <f>(AF115*AU$4)/1000</f>
        <v>0</v>
      </c>
      <c r="AV115" s="101"/>
      <c r="AW115" s="185">
        <f>(AH115*AW$4)/1000</f>
        <v>0</v>
      </c>
      <c r="AX115" s="101"/>
      <c r="AY115" s="185">
        <f>(AJ115*AY$4)/1000</f>
        <v>13.8</v>
      </c>
      <c r="AZ115" s="101"/>
      <c r="BA115" s="185">
        <f>(AL115*BA$4)/1000</f>
        <v>62.44</v>
      </c>
      <c r="BB115" s="112"/>
      <c r="BC115" s="185">
        <f>(AN115*BC$4)/1000</f>
        <v>8.8000000000000007</v>
      </c>
      <c r="BD115" s="117"/>
      <c r="BE115" s="185">
        <f>(AP115*BE$4)/1000</f>
        <v>22.5</v>
      </c>
      <c r="BF115" s="112"/>
      <c r="BG115" s="190">
        <f>(AR115*BG$4)/1000</f>
        <v>12.6</v>
      </c>
      <c r="BH115" s="386">
        <f>SUM(AU115:BG115)</f>
        <v>120.13999999999999</v>
      </c>
      <c r="BI115" s="1503"/>
      <c r="BJ115" s="84" t="s">
        <v>547</v>
      </c>
      <c r="BK115" s="280">
        <v>0</v>
      </c>
      <c r="BL115" s="184">
        <f>AU115/(100-$BK115)*100</f>
        <v>0</v>
      </c>
      <c r="BM115" s="101"/>
      <c r="BN115" s="184">
        <f>AW115/(100-$BK115)*100</f>
        <v>0</v>
      </c>
      <c r="BO115" s="101"/>
      <c r="BP115" s="184">
        <f>AY115/(100-$BK115)*100</f>
        <v>13.8</v>
      </c>
      <c r="BQ115" s="101"/>
      <c r="BR115" s="184">
        <f>BA115/(100-$BK115)*100</f>
        <v>62.44</v>
      </c>
      <c r="BS115" s="112"/>
      <c r="BT115" s="184">
        <f>BC115/(100-$BK115)*100</f>
        <v>8.8000000000000007</v>
      </c>
      <c r="BU115" s="117"/>
      <c r="BV115" s="184">
        <f>BE115/(100-$BK115)*100</f>
        <v>22.5</v>
      </c>
      <c r="BW115" s="112"/>
      <c r="BX115" s="184">
        <f>BG115/(100-$BK115)*100</f>
        <v>12.6</v>
      </c>
      <c r="BY115" s="383">
        <f>SUM(BL115:BX115)</f>
        <v>120.13999999999999</v>
      </c>
      <c r="BZ115" s="1503"/>
      <c r="CA115" s="84" t="s">
        <v>547</v>
      </c>
      <c r="CB115" s="262">
        <f>BK115</f>
        <v>0</v>
      </c>
      <c r="CC115" s="185">
        <f>BH115</f>
        <v>120.13999999999999</v>
      </c>
      <c r="CD115" s="101"/>
      <c r="CE115" s="185">
        <f>BY115</f>
        <v>120.13999999999999</v>
      </c>
      <c r="CF115" s="112"/>
      <c r="CG115" s="237">
        <v>1</v>
      </c>
      <c r="CH115" s="101"/>
      <c r="CI115" s="236">
        <f>CG115*CE115</f>
        <v>120.13999999999999</v>
      </c>
      <c r="CJ115" s="112"/>
      <c r="CK115" s="185">
        <f>CE115-CC115</f>
        <v>0</v>
      </c>
      <c r="CL115" s="117"/>
      <c r="CM115" s="236">
        <f>CK115*CG115</f>
        <v>0</v>
      </c>
      <c r="CN115" s="112"/>
      <c r="CO115" s="239">
        <v>39934</v>
      </c>
    </row>
    <row r="116" spans="2:93">
      <c r="B116" s="84" t="s">
        <v>548</v>
      </c>
      <c r="C116" s="138">
        <v>0</v>
      </c>
      <c r="D116" s="101"/>
      <c r="E116" s="138">
        <v>0</v>
      </c>
      <c r="F116" s="101"/>
      <c r="G116" s="138">
        <v>0</v>
      </c>
      <c r="H116" s="101"/>
      <c r="I116" s="138">
        <v>0</v>
      </c>
      <c r="J116" s="125"/>
      <c r="K116" s="109">
        <v>130</v>
      </c>
      <c r="L116" s="119"/>
      <c r="M116" s="96">
        <v>120</v>
      </c>
      <c r="N116" s="112"/>
      <c r="O116" s="71">
        <v>80</v>
      </c>
      <c r="P116" s="1493"/>
      <c r="Q116" s="84" t="s">
        <v>548</v>
      </c>
      <c r="R116" s="215">
        <v>0</v>
      </c>
      <c r="S116" s="216"/>
      <c r="T116" s="215">
        <v>0</v>
      </c>
      <c r="U116" s="216"/>
      <c r="V116" s="215">
        <v>0</v>
      </c>
      <c r="W116" s="216"/>
      <c r="X116" s="215">
        <v>0</v>
      </c>
      <c r="Y116" s="216"/>
      <c r="Z116" s="215">
        <v>130</v>
      </c>
      <c r="AA116" s="216"/>
      <c r="AB116" s="215">
        <v>120</v>
      </c>
      <c r="AC116" s="216"/>
      <c r="AD116" s="270">
        <v>80</v>
      </c>
      <c r="AE116" s="1503"/>
      <c r="AF116" s="175">
        <f>IF(R116=0,C116,IF(ISBLANK(R116),C116,R116))</f>
        <v>0</v>
      </c>
      <c r="AG116" s="101"/>
      <c r="AH116" s="96">
        <f>IF(T116=0,E116,IF(ISBLANK(T116),E116,T116))</f>
        <v>0</v>
      </c>
      <c r="AI116" s="101"/>
      <c r="AJ116" s="96">
        <f>IF(V116=0,G116,IF(ISBLANK(V116),G116,V116))</f>
        <v>0</v>
      </c>
      <c r="AK116" s="101"/>
      <c r="AL116" s="96">
        <f>IF(X116=0,I116,IF(ISBLANK(X116),I116,X116))</f>
        <v>0</v>
      </c>
      <c r="AM116" s="125"/>
      <c r="AN116" s="97">
        <f>IF(Z116=0,K116,IF(ISBLANK(Z116),K116,Z116))</f>
        <v>130</v>
      </c>
      <c r="AO116" s="135"/>
      <c r="AP116" s="96">
        <f>IF(AB116=0,M116,IF(ISBLANK(AB116),M116,AB116))</f>
        <v>120</v>
      </c>
      <c r="AQ116" s="112"/>
      <c r="AR116" s="71">
        <f>IF(AD116=0,O116,IF(ISBLANK(AD116),O116,AD116))</f>
        <v>80</v>
      </c>
      <c r="AS116" s="1503"/>
      <c r="AT116" s="84" t="s">
        <v>548</v>
      </c>
      <c r="AU116" s="185">
        <f>(AF116*AU$4)/1000</f>
        <v>0</v>
      </c>
      <c r="AV116" s="101"/>
      <c r="AW116" s="185">
        <f>(AH116*AW$4)/1000</f>
        <v>0</v>
      </c>
      <c r="AX116" s="101"/>
      <c r="AY116" s="185">
        <f>(AJ116*AY$4)/1000</f>
        <v>0</v>
      </c>
      <c r="AZ116" s="101"/>
      <c r="BA116" s="185">
        <f>(AL116*BA$4)/1000</f>
        <v>0</v>
      </c>
      <c r="BB116" s="112"/>
      <c r="BC116" s="185">
        <f>(AN116*BC$4)/1000</f>
        <v>10.4</v>
      </c>
      <c r="BD116" s="117"/>
      <c r="BE116" s="185">
        <f>(AP116*BE$4)/1000</f>
        <v>27</v>
      </c>
      <c r="BF116" s="112"/>
      <c r="BG116" s="190">
        <f>(AR116*BG$4)/1000</f>
        <v>14.4</v>
      </c>
      <c r="BH116" s="386">
        <f>SUM(AU116:BG116)</f>
        <v>51.8</v>
      </c>
      <c r="BI116" s="1503"/>
      <c r="BJ116" s="84" t="s">
        <v>548</v>
      </c>
      <c r="BK116" s="280">
        <v>0</v>
      </c>
      <c r="BL116" s="184">
        <f>AU116/(100-$BK116)*100</f>
        <v>0</v>
      </c>
      <c r="BM116" s="101"/>
      <c r="BN116" s="184">
        <f>AW116/(100-$BK116)*100</f>
        <v>0</v>
      </c>
      <c r="BO116" s="101"/>
      <c r="BP116" s="184">
        <f>AY116/(100-$BK116)*100</f>
        <v>0</v>
      </c>
      <c r="BQ116" s="101"/>
      <c r="BR116" s="184">
        <f>BA116/(100-$BK116)*100</f>
        <v>0</v>
      </c>
      <c r="BS116" s="112"/>
      <c r="BT116" s="184">
        <f>BC116/(100-$BK116)*100</f>
        <v>10.4</v>
      </c>
      <c r="BU116" s="117"/>
      <c r="BV116" s="184">
        <f>BE116/(100-$BK116)*100</f>
        <v>27</v>
      </c>
      <c r="BW116" s="112"/>
      <c r="BX116" s="184">
        <f>BG116/(100-$BK116)*100</f>
        <v>14.400000000000002</v>
      </c>
      <c r="BY116" s="383">
        <f>SUM(BL116:BX116)</f>
        <v>51.8</v>
      </c>
      <c r="BZ116" s="1503"/>
      <c r="CA116" s="84" t="s">
        <v>548</v>
      </c>
      <c r="CB116" s="262">
        <f>BK116</f>
        <v>0</v>
      </c>
      <c r="CC116" s="185">
        <f>BH116</f>
        <v>51.8</v>
      </c>
      <c r="CD116" s="101"/>
      <c r="CE116" s="185">
        <f>BY116</f>
        <v>51.8</v>
      </c>
      <c r="CF116" s="112"/>
      <c r="CG116" s="237">
        <v>1</v>
      </c>
      <c r="CH116" s="101"/>
      <c r="CI116" s="236">
        <f>CG116*CE116</f>
        <v>51.8</v>
      </c>
      <c r="CJ116" s="112"/>
      <c r="CK116" s="185">
        <f>CE116-CC116</f>
        <v>0</v>
      </c>
      <c r="CL116" s="117"/>
      <c r="CM116" s="236">
        <f>CK116*CG116</f>
        <v>0</v>
      </c>
      <c r="CN116" s="112"/>
      <c r="CO116" s="239">
        <v>39934</v>
      </c>
    </row>
    <row r="117" spans="2:93" ht="48">
      <c r="B117" s="84" t="s">
        <v>189</v>
      </c>
      <c r="C117" s="138">
        <v>0</v>
      </c>
      <c r="D117" s="101"/>
      <c r="E117" s="138">
        <v>0</v>
      </c>
      <c r="F117" s="101"/>
      <c r="G117" s="96">
        <v>50</v>
      </c>
      <c r="H117" s="101"/>
      <c r="I117" s="96">
        <v>70</v>
      </c>
      <c r="J117" s="125"/>
      <c r="K117" s="109">
        <v>110</v>
      </c>
      <c r="L117" s="119"/>
      <c r="M117" s="96">
        <v>100</v>
      </c>
      <c r="N117" s="112"/>
      <c r="O117" s="71">
        <v>70</v>
      </c>
      <c r="P117" s="1493"/>
      <c r="Q117" s="84" t="s">
        <v>189</v>
      </c>
      <c r="R117" s="215">
        <v>0</v>
      </c>
      <c r="S117" s="216"/>
      <c r="T117" s="215">
        <v>0</v>
      </c>
      <c r="U117" s="216"/>
      <c r="V117" s="215">
        <v>50</v>
      </c>
      <c r="W117" s="216"/>
      <c r="X117" s="215">
        <v>70</v>
      </c>
      <c r="Y117" s="216"/>
      <c r="Z117" s="215">
        <v>110</v>
      </c>
      <c r="AA117" s="216"/>
      <c r="AB117" s="215">
        <v>100</v>
      </c>
      <c r="AC117" s="216"/>
      <c r="AD117" s="270">
        <v>70</v>
      </c>
      <c r="AE117" s="1503"/>
      <c r="AF117" s="175">
        <f>IF(R117=0,C117,IF(ISBLANK(R117),C117,R117))</f>
        <v>0</v>
      </c>
      <c r="AG117" s="101"/>
      <c r="AH117" s="96">
        <f>IF(T117=0,E117,IF(ISBLANK(T117),E117,T117))</f>
        <v>0</v>
      </c>
      <c r="AI117" s="101"/>
      <c r="AJ117" s="96">
        <f>IF(V117=0,G117,IF(ISBLANK(V117),G117,V117))</f>
        <v>50</v>
      </c>
      <c r="AK117" s="101"/>
      <c r="AL117" s="96">
        <f>IF(X117=0,I117,IF(ISBLANK(X117),I117,X117))</f>
        <v>70</v>
      </c>
      <c r="AM117" s="125"/>
      <c r="AN117" s="97">
        <f>IF(Z117=0,K117,IF(ISBLANK(Z117),K117,Z117))</f>
        <v>110</v>
      </c>
      <c r="AO117" s="135"/>
      <c r="AP117" s="96">
        <f>IF(AB117=0,M117,IF(ISBLANK(AB117),M117,AB117))</f>
        <v>100</v>
      </c>
      <c r="AQ117" s="112"/>
      <c r="AR117" s="71">
        <f>IF(AD117=0,O117,IF(ISBLANK(AD117),O117,AD117))</f>
        <v>70</v>
      </c>
      <c r="AS117" s="1503"/>
      <c r="AT117" s="84" t="s">
        <v>189</v>
      </c>
      <c r="AU117" s="185">
        <f>(AF117*AU$4)/1000</f>
        <v>0</v>
      </c>
      <c r="AV117" s="101"/>
      <c r="AW117" s="185">
        <f>(AH117*AW$4)/1000</f>
        <v>0</v>
      </c>
      <c r="AX117" s="101"/>
      <c r="AY117" s="185">
        <f>(AJ117*AY$4)/1000</f>
        <v>13.8</v>
      </c>
      <c r="AZ117" s="101"/>
      <c r="BA117" s="185">
        <f>(AL117*BA$4)/1000</f>
        <v>62.44</v>
      </c>
      <c r="BB117" s="112"/>
      <c r="BC117" s="185">
        <f>(AN117*BC$4)/1000</f>
        <v>8.8000000000000007</v>
      </c>
      <c r="BD117" s="117"/>
      <c r="BE117" s="185">
        <f>(AP117*BE$4)/1000</f>
        <v>22.5</v>
      </c>
      <c r="BF117" s="112"/>
      <c r="BG117" s="190">
        <f>(AR117*BG$4)/1000</f>
        <v>12.6</v>
      </c>
      <c r="BH117" s="386">
        <f>SUM(AU117:BG117)</f>
        <v>120.13999999999999</v>
      </c>
      <c r="BI117" s="1503"/>
      <c r="BJ117" s="84" t="s">
        <v>189</v>
      </c>
      <c r="BK117" s="280">
        <v>0</v>
      </c>
      <c r="BL117" s="184">
        <f>AU117/(100-$BK117)*100</f>
        <v>0</v>
      </c>
      <c r="BM117" s="101"/>
      <c r="BN117" s="184">
        <f>AW117/(100-$BK117)*100</f>
        <v>0</v>
      </c>
      <c r="BO117" s="101"/>
      <c r="BP117" s="184">
        <f>AY117/(100-$BK117)*100</f>
        <v>13.8</v>
      </c>
      <c r="BQ117" s="101"/>
      <c r="BR117" s="184">
        <f>BA117/(100-$BK117)*100</f>
        <v>62.44</v>
      </c>
      <c r="BS117" s="112"/>
      <c r="BT117" s="184">
        <f>BC117/(100-$BK117)*100</f>
        <v>8.8000000000000007</v>
      </c>
      <c r="BU117" s="117"/>
      <c r="BV117" s="184">
        <f>BE117/(100-$BK117)*100</f>
        <v>22.5</v>
      </c>
      <c r="BW117" s="112"/>
      <c r="BX117" s="184">
        <f>BG117/(100-$BK117)*100</f>
        <v>12.6</v>
      </c>
      <c r="BY117" s="383">
        <f>SUM(BL117:BX117)</f>
        <v>120.13999999999999</v>
      </c>
      <c r="BZ117" s="1503"/>
      <c r="CA117" s="84" t="s">
        <v>189</v>
      </c>
      <c r="CB117" s="262">
        <f>BK117</f>
        <v>0</v>
      </c>
      <c r="CC117" s="185">
        <f>BH117</f>
        <v>120.13999999999999</v>
      </c>
      <c r="CD117" s="101"/>
      <c r="CE117" s="185">
        <f>BY117</f>
        <v>120.13999999999999</v>
      </c>
      <c r="CF117" s="112"/>
      <c r="CG117" s="237">
        <v>1</v>
      </c>
      <c r="CH117" s="101"/>
      <c r="CI117" s="236">
        <f>CG117*CE117</f>
        <v>120.13999999999999</v>
      </c>
      <c r="CJ117" s="112"/>
      <c r="CK117" s="185">
        <f>CE117-CC117</f>
        <v>0</v>
      </c>
      <c r="CL117" s="117"/>
      <c r="CM117" s="236">
        <f>CK117*CG117</f>
        <v>0</v>
      </c>
      <c r="CN117" s="112"/>
      <c r="CO117" s="239">
        <v>39934</v>
      </c>
    </row>
    <row r="118" spans="2:93" ht="12.75" customHeight="1">
      <c r="B118" s="1140" t="s">
        <v>550</v>
      </c>
      <c r="C118" s="141">
        <v>0</v>
      </c>
      <c r="D118" s="142"/>
      <c r="E118" s="141">
        <v>0</v>
      </c>
      <c r="F118" s="142"/>
      <c r="G118" s="141">
        <v>0</v>
      </c>
      <c r="H118" s="142"/>
      <c r="I118" s="141">
        <v>0</v>
      </c>
      <c r="J118" s="161"/>
      <c r="K118" s="136" t="s">
        <v>551</v>
      </c>
      <c r="L118" s="137"/>
      <c r="M118" s="141">
        <v>150</v>
      </c>
      <c r="N118" s="161"/>
      <c r="O118" s="143">
        <v>110</v>
      </c>
      <c r="P118" s="1493"/>
      <c r="Q118" s="1147" t="s">
        <v>550</v>
      </c>
      <c r="R118" s="141">
        <v>0</v>
      </c>
      <c r="S118" s="115"/>
      <c r="T118" s="141">
        <v>0</v>
      </c>
      <c r="U118" s="115"/>
      <c r="V118" s="141">
        <v>0</v>
      </c>
      <c r="W118" s="115"/>
      <c r="X118" s="141">
        <v>0</v>
      </c>
      <c r="Y118" s="115"/>
      <c r="Z118" s="136" t="s">
        <v>551</v>
      </c>
      <c r="AA118" s="115"/>
      <c r="AB118" s="141">
        <v>150</v>
      </c>
      <c r="AC118" s="115"/>
      <c r="AD118" s="143">
        <v>110</v>
      </c>
      <c r="AE118" s="1414"/>
      <c r="AF118" s="180">
        <v>0</v>
      </c>
      <c r="AG118" s="142"/>
      <c r="AH118" s="141">
        <v>0</v>
      </c>
      <c r="AI118" s="142"/>
      <c r="AJ118" s="141">
        <v>0</v>
      </c>
      <c r="AK118" s="142"/>
      <c r="AL118" s="141">
        <v>0</v>
      </c>
      <c r="AM118" s="161"/>
      <c r="AN118" s="136" t="s">
        <v>551</v>
      </c>
      <c r="AO118" s="137"/>
      <c r="AP118" s="141">
        <v>150</v>
      </c>
      <c r="AQ118" s="161"/>
      <c r="AR118" s="143">
        <v>110</v>
      </c>
      <c r="AS118" s="1414"/>
      <c r="AT118" s="1147" t="s">
        <v>550</v>
      </c>
      <c r="AU118" s="180">
        <v>0</v>
      </c>
      <c r="AV118" s="142"/>
      <c r="AW118" s="141">
        <v>0</v>
      </c>
      <c r="AX118" s="142"/>
      <c r="AY118" s="141">
        <v>0</v>
      </c>
      <c r="AZ118" s="142"/>
      <c r="BA118" s="141">
        <v>0</v>
      </c>
      <c r="BB118" s="161"/>
      <c r="BC118" s="136" t="s">
        <v>551</v>
      </c>
      <c r="BD118" s="137"/>
      <c r="BE118" s="141">
        <v>150</v>
      </c>
      <c r="BF118" s="161"/>
      <c r="BG118" s="143">
        <v>110</v>
      </c>
      <c r="BH118" s="387"/>
      <c r="BI118" s="1414"/>
      <c r="BJ118" s="1147" t="s">
        <v>550</v>
      </c>
      <c r="BK118" s="1151">
        <v>0</v>
      </c>
      <c r="BL118" s="180">
        <v>0</v>
      </c>
      <c r="BM118" s="142"/>
      <c r="BN118" s="141">
        <v>0</v>
      </c>
      <c r="BO118" s="142"/>
      <c r="BP118" s="141">
        <v>0</v>
      </c>
      <c r="BQ118" s="142"/>
      <c r="BR118" s="141">
        <v>0</v>
      </c>
      <c r="BS118" s="161"/>
      <c r="BT118" s="136" t="s">
        <v>551</v>
      </c>
      <c r="BU118" s="137"/>
      <c r="BV118" s="141">
        <v>150</v>
      </c>
      <c r="BW118" s="161"/>
      <c r="BX118" s="143">
        <v>110</v>
      </c>
      <c r="BY118" s="387"/>
      <c r="BZ118" s="1414"/>
      <c r="CA118" s="1147" t="s">
        <v>550</v>
      </c>
      <c r="CB118" s="1149">
        <f>BK118</f>
        <v>0</v>
      </c>
      <c r="CC118" s="240"/>
      <c r="CD118" s="115"/>
      <c r="CE118" s="242"/>
      <c r="CF118" s="115"/>
      <c r="CG118" s="242"/>
      <c r="CH118" s="115"/>
      <c r="CI118" s="242"/>
      <c r="CJ118" s="243"/>
      <c r="CK118" s="241"/>
      <c r="CL118" s="234"/>
      <c r="CM118" s="242"/>
      <c r="CN118" s="243"/>
      <c r="CO118" s="113"/>
    </row>
    <row r="119" spans="2:93" s="129" customFormat="1">
      <c r="B119" s="1141"/>
      <c r="C119" s="109">
        <v>0</v>
      </c>
      <c r="D119" s="132"/>
      <c r="E119" s="109">
        <v>0</v>
      </c>
      <c r="F119" s="132"/>
      <c r="G119" s="109">
        <v>0</v>
      </c>
      <c r="H119" s="124"/>
      <c r="I119" s="109">
        <v>0</v>
      </c>
      <c r="J119" s="124"/>
      <c r="K119" s="109">
        <v>160</v>
      </c>
      <c r="L119" s="134"/>
      <c r="M119" s="109">
        <v>150</v>
      </c>
      <c r="N119" s="124"/>
      <c r="O119" s="266">
        <v>110</v>
      </c>
      <c r="P119" s="1498"/>
      <c r="Q119" s="1148"/>
      <c r="R119" s="215">
        <v>0</v>
      </c>
      <c r="S119" s="199"/>
      <c r="T119" s="215">
        <v>0</v>
      </c>
      <c r="U119" s="216"/>
      <c r="V119" s="215">
        <v>0</v>
      </c>
      <c r="W119" s="216"/>
      <c r="X119" s="215">
        <v>0</v>
      </c>
      <c r="Y119" s="216"/>
      <c r="Z119" s="215">
        <v>160</v>
      </c>
      <c r="AA119" s="216"/>
      <c r="AB119" s="215">
        <v>150</v>
      </c>
      <c r="AC119" s="216"/>
      <c r="AD119" s="270">
        <v>110</v>
      </c>
      <c r="AE119" s="1503"/>
      <c r="AF119" s="177">
        <f>IF(R119=0,C119,IF(ISBLANK(R119),C119,R119))</f>
        <v>0</v>
      </c>
      <c r="AG119" s="132"/>
      <c r="AH119" s="97">
        <f>IF(T119=0,E119,IF(ISBLANK(T119),E119,T119))</f>
        <v>0</v>
      </c>
      <c r="AI119" s="132"/>
      <c r="AJ119" s="97">
        <f>IF(V119=0,G119,IF(ISBLANK(V119),G119,V119))</f>
        <v>0</v>
      </c>
      <c r="AK119" s="135"/>
      <c r="AL119" s="97">
        <f>IF(X119=0,I119,IF(ISBLANK(X119),I119,X119))</f>
        <v>0</v>
      </c>
      <c r="AM119" s="135"/>
      <c r="AN119" s="97">
        <f>IF(Z119=0,K119,IF(ISBLANK(Z119),K119,Z119))</f>
        <v>160</v>
      </c>
      <c r="AO119" s="134"/>
      <c r="AP119" s="97">
        <f>IF(AB119=0,M119,IF(ISBLANK(AB119),M119,AB119))</f>
        <v>150</v>
      </c>
      <c r="AQ119" s="135"/>
      <c r="AR119" s="77">
        <f>IF(AD119=0,O119,IF(ISBLANK(AD119),O119,AD119))</f>
        <v>110</v>
      </c>
      <c r="AS119" s="1503"/>
      <c r="AT119" s="1148"/>
      <c r="AU119" s="185">
        <f>(AF119*AU$4)/1000</f>
        <v>0</v>
      </c>
      <c r="AV119" s="101"/>
      <c r="AW119" s="185">
        <f>(AH119*AW$4)/1000</f>
        <v>0</v>
      </c>
      <c r="AX119" s="101"/>
      <c r="AY119" s="185">
        <f>(AJ119*AY$4)/1000</f>
        <v>0</v>
      </c>
      <c r="AZ119" s="101"/>
      <c r="BA119" s="185">
        <f>(AL119*BA$4)/1000</f>
        <v>0</v>
      </c>
      <c r="BB119" s="112"/>
      <c r="BC119" s="185">
        <f>(AN119*BC$4)/1000</f>
        <v>12.8</v>
      </c>
      <c r="BD119" s="117"/>
      <c r="BE119" s="185">
        <f>(AP119*BE$4)/1000</f>
        <v>33.75</v>
      </c>
      <c r="BF119" s="112"/>
      <c r="BG119" s="190">
        <f>(AR119*BG$4)/1000</f>
        <v>19.8</v>
      </c>
      <c r="BH119" s="386">
        <f>SUM(AU119:BG119)</f>
        <v>66.349999999999994</v>
      </c>
      <c r="BI119" s="1503"/>
      <c r="BJ119" s="1148"/>
      <c r="BK119" s="1152"/>
      <c r="BL119" s="184">
        <f>AU119/(100-$BK118)*100</f>
        <v>0</v>
      </c>
      <c r="BM119" s="187"/>
      <c r="BN119" s="184">
        <f>AW119/(100-$BK118)*100</f>
        <v>0</v>
      </c>
      <c r="BO119" s="187"/>
      <c r="BP119" s="184">
        <f>AY119/(100-$BK118)*100</f>
        <v>0</v>
      </c>
      <c r="BQ119" s="187"/>
      <c r="BR119" s="184">
        <f>BA119/(100-$BK118)*100</f>
        <v>0</v>
      </c>
      <c r="BS119" s="188"/>
      <c r="BT119" s="184">
        <f>BC119/(100-$BK118)*100</f>
        <v>12.8</v>
      </c>
      <c r="BU119" s="189"/>
      <c r="BV119" s="184">
        <f>BE119/(100-$BK118)*100</f>
        <v>33.75</v>
      </c>
      <c r="BW119" s="188"/>
      <c r="BX119" s="184">
        <f>BG119/(100-$BK118)*100</f>
        <v>19.8</v>
      </c>
      <c r="BY119" s="386">
        <f>SUM(BL119:BX119)</f>
        <v>66.349999999999994</v>
      </c>
      <c r="BZ119" s="1503"/>
      <c r="CA119" s="1148"/>
      <c r="CB119" s="1150"/>
      <c r="CC119" s="244">
        <f>BH119</f>
        <v>66.349999999999994</v>
      </c>
      <c r="CD119" s="114"/>
      <c r="CE119" s="244">
        <f>BY119</f>
        <v>66.349999999999994</v>
      </c>
      <c r="CF119" s="125"/>
      <c r="CG119" s="245">
        <v>1</v>
      </c>
      <c r="CH119" s="114"/>
      <c r="CI119" s="246">
        <f>CG119*CE119</f>
        <v>66.349999999999994</v>
      </c>
      <c r="CJ119" s="125"/>
      <c r="CK119" s="244">
        <f>CE119-CC119</f>
        <v>0</v>
      </c>
      <c r="CL119" s="247"/>
      <c r="CM119" s="246">
        <f>CK119*CG119</f>
        <v>0</v>
      </c>
      <c r="CN119" s="125"/>
      <c r="CO119" s="248">
        <v>39934</v>
      </c>
    </row>
    <row r="120" spans="2:93" s="206" customFormat="1" ht="15.75">
      <c r="B120" s="209" t="s">
        <v>316</v>
      </c>
      <c r="C120" s="210" t="s">
        <v>316</v>
      </c>
      <c r="D120" s="207"/>
      <c r="E120" s="207"/>
      <c r="F120" s="207"/>
      <c r="G120" s="207"/>
      <c r="H120" s="207"/>
      <c r="I120" s="207"/>
      <c r="J120" s="207"/>
      <c r="K120" s="207"/>
      <c r="L120" s="207"/>
      <c r="M120" s="207"/>
      <c r="N120" s="207"/>
      <c r="O120" s="208"/>
      <c r="P120" s="1494"/>
      <c r="Q120" s="209" t="s">
        <v>316</v>
      </c>
      <c r="R120" s="210" t="s">
        <v>316</v>
      </c>
      <c r="S120" s="207"/>
      <c r="T120" s="207"/>
      <c r="U120" s="207"/>
      <c r="V120" s="207"/>
      <c r="W120" s="207"/>
      <c r="X120" s="207"/>
      <c r="Y120" s="207"/>
      <c r="Z120" s="207"/>
      <c r="AA120" s="207"/>
      <c r="AB120" s="207"/>
      <c r="AC120" s="207"/>
      <c r="AD120" s="208"/>
      <c r="AE120" s="1504"/>
      <c r="AF120" s="211" t="s">
        <v>316</v>
      </c>
      <c r="AG120" s="207"/>
      <c r="AH120" s="207"/>
      <c r="AI120" s="207"/>
      <c r="AJ120" s="207"/>
      <c r="AK120" s="207"/>
      <c r="AL120" s="207"/>
      <c r="AM120" s="207"/>
      <c r="AN120" s="207"/>
      <c r="AO120" s="207"/>
      <c r="AP120" s="207"/>
      <c r="AQ120" s="207"/>
      <c r="AR120" s="208"/>
      <c r="AS120" s="1504"/>
      <c r="AT120" s="209" t="s">
        <v>316</v>
      </c>
      <c r="AU120" s="211" t="s">
        <v>316</v>
      </c>
      <c r="AV120" s="207"/>
      <c r="AW120" s="207"/>
      <c r="AX120" s="207"/>
      <c r="AY120" s="207"/>
      <c r="AZ120" s="207"/>
      <c r="BA120" s="207"/>
      <c r="BB120" s="207"/>
      <c r="BC120" s="207"/>
      <c r="BD120" s="207"/>
      <c r="BE120" s="207"/>
      <c r="BF120" s="207"/>
      <c r="BG120" s="208"/>
      <c r="BH120" s="384"/>
      <c r="BI120" s="1504"/>
      <c r="BJ120" s="209" t="s">
        <v>316</v>
      </c>
      <c r="BK120" s="281"/>
      <c r="BL120" s="211" t="s">
        <v>316</v>
      </c>
      <c r="BM120" s="207"/>
      <c r="BN120" s="207"/>
      <c r="BO120" s="207"/>
      <c r="BP120" s="207"/>
      <c r="BQ120" s="207"/>
      <c r="BR120" s="207"/>
      <c r="BS120" s="207"/>
      <c r="BT120" s="207"/>
      <c r="BU120" s="207"/>
      <c r="BV120" s="207"/>
      <c r="BW120" s="207"/>
      <c r="BX120" s="208"/>
      <c r="BY120" s="384"/>
      <c r="BZ120" s="1504"/>
      <c r="CA120" s="209" t="s">
        <v>316</v>
      </c>
      <c r="CB120" s="263"/>
      <c r="CC120" s="211" t="s">
        <v>316</v>
      </c>
      <c r="CD120" s="207"/>
      <c r="CE120" s="207"/>
      <c r="CF120" s="207"/>
      <c r="CG120" s="207"/>
      <c r="CH120" s="207"/>
      <c r="CI120" s="207"/>
      <c r="CJ120" s="207"/>
      <c r="CK120" s="207"/>
      <c r="CL120" s="207"/>
      <c r="CM120" s="207"/>
      <c r="CN120" s="207"/>
      <c r="CO120" s="208"/>
    </row>
    <row r="121" spans="2:93" ht="61.5">
      <c r="B121" s="84" t="s">
        <v>212</v>
      </c>
      <c r="C121" s="138">
        <v>0</v>
      </c>
      <c r="D121" s="101"/>
      <c r="E121" s="98" t="s">
        <v>552</v>
      </c>
      <c r="F121" s="104"/>
      <c r="G121" s="96">
        <v>50</v>
      </c>
      <c r="H121" s="101"/>
      <c r="I121" s="96">
        <v>70</v>
      </c>
      <c r="J121" s="125"/>
      <c r="K121" s="109">
        <v>110</v>
      </c>
      <c r="L121" s="119"/>
      <c r="M121" s="96">
        <v>100</v>
      </c>
      <c r="N121" s="112"/>
      <c r="O121" s="71">
        <v>70</v>
      </c>
      <c r="P121" s="1493"/>
      <c r="Q121" s="84" t="s">
        <v>212</v>
      </c>
      <c r="R121" s="215">
        <v>0</v>
      </c>
      <c r="S121" s="216"/>
      <c r="T121" s="215" t="s">
        <v>552</v>
      </c>
      <c r="U121" s="216"/>
      <c r="V121" s="215">
        <v>50</v>
      </c>
      <c r="W121" s="216"/>
      <c r="X121" s="215">
        <v>70</v>
      </c>
      <c r="Y121" s="216"/>
      <c r="Z121" s="215">
        <v>110</v>
      </c>
      <c r="AA121" s="216"/>
      <c r="AB121" s="215">
        <v>100</v>
      </c>
      <c r="AC121" s="216"/>
      <c r="AD121" s="270">
        <v>70</v>
      </c>
      <c r="AE121" s="1503"/>
      <c r="AF121" s="175">
        <f>IF(R121=0,C121,IF(ISBLANK(R121),C121,R121))</f>
        <v>0</v>
      </c>
      <c r="AG121" s="101"/>
      <c r="AH121" s="98" t="str">
        <f>IF(T121=0,E121,IF(ISBLANK(T121),E121,T121))</f>
        <v>20(3)</v>
      </c>
      <c r="AI121" s="104"/>
      <c r="AJ121" s="96">
        <f>IF(V121=0,G121,IF(ISBLANK(V121),G121,V121))</f>
        <v>50</v>
      </c>
      <c r="AK121" s="101"/>
      <c r="AL121" s="96">
        <f>IF(X121=0,I121,IF(ISBLANK(X121),I121,X121))</f>
        <v>70</v>
      </c>
      <c r="AM121" s="125"/>
      <c r="AN121" s="97">
        <f>IF(Z121=0,K121,IF(ISBLANK(Z121),K121,Z121))</f>
        <v>110</v>
      </c>
      <c r="AO121" s="135"/>
      <c r="AP121" s="96">
        <f>IF(AB121=0,M121,IF(ISBLANK(AB121),M121,AB121))</f>
        <v>100</v>
      </c>
      <c r="AQ121" s="112"/>
      <c r="AR121" s="71">
        <f>IF(AD121=0,O121,IF(ISBLANK(AD121),O121,AD121))</f>
        <v>70</v>
      </c>
      <c r="AS121" s="1503"/>
      <c r="AT121" s="84" t="s">
        <v>212</v>
      </c>
      <c r="AU121" s="185">
        <f>(AF121*AU$4)/1000</f>
        <v>0</v>
      </c>
      <c r="AV121" s="101"/>
      <c r="AW121" s="186"/>
      <c r="AX121" s="101"/>
      <c r="AY121" s="185">
        <f>(AJ121*AY$4)/1000</f>
        <v>13.8</v>
      </c>
      <c r="AZ121" s="101"/>
      <c r="BA121" s="185">
        <f>(AL121*BA$4)/1000</f>
        <v>62.44</v>
      </c>
      <c r="BB121" s="112"/>
      <c r="BC121" s="185">
        <f>(AN121*BC$4)/1000</f>
        <v>8.8000000000000007</v>
      </c>
      <c r="BD121" s="117"/>
      <c r="BE121" s="185">
        <f>(AP121*BE$4)/1000</f>
        <v>22.5</v>
      </c>
      <c r="BF121" s="112"/>
      <c r="BG121" s="190">
        <f>(AR121*BG$4)/1000</f>
        <v>12.6</v>
      </c>
      <c r="BH121" s="386">
        <f>SUM(AU121:BG121)</f>
        <v>120.13999999999999</v>
      </c>
      <c r="BI121" s="1503"/>
      <c r="BJ121" s="84" t="s">
        <v>212</v>
      </c>
      <c r="BK121" s="280">
        <v>0</v>
      </c>
      <c r="BL121" s="184">
        <f>AU121/(100-$BK121)*100</f>
        <v>0</v>
      </c>
      <c r="BM121" s="101"/>
      <c r="BN121" s="184">
        <f>AW121/(100-$BK121)*100</f>
        <v>0</v>
      </c>
      <c r="BO121" s="101"/>
      <c r="BP121" s="184">
        <f>AY121/(100-$BK121)*100</f>
        <v>13.8</v>
      </c>
      <c r="BQ121" s="101"/>
      <c r="BR121" s="184">
        <f>BA121/(100-$BK121)*100</f>
        <v>62.44</v>
      </c>
      <c r="BS121" s="112"/>
      <c r="BT121" s="184">
        <f>BC121/(100-$BK121)*100</f>
        <v>8.8000000000000007</v>
      </c>
      <c r="BU121" s="117"/>
      <c r="BV121" s="184">
        <f>BE121/(100-$BK121)*100</f>
        <v>22.5</v>
      </c>
      <c r="BW121" s="112"/>
      <c r="BX121" s="184">
        <f>BG121/(100-$BK121)*100</f>
        <v>12.6</v>
      </c>
      <c r="BY121" s="383">
        <f>SUM(BL121:BX121)</f>
        <v>120.13999999999999</v>
      </c>
      <c r="BZ121" s="1503"/>
      <c r="CA121" s="84" t="s">
        <v>212</v>
      </c>
      <c r="CB121" s="262">
        <f>BK121</f>
        <v>0</v>
      </c>
      <c r="CC121" s="185">
        <f>BH121</f>
        <v>120.13999999999999</v>
      </c>
      <c r="CD121" s="101"/>
      <c r="CE121" s="185">
        <f>BY121</f>
        <v>120.13999999999999</v>
      </c>
      <c r="CF121" s="112"/>
      <c r="CG121" s="237">
        <v>1</v>
      </c>
      <c r="CH121" s="101"/>
      <c r="CI121" s="236">
        <f>CG121*CE121</f>
        <v>120.13999999999999</v>
      </c>
      <c r="CJ121" s="112"/>
      <c r="CK121" s="185">
        <f>CE121-CC121</f>
        <v>0</v>
      </c>
      <c r="CL121" s="117"/>
      <c r="CM121" s="236">
        <f>CK121*CG121</f>
        <v>0</v>
      </c>
      <c r="CN121" s="112"/>
      <c r="CO121" s="239">
        <v>39934</v>
      </c>
    </row>
    <row r="122" spans="2:93" ht="61.5" customHeight="1">
      <c r="B122" s="212" t="s">
        <v>323</v>
      </c>
      <c r="C122" s="141">
        <v>10</v>
      </c>
      <c r="D122" s="142"/>
      <c r="E122" s="136" t="s">
        <v>552</v>
      </c>
      <c r="F122" s="108" t="s">
        <v>227</v>
      </c>
      <c r="G122" s="141">
        <v>50</v>
      </c>
      <c r="H122" s="142"/>
      <c r="I122" s="141">
        <v>70</v>
      </c>
      <c r="J122" s="163"/>
      <c r="K122" s="148">
        <v>110</v>
      </c>
      <c r="L122" s="147"/>
      <c r="M122" s="141">
        <v>100</v>
      </c>
      <c r="N122" s="161"/>
      <c r="O122" s="143">
        <v>70</v>
      </c>
      <c r="P122" s="1493"/>
      <c r="Q122" s="1147" t="s">
        <v>213</v>
      </c>
      <c r="R122" s="141">
        <v>10</v>
      </c>
      <c r="S122" s="115"/>
      <c r="T122" s="136" t="s">
        <v>552</v>
      </c>
      <c r="U122" s="199" t="s">
        <v>227</v>
      </c>
      <c r="V122" s="141">
        <v>50</v>
      </c>
      <c r="W122" s="115"/>
      <c r="X122" s="141">
        <v>70</v>
      </c>
      <c r="Y122" s="115"/>
      <c r="Z122" s="148">
        <v>110</v>
      </c>
      <c r="AA122" s="115"/>
      <c r="AB122" s="141">
        <v>100</v>
      </c>
      <c r="AC122" s="115"/>
      <c r="AD122" s="143">
        <v>70</v>
      </c>
      <c r="AE122" s="1414"/>
      <c r="AF122" s="180">
        <v>10</v>
      </c>
      <c r="AG122" s="142"/>
      <c r="AH122" s="136" t="s">
        <v>552</v>
      </c>
      <c r="AI122" s="108" t="s">
        <v>227</v>
      </c>
      <c r="AJ122" s="141">
        <v>50</v>
      </c>
      <c r="AK122" s="142"/>
      <c r="AL122" s="141">
        <v>70</v>
      </c>
      <c r="AM122" s="163"/>
      <c r="AN122" s="148">
        <v>110</v>
      </c>
      <c r="AO122" s="147"/>
      <c r="AP122" s="141">
        <v>100</v>
      </c>
      <c r="AQ122" s="161"/>
      <c r="AR122" s="143">
        <v>70</v>
      </c>
      <c r="AS122" s="1414"/>
      <c r="AT122" s="1147" t="s">
        <v>213</v>
      </c>
      <c r="AU122" s="180">
        <v>10</v>
      </c>
      <c r="AV122" s="142"/>
      <c r="AW122" s="136" t="s">
        <v>552</v>
      </c>
      <c r="AX122" s="108" t="s">
        <v>227</v>
      </c>
      <c r="AY122" s="141">
        <v>50</v>
      </c>
      <c r="AZ122" s="142"/>
      <c r="BA122" s="141">
        <v>70</v>
      </c>
      <c r="BB122" s="163"/>
      <c r="BC122" s="148">
        <v>110</v>
      </c>
      <c r="BD122" s="147"/>
      <c r="BE122" s="141">
        <v>100</v>
      </c>
      <c r="BF122" s="161"/>
      <c r="BG122" s="143">
        <v>70</v>
      </c>
      <c r="BH122" s="387"/>
      <c r="BI122" s="1414"/>
      <c r="BJ122" s="1147" t="s">
        <v>213</v>
      </c>
      <c r="BK122" s="1151">
        <v>0</v>
      </c>
      <c r="BL122" s="180">
        <v>10</v>
      </c>
      <c r="BM122" s="142"/>
      <c r="BN122" s="136" t="s">
        <v>552</v>
      </c>
      <c r="BO122" s="108" t="s">
        <v>227</v>
      </c>
      <c r="BP122" s="141">
        <v>50</v>
      </c>
      <c r="BQ122" s="142"/>
      <c r="BR122" s="141">
        <v>70</v>
      </c>
      <c r="BS122" s="163"/>
      <c r="BT122" s="148">
        <v>110</v>
      </c>
      <c r="BU122" s="147"/>
      <c r="BV122" s="141">
        <v>100</v>
      </c>
      <c r="BW122" s="161"/>
      <c r="BX122" s="143">
        <v>70</v>
      </c>
      <c r="BY122" s="387"/>
      <c r="BZ122" s="1414"/>
      <c r="CA122" s="1147" t="s">
        <v>213</v>
      </c>
      <c r="CB122" s="1149">
        <f>BK122</f>
        <v>0</v>
      </c>
      <c r="CC122" s="240"/>
      <c r="CD122" s="115"/>
      <c r="CE122" s="241"/>
      <c r="CF122" s="155" t="s">
        <v>227</v>
      </c>
      <c r="CG122" s="242"/>
      <c r="CH122" s="115"/>
      <c r="CI122" s="242"/>
      <c r="CJ122" s="243"/>
      <c r="CK122" s="241"/>
      <c r="CL122" s="250"/>
      <c r="CM122" s="242"/>
      <c r="CN122" s="243"/>
      <c r="CO122" s="113"/>
    </row>
    <row r="123" spans="2:93" s="129" customFormat="1">
      <c r="B123" s="214"/>
      <c r="C123" s="109">
        <v>10</v>
      </c>
      <c r="D123" s="132"/>
      <c r="E123" s="109">
        <v>20</v>
      </c>
      <c r="F123" s="198" t="s">
        <v>227</v>
      </c>
      <c r="G123" s="109">
        <v>50</v>
      </c>
      <c r="H123" s="124"/>
      <c r="I123" s="109">
        <v>70</v>
      </c>
      <c r="J123" s="127"/>
      <c r="K123" s="123">
        <v>110</v>
      </c>
      <c r="L123" s="131"/>
      <c r="M123" s="109">
        <v>100</v>
      </c>
      <c r="N123" s="124"/>
      <c r="O123" s="266">
        <v>70</v>
      </c>
      <c r="P123" s="1498"/>
      <c r="Q123" s="1148"/>
      <c r="R123" s="215">
        <v>10</v>
      </c>
      <c r="S123" s="199"/>
      <c r="T123" s="215">
        <v>20</v>
      </c>
      <c r="U123" s="199" t="s">
        <v>227</v>
      </c>
      <c r="V123" s="215">
        <v>50</v>
      </c>
      <c r="W123" s="216"/>
      <c r="X123" s="215">
        <v>70</v>
      </c>
      <c r="Y123" s="216"/>
      <c r="Z123" s="215">
        <v>110</v>
      </c>
      <c r="AA123" s="216"/>
      <c r="AB123" s="215">
        <v>100</v>
      </c>
      <c r="AC123" s="216"/>
      <c r="AD123" s="270">
        <v>70</v>
      </c>
      <c r="AE123" s="1503"/>
      <c r="AF123" s="177">
        <f>IF(R123=0,C123,IF(ISBLANK(R123),C123,R123))</f>
        <v>10</v>
      </c>
      <c r="AG123" s="132"/>
      <c r="AH123" s="97">
        <f>IF(T123=0,E123,IF(ISBLANK(T123),E123,T123))</f>
        <v>20</v>
      </c>
      <c r="AI123" s="134"/>
      <c r="AJ123" s="97">
        <f>IF(V123=0,G123,IF(ISBLANK(V123),G123,V123))</f>
        <v>50</v>
      </c>
      <c r="AK123" s="135"/>
      <c r="AL123" s="97">
        <f>IF(X123=0,I123,IF(ISBLANK(X123),I123,X123))</f>
        <v>70</v>
      </c>
      <c r="AM123" s="150"/>
      <c r="AN123" s="133">
        <f>IF(Z123=0,K123,IF(ISBLANK(Z123),K123,Z123))</f>
        <v>110</v>
      </c>
      <c r="AO123" s="150"/>
      <c r="AP123" s="97">
        <f>IF(AB123=0,M123,IF(ISBLANK(AB123),M123,AB123))</f>
        <v>100</v>
      </c>
      <c r="AQ123" s="135"/>
      <c r="AR123" s="77">
        <f>IF(AD123=0,O123,IF(ISBLANK(AD123),O123,AD123))</f>
        <v>70</v>
      </c>
      <c r="AS123" s="1503"/>
      <c r="AT123" s="1148"/>
      <c r="AU123" s="185">
        <f>(AF123*AU$4)/1000</f>
        <v>0.04</v>
      </c>
      <c r="AV123" s="101"/>
      <c r="AW123" s="185">
        <f>(AH123*AW$4)/1000</f>
        <v>0.44</v>
      </c>
      <c r="AX123" s="101"/>
      <c r="AY123" s="185">
        <f>(AJ123*AY$4)/1000</f>
        <v>13.8</v>
      </c>
      <c r="AZ123" s="101"/>
      <c r="BA123" s="185">
        <f>(AL123*BA$4)/1000</f>
        <v>62.44</v>
      </c>
      <c r="BB123" s="112"/>
      <c r="BC123" s="185">
        <f>(AN123*BC$4)/1000</f>
        <v>8.8000000000000007</v>
      </c>
      <c r="BD123" s="117"/>
      <c r="BE123" s="185">
        <f>(AP123*BE$4)/1000</f>
        <v>22.5</v>
      </c>
      <c r="BF123" s="112"/>
      <c r="BG123" s="190">
        <f>(AR123*BG$4)/1000</f>
        <v>12.6</v>
      </c>
      <c r="BH123" s="386">
        <f>SUM(AU123:BG123)</f>
        <v>120.61999999999999</v>
      </c>
      <c r="BI123" s="1503"/>
      <c r="BJ123" s="1148"/>
      <c r="BK123" s="1152"/>
      <c r="BL123" s="184">
        <f>AU123/(100-$BK122)*100</f>
        <v>0.04</v>
      </c>
      <c r="BM123" s="187"/>
      <c r="BN123" s="184">
        <f>AW123/(100-$BK122)*100</f>
        <v>0.44</v>
      </c>
      <c r="BO123" s="187"/>
      <c r="BP123" s="184">
        <f>AY123/(100-$BK122)*100</f>
        <v>13.8</v>
      </c>
      <c r="BQ123" s="187"/>
      <c r="BR123" s="184">
        <f>BA123/(100-$BK122)*100</f>
        <v>62.44</v>
      </c>
      <c r="BS123" s="188"/>
      <c r="BT123" s="184">
        <f>BC123/(100-$BK122)*100</f>
        <v>8.8000000000000007</v>
      </c>
      <c r="BU123" s="189"/>
      <c r="BV123" s="184">
        <f>BE123/(100-$BK122)*100</f>
        <v>22.5</v>
      </c>
      <c r="BW123" s="188"/>
      <c r="BX123" s="184">
        <f>BG123/(100-$BK122)*100</f>
        <v>12.6</v>
      </c>
      <c r="BY123" s="386">
        <f>SUM(BL123:BX123)</f>
        <v>120.61999999999999</v>
      </c>
      <c r="BZ123" s="1503"/>
      <c r="CA123" s="1148"/>
      <c r="CB123" s="1150"/>
      <c r="CC123" s="244">
        <f>BH123</f>
        <v>120.61999999999999</v>
      </c>
      <c r="CD123" s="114"/>
      <c r="CE123" s="244">
        <f>BY123</f>
        <v>120.61999999999999</v>
      </c>
      <c r="CF123" s="125"/>
      <c r="CG123" s="245">
        <v>1</v>
      </c>
      <c r="CH123" s="114"/>
      <c r="CI123" s="246">
        <f>CG123*CE123</f>
        <v>120.61999999999999</v>
      </c>
      <c r="CJ123" s="125"/>
      <c r="CK123" s="244">
        <f>CE123-CC123</f>
        <v>0</v>
      </c>
      <c r="CL123" s="247"/>
      <c r="CM123" s="246">
        <f>CK123*CG123</f>
        <v>0</v>
      </c>
      <c r="CN123" s="125"/>
      <c r="CO123" s="248">
        <v>39934</v>
      </c>
    </row>
    <row r="124" spans="2:93" ht="48" customHeight="1">
      <c r="B124" s="212" t="s">
        <v>190</v>
      </c>
      <c r="C124" s="141">
        <v>0</v>
      </c>
      <c r="D124" s="142"/>
      <c r="E124" s="136" t="s">
        <v>553</v>
      </c>
      <c r="F124" s="108" t="s">
        <v>227</v>
      </c>
      <c r="G124" s="141">
        <v>180</v>
      </c>
      <c r="H124" s="142"/>
      <c r="I124" s="141">
        <v>250</v>
      </c>
      <c r="J124" s="163"/>
      <c r="K124" s="148">
        <v>280</v>
      </c>
      <c r="L124" s="149"/>
      <c r="M124" s="141">
        <v>250</v>
      </c>
      <c r="N124" s="161"/>
      <c r="O124" s="143">
        <v>175</v>
      </c>
      <c r="P124" s="1493"/>
      <c r="Q124" s="1147" t="s">
        <v>190</v>
      </c>
      <c r="R124" s="141">
        <v>0</v>
      </c>
      <c r="S124" s="115"/>
      <c r="T124" s="136" t="s">
        <v>553</v>
      </c>
      <c r="U124" s="199" t="s">
        <v>227</v>
      </c>
      <c r="V124" s="141">
        <v>180</v>
      </c>
      <c r="W124" s="115"/>
      <c r="X124" s="141">
        <v>250</v>
      </c>
      <c r="Y124" s="115"/>
      <c r="Z124" s="148">
        <v>280</v>
      </c>
      <c r="AA124" s="115"/>
      <c r="AB124" s="141">
        <v>250</v>
      </c>
      <c r="AC124" s="115"/>
      <c r="AD124" s="143">
        <v>175</v>
      </c>
      <c r="AE124" s="1414"/>
      <c r="AF124" s="180">
        <v>0</v>
      </c>
      <c r="AG124" s="142"/>
      <c r="AH124" s="136" t="s">
        <v>553</v>
      </c>
      <c r="AI124" s="108" t="s">
        <v>227</v>
      </c>
      <c r="AJ124" s="141">
        <v>180</v>
      </c>
      <c r="AK124" s="142"/>
      <c r="AL124" s="141">
        <v>250</v>
      </c>
      <c r="AM124" s="163"/>
      <c r="AN124" s="148">
        <v>280</v>
      </c>
      <c r="AO124" s="149"/>
      <c r="AP124" s="141">
        <v>250</v>
      </c>
      <c r="AQ124" s="161"/>
      <c r="AR124" s="143">
        <v>175</v>
      </c>
      <c r="AS124" s="1414"/>
      <c r="AT124" s="1147" t="s">
        <v>190</v>
      </c>
      <c r="AU124" s="180">
        <v>0</v>
      </c>
      <c r="AV124" s="142"/>
      <c r="AW124" s="136" t="s">
        <v>553</v>
      </c>
      <c r="AX124" s="108" t="s">
        <v>227</v>
      </c>
      <c r="AY124" s="141">
        <v>180</v>
      </c>
      <c r="AZ124" s="142"/>
      <c r="BA124" s="141">
        <v>250</v>
      </c>
      <c r="BB124" s="163"/>
      <c r="BC124" s="148">
        <v>280</v>
      </c>
      <c r="BD124" s="149"/>
      <c r="BE124" s="141">
        <v>250</v>
      </c>
      <c r="BF124" s="161"/>
      <c r="BG124" s="143">
        <v>175</v>
      </c>
      <c r="BH124" s="387"/>
      <c r="BI124" s="1414"/>
      <c r="BJ124" s="1147" t="s">
        <v>190</v>
      </c>
      <c r="BK124" s="1151">
        <v>0</v>
      </c>
      <c r="BL124" s="180">
        <v>0</v>
      </c>
      <c r="BM124" s="142"/>
      <c r="BN124" s="136" t="s">
        <v>553</v>
      </c>
      <c r="BO124" s="108" t="s">
        <v>227</v>
      </c>
      <c r="BP124" s="141">
        <v>180</v>
      </c>
      <c r="BQ124" s="142"/>
      <c r="BR124" s="141">
        <v>250</v>
      </c>
      <c r="BS124" s="163"/>
      <c r="BT124" s="148">
        <v>280</v>
      </c>
      <c r="BU124" s="149"/>
      <c r="BV124" s="141">
        <v>250</v>
      </c>
      <c r="BW124" s="161"/>
      <c r="BX124" s="143">
        <v>175</v>
      </c>
      <c r="BY124" s="387"/>
      <c r="BZ124" s="1414"/>
      <c r="CA124" s="1147" t="s">
        <v>190</v>
      </c>
      <c r="CB124" s="1149">
        <f>BK124</f>
        <v>0</v>
      </c>
      <c r="CC124" s="240"/>
      <c r="CD124" s="115"/>
      <c r="CE124" s="241"/>
      <c r="CF124" s="155" t="s">
        <v>227</v>
      </c>
      <c r="CG124" s="242"/>
      <c r="CH124" s="115"/>
      <c r="CI124" s="242"/>
      <c r="CJ124" s="243"/>
      <c r="CK124" s="241"/>
      <c r="CL124" s="252"/>
      <c r="CM124" s="242"/>
      <c r="CN124" s="243"/>
      <c r="CO124" s="113"/>
    </row>
    <row r="125" spans="2:93" s="129" customFormat="1">
      <c r="B125" s="214"/>
      <c r="C125" s="109">
        <v>0</v>
      </c>
      <c r="D125" s="132"/>
      <c r="E125" s="109">
        <v>180</v>
      </c>
      <c r="F125" s="198" t="s">
        <v>227</v>
      </c>
      <c r="G125" s="109">
        <v>180</v>
      </c>
      <c r="H125" s="124"/>
      <c r="I125" s="109">
        <v>250</v>
      </c>
      <c r="J125" s="127"/>
      <c r="K125" s="123">
        <v>280</v>
      </c>
      <c r="L125" s="131"/>
      <c r="M125" s="109">
        <v>250</v>
      </c>
      <c r="N125" s="124"/>
      <c r="O125" s="266">
        <v>170</v>
      </c>
      <c r="P125" s="1498"/>
      <c r="Q125" s="1148"/>
      <c r="R125" s="215">
        <v>0</v>
      </c>
      <c r="S125" s="199"/>
      <c r="T125" s="215">
        <v>180</v>
      </c>
      <c r="U125" s="199" t="s">
        <v>227</v>
      </c>
      <c r="V125" s="215">
        <v>180</v>
      </c>
      <c r="W125" s="216"/>
      <c r="X125" s="215">
        <v>250</v>
      </c>
      <c r="Y125" s="216"/>
      <c r="Z125" s="215">
        <v>280</v>
      </c>
      <c r="AA125" s="216"/>
      <c r="AB125" s="215">
        <v>250</v>
      </c>
      <c r="AC125" s="216"/>
      <c r="AD125" s="270">
        <v>170</v>
      </c>
      <c r="AE125" s="1503"/>
      <c r="AF125" s="177">
        <f>IF(R125=0,C125,IF(ISBLANK(R125),C125,R125))</f>
        <v>0</v>
      </c>
      <c r="AG125" s="132"/>
      <c r="AH125" s="97">
        <f>IF(T125=0,E125,IF(ISBLANK(T125),E125,T125))</f>
        <v>180</v>
      </c>
      <c r="AI125" s="134"/>
      <c r="AJ125" s="97">
        <f>IF(V125=0,G125,IF(ISBLANK(V125),G125,V125))</f>
        <v>180</v>
      </c>
      <c r="AK125" s="135"/>
      <c r="AL125" s="97">
        <f>IF(X125=0,I125,IF(ISBLANK(X125),I125,X125))</f>
        <v>250</v>
      </c>
      <c r="AM125" s="150"/>
      <c r="AN125" s="133">
        <f>IF(Z125=0,K125,IF(ISBLANK(Z125),K125,Z125))</f>
        <v>280</v>
      </c>
      <c r="AO125" s="150"/>
      <c r="AP125" s="97">
        <f>IF(AB125=0,M125,IF(ISBLANK(AB125),M125,AB125))</f>
        <v>250</v>
      </c>
      <c r="AQ125" s="135"/>
      <c r="AR125" s="77">
        <f>IF(AD125=0,O125,IF(ISBLANK(AD125),O125,AD125))</f>
        <v>170</v>
      </c>
      <c r="AS125" s="1503"/>
      <c r="AT125" s="1148"/>
      <c r="AU125" s="185">
        <f>(AF125*AU$4)/1000</f>
        <v>0</v>
      </c>
      <c r="AV125" s="101"/>
      <c r="AW125" s="185">
        <f>(AH125*AW$4)/1000</f>
        <v>3.96</v>
      </c>
      <c r="AX125" s="101"/>
      <c r="AY125" s="185">
        <f>(AJ125*AY$4)/1000</f>
        <v>49.68</v>
      </c>
      <c r="AZ125" s="101"/>
      <c r="BA125" s="185">
        <f>(AL125*BA$4)/1000</f>
        <v>223</v>
      </c>
      <c r="BB125" s="112"/>
      <c r="BC125" s="185">
        <f>(AN125*BC$4)/1000</f>
        <v>22.4</v>
      </c>
      <c r="BD125" s="117"/>
      <c r="BE125" s="185">
        <f>(AP125*BE$4)/1000</f>
        <v>56.25</v>
      </c>
      <c r="BF125" s="112"/>
      <c r="BG125" s="190">
        <f>(AR125*BG$4)/1000</f>
        <v>30.6</v>
      </c>
      <c r="BH125" s="386">
        <f>SUM(AU125:BG125)</f>
        <v>385.89</v>
      </c>
      <c r="BI125" s="1503"/>
      <c r="BJ125" s="1148"/>
      <c r="BK125" s="1152"/>
      <c r="BL125" s="184">
        <f>AU125/(100-$BK124)*100</f>
        <v>0</v>
      </c>
      <c r="BM125" s="187"/>
      <c r="BN125" s="184">
        <f>AW125/(100-$BK124)*100</f>
        <v>3.9599999999999995</v>
      </c>
      <c r="BO125" s="187"/>
      <c r="BP125" s="184">
        <f>AY125/(100-$BK124)*100</f>
        <v>49.68</v>
      </c>
      <c r="BQ125" s="187"/>
      <c r="BR125" s="184">
        <f>BA125/(100-$BK124)*100</f>
        <v>223</v>
      </c>
      <c r="BS125" s="188"/>
      <c r="BT125" s="184">
        <f>BC125/(100-$BK124)*100</f>
        <v>22.4</v>
      </c>
      <c r="BU125" s="189"/>
      <c r="BV125" s="184">
        <f>BE125/(100-$BK124)*100</f>
        <v>56.25</v>
      </c>
      <c r="BW125" s="188"/>
      <c r="BX125" s="184">
        <f>BG125/(100-$BK124)*100</f>
        <v>30.599999999999998</v>
      </c>
      <c r="BY125" s="386">
        <f>SUM(BL125:BX125)</f>
        <v>385.89</v>
      </c>
      <c r="BZ125" s="1503"/>
      <c r="CA125" s="1148"/>
      <c r="CB125" s="1150"/>
      <c r="CC125" s="244">
        <f>BH125</f>
        <v>385.89</v>
      </c>
      <c r="CD125" s="114"/>
      <c r="CE125" s="244">
        <f>BY125</f>
        <v>385.89</v>
      </c>
      <c r="CF125" s="125"/>
      <c r="CG125" s="245">
        <v>1</v>
      </c>
      <c r="CH125" s="114"/>
      <c r="CI125" s="246">
        <f>CG125*CE125</f>
        <v>385.89</v>
      </c>
      <c r="CJ125" s="125"/>
      <c r="CK125" s="244">
        <f>CE125-CC125</f>
        <v>0</v>
      </c>
      <c r="CL125" s="247"/>
      <c r="CM125" s="246">
        <f>CK125*CG125</f>
        <v>0</v>
      </c>
      <c r="CN125" s="125"/>
      <c r="CO125" s="248">
        <v>39934</v>
      </c>
    </row>
    <row r="126" spans="2:93" ht="60" customHeight="1">
      <c r="B126" s="212" t="s">
        <v>191</v>
      </c>
      <c r="C126" s="141">
        <v>0</v>
      </c>
      <c r="D126" s="142"/>
      <c r="E126" s="136" t="s">
        <v>193</v>
      </c>
      <c r="F126" s="108" t="s">
        <v>227</v>
      </c>
      <c r="G126" s="141">
        <v>100</v>
      </c>
      <c r="H126" s="142"/>
      <c r="I126" s="141">
        <v>150</v>
      </c>
      <c r="J126" s="161"/>
      <c r="K126" s="141">
        <v>200</v>
      </c>
      <c r="L126" s="142"/>
      <c r="M126" s="141">
        <v>150</v>
      </c>
      <c r="N126" s="161"/>
      <c r="O126" s="143">
        <v>150</v>
      </c>
      <c r="P126" s="1493"/>
      <c r="Q126" s="1147" t="s">
        <v>191</v>
      </c>
      <c r="R126" s="141">
        <v>0</v>
      </c>
      <c r="S126" s="115"/>
      <c r="T126" s="136" t="s">
        <v>193</v>
      </c>
      <c r="U126" s="199" t="s">
        <v>227</v>
      </c>
      <c r="V126" s="141">
        <v>100</v>
      </c>
      <c r="W126" s="115"/>
      <c r="X126" s="141">
        <v>150</v>
      </c>
      <c r="Y126" s="115"/>
      <c r="Z126" s="141">
        <v>200</v>
      </c>
      <c r="AA126" s="115"/>
      <c r="AB126" s="141">
        <v>150</v>
      </c>
      <c r="AC126" s="115"/>
      <c r="AD126" s="143">
        <v>150</v>
      </c>
      <c r="AE126" s="1414"/>
      <c r="AF126" s="180">
        <v>0</v>
      </c>
      <c r="AG126" s="142"/>
      <c r="AH126" s="136" t="s">
        <v>193</v>
      </c>
      <c r="AI126" s="108" t="s">
        <v>227</v>
      </c>
      <c r="AJ126" s="141">
        <v>100</v>
      </c>
      <c r="AK126" s="142"/>
      <c r="AL126" s="141">
        <v>150</v>
      </c>
      <c r="AM126" s="161"/>
      <c r="AN126" s="141">
        <v>200</v>
      </c>
      <c r="AO126" s="142"/>
      <c r="AP126" s="141">
        <v>150</v>
      </c>
      <c r="AQ126" s="161"/>
      <c r="AR126" s="143">
        <v>150</v>
      </c>
      <c r="AS126" s="1414"/>
      <c r="AT126" s="1147" t="s">
        <v>191</v>
      </c>
      <c r="AU126" s="180">
        <v>0</v>
      </c>
      <c r="AV126" s="142"/>
      <c r="AW126" s="136" t="s">
        <v>193</v>
      </c>
      <c r="AX126" s="108" t="s">
        <v>227</v>
      </c>
      <c r="AY126" s="141">
        <v>100</v>
      </c>
      <c r="AZ126" s="142"/>
      <c r="BA126" s="141">
        <v>150</v>
      </c>
      <c r="BB126" s="161"/>
      <c r="BC126" s="141">
        <v>200</v>
      </c>
      <c r="BD126" s="142"/>
      <c r="BE126" s="141">
        <v>150</v>
      </c>
      <c r="BF126" s="161"/>
      <c r="BG126" s="143">
        <v>150</v>
      </c>
      <c r="BH126" s="387"/>
      <c r="BI126" s="1414"/>
      <c r="BJ126" s="1147" t="s">
        <v>191</v>
      </c>
      <c r="BK126" s="1151">
        <v>0</v>
      </c>
      <c r="BL126" s="180">
        <v>0</v>
      </c>
      <c r="BM126" s="142"/>
      <c r="BN126" s="136" t="s">
        <v>193</v>
      </c>
      <c r="BO126" s="108" t="s">
        <v>227</v>
      </c>
      <c r="BP126" s="141">
        <v>100</v>
      </c>
      <c r="BQ126" s="142"/>
      <c r="BR126" s="141">
        <v>150</v>
      </c>
      <c r="BS126" s="161"/>
      <c r="BT126" s="141">
        <v>200</v>
      </c>
      <c r="BU126" s="142"/>
      <c r="BV126" s="141">
        <v>150</v>
      </c>
      <c r="BW126" s="161"/>
      <c r="BX126" s="143">
        <v>150</v>
      </c>
      <c r="BY126" s="387"/>
      <c r="BZ126" s="1414"/>
      <c r="CA126" s="1147" t="s">
        <v>191</v>
      </c>
      <c r="CB126" s="1149">
        <f>BK126</f>
        <v>0</v>
      </c>
      <c r="CC126" s="240"/>
      <c r="CD126" s="115"/>
      <c r="CE126" s="241" t="s">
        <v>339</v>
      </c>
      <c r="CF126" s="155" t="s">
        <v>227</v>
      </c>
      <c r="CG126" s="242"/>
      <c r="CH126" s="115"/>
      <c r="CI126" s="242"/>
      <c r="CJ126" s="243"/>
      <c r="CK126" s="242"/>
      <c r="CL126" s="115"/>
      <c r="CM126" s="242"/>
      <c r="CN126" s="243"/>
      <c r="CO126" s="113"/>
    </row>
    <row r="127" spans="2:93" s="129" customFormat="1">
      <c r="B127" s="214"/>
      <c r="C127" s="109">
        <v>0</v>
      </c>
      <c r="D127" s="132"/>
      <c r="E127" s="109">
        <v>60</v>
      </c>
      <c r="F127" s="198" t="s">
        <v>227</v>
      </c>
      <c r="G127" s="109">
        <v>100</v>
      </c>
      <c r="H127" s="124"/>
      <c r="I127" s="109">
        <v>150</v>
      </c>
      <c r="J127" s="127"/>
      <c r="K127" s="123">
        <v>200</v>
      </c>
      <c r="L127" s="131"/>
      <c r="M127" s="109">
        <v>150</v>
      </c>
      <c r="N127" s="124"/>
      <c r="O127" s="266">
        <v>150</v>
      </c>
      <c r="P127" s="1498"/>
      <c r="Q127" s="1148"/>
      <c r="R127" s="215">
        <v>0</v>
      </c>
      <c r="S127" s="199"/>
      <c r="T127" s="215">
        <v>60</v>
      </c>
      <c r="U127" s="199" t="s">
        <v>227</v>
      </c>
      <c r="V127" s="215">
        <v>100</v>
      </c>
      <c r="W127" s="216"/>
      <c r="X127" s="215">
        <v>150</v>
      </c>
      <c r="Y127" s="216"/>
      <c r="Z127" s="215">
        <v>200</v>
      </c>
      <c r="AA127" s="216"/>
      <c r="AB127" s="215">
        <v>150</v>
      </c>
      <c r="AC127" s="216"/>
      <c r="AD127" s="270">
        <v>150</v>
      </c>
      <c r="AE127" s="1503"/>
      <c r="AF127" s="177">
        <f>IF(R127=0,C127,IF(ISBLANK(R127),C127,R127))</f>
        <v>0</v>
      </c>
      <c r="AG127" s="132"/>
      <c r="AH127" s="97">
        <f>IF(T127=0,E127,IF(ISBLANK(T127),E127,T127))</f>
        <v>60</v>
      </c>
      <c r="AI127" s="134"/>
      <c r="AJ127" s="97">
        <f>IF(V127=0,G127,IF(ISBLANK(V127),G127,V127))</f>
        <v>100</v>
      </c>
      <c r="AK127" s="135"/>
      <c r="AL127" s="97">
        <f>IF(X127=0,I127,IF(ISBLANK(X127),I127,X127))</f>
        <v>150</v>
      </c>
      <c r="AM127" s="150"/>
      <c r="AN127" s="133">
        <f>IF(Z127=0,K127,IF(ISBLANK(Z127),K127,Z127))</f>
        <v>200</v>
      </c>
      <c r="AO127" s="150"/>
      <c r="AP127" s="97">
        <f>IF(AB127=0,M127,IF(ISBLANK(AB127),M127,AB127))</f>
        <v>150</v>
      </c>
      <c r="AQ127" s="135"/>
      <c r="AR127" s="77">
        <f>IF(AD127=0,O127,IF(ISBLANK(AD127),O127,AD127))</f>
        <v>150</v>
      </c>
      <c r="AS127" s="1503"/>
      <c r="AT127" s="1148"/>
      <c r="AU127" s="185">
        <f>(AF127*AU$4)/1000</f>
        <v>0</v>
      </c>
      <c r="AV127" s="101"/>
      <c r="AW127" s="185">
        <f>(AH127*AW$4)/1000</f>
        <v>1.32</v>
      </c>
      <c r="AX127" s="101"/>
      <c r="AY127" s="185">
        <f>(AJ127*AY$4)/1000</f>
        <v>27.6</v>
      </c>
      <c r="AZ127" s="101"/>
      <c r="BA127" s="185">
        <f>(AL127*BA$4)/1000</f>
        <v>133.80000000000001</v>
      </c>
      <c r="BB127" s="112"/>
      <c r="BC127" s="185">
        <f>(AN127*BC$4)/1000</f>
        <v>16</v>
      </c>
      <c r="BD127" s="117"/>
      <c r="BE127" s="185">
        <f>(AP127*BE$4)/1000</f>
        <v>33.75</v>
      </c>
      <c r="BF127" s="112"/>
      <c r="BG127" s="190">
        <f>(AR127*BG$4)/1000</f>
        <v>27</v>
      </c>
      <c r="BH127" s="386">
        <f>SUM(AU127:BG127)</f>
        <v>239.47000000000003</v>
      </c>
      <c r="BI127" s="1503"/>
      <c r="BJ127" s="1148"/>
      <c r="BK127" s="1152"/>
      <c r="BL127" s="184">
        <f>AU127/(100-$BK126)*100</f>
        <v>0</v>
      </c>
      <c r="BM127" s="187"/>
      <c r="BN127" s="184">
        <f>AW127/(100-$BK126)*100</f>
        <v>1.32</v>
      </c>
      <c r="BO127" s="187"/>
      <c r="BP127" s="184">
        <f>AY127/(100-$BK126)*100</f>
        <v>27.6</v>
      </c>
      <c r="BQ127" s="187"/>
      <c r="BR127" s="184">
        <f>BA127/(100-$BK126)*100</f>
        <v>133.80000000000001</v>
      </c>
      <c r="BS127" s="188"/>
      <c r="BT127" s="184">
        <f>BC127/(100-$BK126)*100</f>
        <v>16</v>
      </c>
      <c r="BU127" s="189"/>
      <c r="BV127" s="184">
        <f>BE127/(100-$BK126)*100</f>
        <v>33.75</v>
      </c>
      <c r="BW127" s="188"/>
      <c r="BX127" s="184">
        <f>BG127/(100-$BK126)*100</f>
        <v>27</v>
      </c>
      <c r="BY127" s="386">
        <f>SUM(BL127:BX127)</f>
        <v>239.47000000000003</v>
      </c>
      <c r="BZ127" s="1503"/>
      <c r="CA127" s="1148"/>
      <c r="CB127" s="1150"/>
      <c r="CC127" s="244">
        <f>BH127</f>
        <v>239.47000000000003</v>
      </c>
      <c r="CD127" s="114"/>
      <c r="CE127" s="244">
        <f>BY127</f>
        <v>239.47000000000003</v>
      </c>
      <c r="CF127" s="125"/>
      <c r="CG127" s="245">
        <v>1</v>
      </c>
      <c r="CH127" s="114"/>
      <c r="CI127" s="246">
        <f>CG127*CE127</f>
        <v>239.47000000000003</v>
      </c>
      <c r="CJ127" s="125"/>
      <c r="CK127" s="244">
        <f>CE127-CC127</f>
        <v>0</v>
      </c>
      <c r="CL127" s="247"/>
      <c r="CM127" s="246">
        <f>CK127*CG127</f>
        <v>0</v>
      </c>
      <c r="CN127" s="125"/>
      <c r="CO127" s="248">
        <v>39934</v>
      </c>
    </row>
    <row r="128" spans="2:93" ht="48">
      <c r="B128" s="212" t="s">
        <v>555</v>
      </c>
      <c r="C128" s="141">
        <v>0</v>
      </c>
      <c r="D128" s="142"/>
      <c r="E128" s="136" t="s">
        <v>194</v>
      </c>
      <c r="F128" s="108" t="s">
        <v>227</v>
      </c>
      <c r="G128" s="141">
        <v>60</v>
      </c>
      <c r="H128" s="142"/>
      <c r="I128" s="141">
        <v>80</v>
      </c>
      <c r="J128" s="163"/>
      <c r="K128" s="148">
        <v>140</v>
      </c>
      <c r="L128" s="147"/>
      <c r="M128" s="141">
        <v>120</v>
      </c>
      <c r="N128" s="161"/>
      <c r="O128" s="143">
        <v>80</v>
      </c>
      <c r="P128" s="1493"/>
      <c r="Q128" s="1147" t="s">
        <v>555</v>
      </c>
      <c r="R128" s="141">
        <v>0</v>
      </c>
      <c r="S128" s="115"/>
      <c r="T128" s="136" t="s">
        <v>194</v>
      </c>
      <c r="U128" s="199" t="s">
        <v>227</v>
      </c>
      <c r="V128" s="141">
        <v>60</v>
      </c>
      <c r="W128" s="115"/>
      <c r="X128" s="141">
        <v>80</v>
      </c>
      <c r="Y128" s="115"/>
      <c r="Z128" s="148">
        <v>140</v>
      </c>
      <c r="AA128" s="115"/>
      <c r="AB128" s="141">
        <v>120</v>
      </c>
      <c r="AC128" s="115"/>
      <c r="AD128" s="143">
        <v>80</v>
      </c>
      <c r="AE128" s="1414"/>
      <c r="AF128" s="180">
        <v>0</v>
      </c>
      <c r="AG128" s="142"/>
      <c r="AH128" s="136" t="s">
        <v>194</v>
      </c>
      <c r="AI128" s="108" t="s">
        <v>227</v>
      </c>
      <c r="AJ128" s="141">
        <v>60</v>
      </c>
      <c r="AK128" s="142"/>
      <c r="AL128" s="141">
        <v>80</v>
      </c>
      <c r="AM128" s="163"/>
      <c r="AN128" s="146">
        <v>140</v>
      </c>
      <c r="AO128" s="147"/>
      <c r="AP128" s="141">
        <v>120</v>
      </c>
      <c r="AQ128" s="161"/>
      <c r="AR128" s="143">
        <v>80</v>
      </c>
      <c r="AS128" s="1414"/>
      <c r="AT128" s="1147" t="s">
        <v>555</v>
      </c>
      <c r="AU128" s="180">
        <v>0</v>
      </c>
      <c r="AV128" s="142"/>
      <c r="AW128" s="136" t="s">
        <v>194</v>
      </c>
      <c r="AX128" s="108" t="s">
        <v>227</v>
      </c>
      <c r="AY128" s="141">
        <v>60</v>
      </c>
      <c r="AZ128" s="142"/>
      <c r="BA128" s="141">
        <v>80</v>
      </c>
      <c r="BB128" s="163"/>
      <c r="BC128" s="146">
        <v>140</v>
      </c>
      <c r="BD128" s="147"/>
      <c r="BE128" s="141">
        <v>120</v>
      </c>
      <c r="BF128" s="161"/>
      <c r="BG128" s="143">
        <v>80</v>
      </c>
      <c r="BH128" s="387"/>
      <c r="BI128" s="1414"/>
      <c r="BJ128" s="1147" t="s">
        <v>555</v>
      </c>
      <c r="BK128" s="1151">
        <v>0</v>
      </c>
      <c r="BL128" s="180">
        <v>0</v>
      </c>
      <c r="BM128" s="142"/>
      <c r="BN128" s="136" t="s">
        <v>194</v>
      </c>
      <c r="BO128" s="108" t="s">
        <v>227</v>
      </c>
      <c r="BP128" s="141">
        <v>60</v>
      </c>
      <c r="BQ128" s="142"/>
      <c r="BR128" s="141">
        <v>80</v>
      </c>
      <c r="BS128" s="163"/>
      <c r="BT128" s="146">
        <v>140</v>
      </c>
      <c r="BU128" s="147"/>
      <c r="BV128" s="141">
        <v>120</v>
      </c>
      <c r="BW128" s="161"/>
      <c r="BX128" s="143">
        <v>80</v>
      </c>
      <c r="BY128" s="387"/>
      <c r="BZ128" s="1414"/>
      <c r="CA128" s="1147" t="s">
        <v>555</v>
      </c>
      <c r="CB128" s="1149">
        <f>BK128</f>
        <v>0</v>
      </c>
      <c r="CC128" s="240"/>
      <c r="CD128" s="115"/>
      <c r="CE128" s="241" t="s">
        <v>338</v>
      </c>
      <c r="CF128" s="155" t="s">
        <v>227</v>
      </c>
      <c r="CG128" s="242"/>
      <c r="CH128" s="115"/>
      <c r="CI128" s="242"/>
      <c r="CJ128" s="243"/>
      <c r="CK128" s="253"/>
      <c r="CL128" s="250"/>
      <c r="CM128" s="242"/>
      <c r="CN128" s="243"/>
      <c r="CO128" s="113"/>
    </row>
    <row r="129" spans="2:93" s="129" customFormat="1">
      <c r="B129" s="213"/>
      <c r="C129" s="109">
        <v>0</v>
      </c>
      <c r="D129" s="132"/>
      <c r="E129" s="109">
        <v>40</v>
      </c>
      <c r="F129" s="198" t="s">
        <v>227</v>
      </c>
      <c r="G129" s="109">
        <v>60</v>
      </c>
      <c r="H129" s="124"/>
      <c r="I129" s="109">
        <v>80</v>
      </c>
      <c r="J129" s="127"/>
      <c r="K129" s="123">
        <v>140</v>
      </c>
      <c r="L129" s="131"/>
      <c r="M129" s="109">
        <v>120</v>
      </c>
      <c r="N129" s="124"/>
      <c r="O129" s="266">
        <v>80</v>
      </c>
      <c r="P129" s="1498"/>
      <c r="Q129" s="1148"/>
      <c r="R129" s="215">
        <v>0</v>
      </c>
      <c r="S129" s="199"/>
      <c r="T129" s="215">
        <v>40</v>
      </c>
      <c r="U129" s="199" t="s">
        <v>227</v>
      </c>
      <c r="V129" s="215">
        <v>60</v>
      </c>
      <c r="W129" s="216"/>
      <c r="X129" s="215">
        <v>80</v>
      </c>
      <c r="Y129" s="216"/>
      <c r="Z129" s="215">
        <v>140</v>
      </c>
      <c r="AA129" s="216"/>
      <c r="AB129" s="215">
        <v>120</v>
      </c>
      <c r="AC129" s="216"/>
      <c r="AD129" s="270">
        <v>80</v>
      </c>
      <c r="AE129" s="1503"/>
      <c r="AF129" s="177">
        <f>IF(R129=0,C129,IF(ISBLANK(R129),C129,R129))</f>
        <v>0</v>
      </c>
      <c r="AG129" s="132"/>
      <c r="AH129" s="97">
        <f>IF(T129=0,E129,IF(ISBLANK(T129),E129,T129))</f>
        <v>40</v>
      </c>
      <c r="AI129" s="134"/>
      <c r="AJ129" s="97">
        <f>IF(V129=0,G129,IF(ISBLANK(V129),G129,V129))</f>
        <v>60</v>
      </c>
      <c r="AK129" s="135"/>
      <c r="AL129" s="97">
        <f>IF(X129=0,I129,IF(ISBLANK(X129),I129,X129))</f>
        <v>80</v>
      </c>
      <c r="AM129" s="150"/>
      <c r="AN129" s="133">
        <f>IF(Z129=0,K129,IF(ISBLANK(Z129),K129,Z129))</f>
        <v>140</v>
      </c>
      <c r="AO129" s="150"/>
      <c r="AP129" s="97">
        <f>IF(AB129=0,M129,IF(ISBLANK(AB129),M129,AB129))</f>
        <v>120</v>
      </c>
      <c r="AQ129" s="135"/>
      <c r="AR129" s="77">
        <f>IF(AD129=0,O129,IF(ISBLANK(AD129),O129,AD129))</f>
        <v>80</v>
      </c>
      <c r="AS129" s="1503"/>
      <c r="AT129" s="1148"/>
      <c r="AU129" s="185">
        <f>(AF129*AU$4)/1000</f>
        <v>0</v>
      </c>
      <c r="AV129" s="101"/>
      <c r="AW129" s="185">
        <f>(AH129*AW$4)/1000</f>
        <v>0.88</v>
      </c>
      <c r="AX129" s="101"/>
      <c r="AY129" s="185">
        <f>(AJ129*AY$4)/1000</f>
        <v>16.559999999999999</v>
      </c>
      <c r="AZ129" s="101"/>
      <c r="BA129" s="185">
        <f>(AL129*BA$4)/1000</f>
        <v>71.36</v>
      </c>
      <c r="BB129" s="112"/>
      <c r="BC129" s="185">
        <f>(AN129*BC$4)/1000</f>
        <v>11.2</v>
      </c>
      <c r="BD129" s="117"/>
      <c r="BE129" s="185">
        <f>(AP129*BE$4)/1000</f>
        <v>27</v>
      </c>
      <c r="BF129" s="112"/>
      <c r="BG129" s="190">
        <f>(AR129*BG$4)/1000</f>
        <v>14.4</v>
      </c>
      <c r="BH129" s="386">
        <f>SUM(AU129:BG129)</f>
        <v>141.4</v>
      </c>
      <c r="BI129" s="1503"/>
      <c r="BJ129" s="1148"/>
      <c r="BK129" s="1152"/>
      <c r="BL129" s="184">
        <f>AU129/(100-$BK128)*100</f>
        <v>0</v>
      </c>
      <c r="BM129" s="187"/>
      <c r="BN129" s="184">
        <f>AW129/(100-$BK128)*100</f>
        <v>0.88</v>
      </c>
      <c r="BO129" s="187"/>
      <c r="BP129" s="184">
        <f>AY129/(100-$BK128)*100</f>
        <v>16.559999999999999</v>
      </c>
      <c r="BQ129" s="187"/>
      <c r="BR129" s="184">
        <f>BA129/(100-$BK128)*100</f>
        <v>71.36</v>
      </c>
      <c r="BS129" s="188"/>
      <c r="BT129" s="184">
        <f>BC129/(100-$BK128)*100</f>
        <v>11.2</v>
      </c>
      <c r="BU129" s="189"/>
      <c r="BV129" s="184">
        <f>BE129/(100-$BK128)*100</f>
        <v>27</v>
      </c>
      <c r="BW129" s="188"/>
      <c r="BX129" s="184">
        <f>BG129/(100-$BK128)*100</f>
        <v>14.400000000000002</v>
      </c>
      <c r="BY129" s="386">
        <f>SUM(BL129:BX129)</f>
        <v>141.4</v>
      </c>
      <c r="BZ129" s="1503"/>
      <c r="CA129" s="1148"/>
      <c r="CB129" s="1150"/>
      <c r="CC129" s="244">
        <f>BH129</f>
        <v>141.4</v>
      </c>
      <c r="CD129" s="114"/>
      <c r="CE129" s="244">
        <f>BY129</f>
        <v>141.4</v>
      </c>
      <c r="CF129" s="125"/>
      <c r="CG129" s="245">
        <v>1</v>
      </c>
      <c r="CH129" s="114"/>
      <c r="CI129" s="246">
        <f>CG129*CE129</f>
        <v>141.4</v>
      </c>
      <c r="CJ129" s="125"/>
      <c r="CK129" s="244">
        <f>CE129-CC129</f>
        <v>0</v>
      </c>
      <c r="CL129" s="247"/>
      <c r="CM129" s="246">
        <f>CK129*CG129</f>
        <v>0</v>
      </c>
      <c r="CN129" s="125"/>
      <c r="CO129" s="248">
        <v>39934</v>
      </c>
    </row>
    <row r="130" spans="2:93">
      <c r="B130" s="83" t="s">
        <v>557</v>
      </c>
      <c r="C130" s="98">
        <v>120</v>
      </c>
      <c r="D130" s="103" t="s">
        <v>225</v>
      </c>
      <c r="E130" s="96">
        <v>120</v>
      </c>
      <c r="F130" s="101"/>
      <c r="G130" s="96">
        <v>100</v>
      </c>
      <c r="H130" s="101"/>
      <c r="I130" s="96">
        <v>100</v>
      </c>
      <c r="J130" s="112"/>
      <c r="K130" s="96">
        <v>150</v>
      </c>
      <c r="L130" s="101"/>
      <c r="M130" s="96">
        <v>150</v>
      </c>
      <c r="N130" s="112"/>
      <c r="O130" s="71">
        <v>150</v>
      </c>
      <c r="P130" s="1493"/>
      <c r="Q130" s="83" t="s">
        <v>557</v>
      </c>
      <c r="R130" s="215">
        <v>120</v>
      </c>
      <c r="S130" s="199" t="s">
        <v>225</v>
      </c>
      <c r="T130" s="215">
        <v>120</v>
      </c>
      <c r="U130" s="216"/>
      <c r="V130" s="215">
        <v>100</v>
      </c>
      <c r="W130" s="216"/>
      <c r="X130" s="215">
        <v>100</v>
      </c>
      <c r="Y130" s="216"/>
      <c r="Z130" s="215">
        <v>150</v>
      </c>
      <c r="AA130" s="216"/>
      <c r="AB130" s="215">
        <v>150</v>
      </c>
      <c r="AC130" s="216"/>
      <c r="AD130" s="270">
        <v>150</v>
      </c>
      <c r="AE130" s="1503"/>
      <c r="AF130" s="179">
        <f>IF(R130=0,C130,IF(ISBLANK(R130),C130,R130))</f>
        <v>120</v>
      </c>
      <c r="AG130" s="154"/>
      <c r="AH130" s="96">
        <f>IF(T130=0,E130,IF(ISBLANK(T130),E130,T130))</f>
        <v>120</v>
      </c>
      <c r="AI130" s="101"/>
      <c r="AJ130" s="96">
        <f>IF(V130=0,G130,IF(ISBLANK(V130),G130,V130))</f>
        <v>100</v>
      </c>
      <c r="AK130" s="101"/>
      <c r="AL130" s="96">
        <f>IF(X130=0,I130,IF(ISBLANK(X130),I130,X130))</f>
        <v>100</v>
      </c>
      <c r="AM130" s="112"/>
      <c r="AN130" s="96">
        <f>IF(Z130=0,K130,IF(ISBLANK(Z130),K130,Z130))</f>
        <v>150</v>
      </c>
      <c r="AO130" s="101"/>
      <c r="AP130" s="96">
        <f>IF(AB130=0,M130,IF(ISBLANK(AB130),M130,AB130))</f>
        <v>150</v>
      </c>
      <c r="AQ130" s="112"/>
      <c r="AR130" s="71">
        <f>IF(AD130=0,O130,IF(ISBLANK(AD130),O130,AD130))</f>
        <v>150</v>
      </c>
      <c r="AS130" s="1503"/>
      <c r="AT130" s="83" t="s">
        <v>557</v>
      </c>
      <c r="AU130" s="185">
        <f>(AF130*AU$4)/1000</f>
        <v>0.48</v>
      </c>
      <c r="AV130" s="101"/>
      <c r="AW130" s="185">
        <f>(AH130*AW$4)/1000</f>
        <v>2.64</v>
      </c>
      <c r="AX130" s="101"/>
      <c r="AY130" s="185">
        <f>(AJ130*AY$4)/1000</f>
        <v>27.6</v>
      </c>
      <c r="AZ130" s="101"/>
      <c r="BA130" s="185">
        <f>(AL130*BA$4)/1000</f>
        <v>89.2</v>
      </c>
      <c r="BB130" s="112"/>
      <c r="BC130" s="185">
        <f>(AN130*BC$4)/1000</f>
        <v>12</v>
      </c>
      <c r="BD130" s="117"/>
      <c r="BE130" s="185">
        <f>(AP130*BE$4)/1000</f>
        <v>33.75</v>
      </c>
      <c r="BF130" s="112"/>
      <c r="BG130" s="190">
        <f>(AR130*BG$4)/1000</f>
        <v>27</v>
      </c>
      <c r="BH130" s="386">
        <f>SUM(AU130:BG130)</f>
        <v>192.67000000000002</v>
      </c>
      <c r="BI130" s="1503"/>
      <c r="BJ130" s="83" t="s">
        <v>557</v>
      </c>
      <c r="BK130" s="280">
        <v>0</v>
      </c>
      <c r="BL130" s="184">
        <f>AU130/(100-$BK130)*100</f>
        <v>0.48</v>
      </c>
      <c r="BM130" s="101"/>
      <c r="BN130" s="184">
        <f>AW130/(100-$BK130)*100</f>
        <v>2.64</v>
      </c>
      <c r="BO130" s="101"/>
      <c r="BP130" s="184">
        <f>AY130/(100-$BK130)*100</f>
        <v>27.6</v>
      </c>
      <c r="BQ130" s="101"/>
      <c r="BR130" s="184">
        <f>BA130/(100-$BK130)*100</f>
        <v>89.2</v>
      </c>
      <c r="BS130" s="112"/>
      <c r="BT130" s="184">
        <f>BC130/(100-$BK130)*100</f>
        <v>12</v>
      </c>
      <c r="BU130" s="117"/>
      <c r="BV130" s="184">
        <f>BE130/(100-$BK130)*100</f>
        <v>33.75</v>
      </c>
      <c r="BW130" s="112"/>
      <c r="BX130" s="184">
        <f>BG130/(100-$BK130)*100</f>
        <v>27</v>
      </c>
      <c r="BY130" s="383">
        <f>SUM(BL130:BX130)</f>
        <v>192.67000000000002</v>
      </c>
      <c r="BZ130" s="1503"/>
      <c r="CA130" s="83" t="s">
        <v>557</v>
      </c>
      <c r="CB130" s="262">
        <f>BK130</f>
        <v>0</v>
      </c>
      <c r="CC130" s="185">
        <f>BH130</f>
        <v>192.67000000000002</v>
      </c>
      <c r="CD130" s="101"/>
      <c r="CE130" s="185">
        <f>BY130</f>
        <v>192.67000000000002</v>
      </c>
      <c r="CF130" s="112"/>
      <c r="CG130" s="237">
        <v>1</v>
      </c>
      <c r="CH130" s="101"/>
      <c r="CI130" s="236">
        <f>CG130*CE130</f>
        <v>192.67000000000002</v>
      </c>
      <c r="CJ130" s="112"/>
      <c r="CK130" s="185">
        <f>CE130-CC130</f>
        <v>0</v>
      </c>
      <c r="CL130" s="117"/>
      <c r="CM130" s="236">
        <f>CK130*CG130</f>
        <v>0</v>
      </c>
      <c r="CN130" s="112"/>
      <c r="CO130" s="239">
        <v>39934</v>
      </c>
    </row>
    <row r="131" spans="2:93" s="206" customFormat="1" ht="15.75">
      <c r="B131" s="209" t="s">
        <v>559</v>
      </c>
      <c r="C131" s="210" t="s">
        <v>559</v>
      </c>
      <c r="D131" s="207"/>
      <c r="E131" s="207"/>
      <c r="F131" s="207"/>
      <c r="G131" s="207"/>
      <c r="H131" s="207"/>
      <c r="I131" s="207"/>
      <c r="J131" s="207"/>
      <c r="K131" s="207"/>
      <c r="L131" s="207"/>
      <c r="M131" s="207"/>
      <c r="N131" s="207"/>
      <c r="O131" s="208"/>
      <c r="P131" s="1494"/>
      <c r="Q131" s="209" t="s">
        <v>559</v>
      </c>
      <c r="R131" s="210" t="s">
        <v>559</v>
      </c>
      <c r="S131" s="207"/>
      <c r="T131" s="207"/>
      <c r="U131" s="207"/>
      <c r="V131" s="207"/>
      <c r="W131" s="207"/>
      <c r="X131" s="207"/>
      <c r="Y131" s="207"/>
      <c r="Z131" s="207"/>
      <c r="AA131" s="207"/>
      <c r="AB131" s="207"/>
      <c r="AC131" s="207"/>
      <c r="AD131" s="208"/>
      <c r="AE131" s="1504"/>
      <c r="AF131" s="211" t="s">
        <v>559</v>
      </c>
      <c r="AG131" s="207"/>
      <c r="AH131" s="207"/>
      <c r="AI131" s="207"/>
      <c r="AJ131" s="207"/>
      <c r="AK131" s="207"/>
      <c r="AL131" s="207"/>
      <c r="AM131" s="207"/>
      <c r="AN131" s="207"/>
      <c r="AO131" s="207"/>
      <c r="AP131" s="207"/>
      <c r="AQ131" s="207"/>
      <c r="AR131" s="208"/>
      <c r="AS131" s="1504"/>
      <c r="AT131" s="209" t="s">
        <v>559</v>
      </c>
      <c r="AU131" s="211" t="s">
        <v>559</v>
      </c>
      <c r="AV131" s="207"/>
      <c r="AW131" s="207"/>
      <c r="AX131" s="207"/>
      <c r="AY131" s="207"/>
      <c r="AZ131" s="207"/>
      <c r="BA131" s="207"/>
      <c r="BB131" s="207"/>
      <c r="BC131" s="207"/>
      <c r="BD131" s="207"/>
      <c r="BE131" s="207"/>
      <c r="BF131" s="207"/>
      <c r="BG131" s="208"/>
      <c r="BH131" s="384"/>
      <c r="BI131" s="1504"/>
      <c r="BJ131" s="209" t="s">
        <v>559</v>
      </c>
      <c r="BK131" s="281"/>
      <c r="BL131" s="211" t="s">
        <v>559</v>
      </c>
      <c r="BM131" s="207"/>
      <c r="BN131" s="207"/>
      <c r="BO131" s="207"/>
      <c r="BP131" s="207"/>
      <c r="BQ131" s="207"/>
      <c r="BR131" s="207"/>
      <c r="BS131" s="207"/>
      <c r="BT131" s="207"/>
      <c r="BU131" s="207"/>
      <c r="BV131" s="207"/>
      <c r="BW131" s="207"/>
      <c r="BX131" s="208"/>
      <c r="BY131" s="384"/>
      <c r="BZ131" s="1504"/>
      <c r="CA131" s="209" t="s">
        <v>559</v>
      </c>
      <c r="CB131" s="263"/>
      <c r="CC131" s="211" t="s">
        <v>559</v>
      </c>
      <c r="CD131" s="207"/>
      <c r="CE131" s="207"/>
      <c r="CF131" s="207"/>
      <c r="CG131" s="207"/>
      <c r="CH131" s="207"/>
      <c r="CI131" s="207"/>
      <c r="CJ131" s="207"/>
      <c r="CK131" s="207"/>
      <c r="CL131" s="207"/>
      <c r="CM131" s="207"/>
      <c r="CN131" s="207"/>
      <c r="CO131" s="208"/>
    </row>
    <row r="132" spans="2:93" ht="24">
      <c r="B132" s="84" t="s">
        <v>560</v>
      </c>
      <c r="C132" s="98">
        <v>120</v>
      </c>
      <c r="D132" s="103" t="s">
        <v>225</v>
      </c>
      <c r="E132" s="96">
        <v>120</v>
      </c>
      <c r="F132" s="101"/>
      <c r="G132" s="96">
        <v>120</v>
      </c>
      <c r="H132" s="101"/>
      <c r="I132" s="96">
        <v>170</v>
      </c>
      <c r="J132" s="125"/>
      <c r="K132" s="109">
        <v>220</v>
      </c>
      <c r="L132" s="119"/>
      <c r="M132" s="96">
        <v>200</v>
      </c>
      <c r="N132" s="112"/>
      <c r="O132" s="71">
        <v>200</v>
      </c>
      <c r="P132" s="1493"/>
      <c r="Q132" s="84" t="s">
        <v>560</v>
      </c>
      <c r="R132" s="215">
        <v>120</v>
      </c>
      <c r="S132" s="199" t="s">
        <v>225</v>
      </c>
      <c r="T132" s="215">
        <v>120</v>
      </c>
      <c r="U132" s="217"/>
      <c r="V132" s="215">
        <v>120</v>
      </c>
      <c r="W132" s="217"/>
      <c r="X132" s="215">
        <v>170</v>
      </c>
      <c r="Y132" s="217"/>
      <c r="Z132" s="215">
        <v>220</v>
      </c>
      <c r="AA132" s="217"/>
      <c r="AB132" s="215">
        <v>200</v>
      </c>
      <c r="AC132" s="217"/>
      <c r="AD132" s="271">
        <v>200</v>
      </c>
      <c r="AE132" s="1503"/>
      <c r="AF132" s="179">
        <f t="shared" ref="AF132:AF138" si="202">IF(R132=0,C132,IF(ISBLANK(R132),C132,R132))</f>
        <v>120</v>
      </c>
      <c r="AG132" s="154"/>
      <c r="AH132" s="96">
        <f t="shared" ref="AH132:AH138" si="203">IF(T132=0,E132,IF(ISBLANK(T132),E132,T132))</f>
        <v>120</v>
      </c>
      <c r="AI132" s="101"/>
      <c r="AJ132" s="96">
        <f t="shared" ref="AJ132:AJ138" si="204">IF(V132=0,G132,IF(ISBLANK(V132),G132,V132))</f>
        <v>120</v>
      </c>
      <c r="AK132" s="101"/>
      <c r="AL132" s="96">
        <f t="shared" ref="AL132:AL138" si="205">IF(X132=0,I132,IF(ISBLANK(X132),I132,X132))</f>
        <v>170</v>
      </c>
      <c r="AM132" s="125"/>
      <c r="AN132" s="97">
        <f t="shared" ref="AN132:AN138" si="206">IF(Z132=0,K132,IF(ISBLANK(Z132),K132,Z132))</f>
        <v>220</v>
      </c>
      <c r="AO132" s="135"/>
      <c r="AP132" s="96">
        <f t="shared" ref="AP132:AP138" si="207">IF(AB132=0,M132,IF(ISBLANK(AB132),M132,AB132))</f>
        <v>200</v>
      </c>
      <c r="AQ132" s="112"/>
      <c r="AR132" s="71">
        <f t="shared" ref="AR132:AR138" si="208">IF(AD132=0,O132,IF(ISBLANK(AD132),O132,AD132))</f>
        <v>200</v>
      </c>
      <c r="AS132" s="1503"/>
      <c r="AT132" s="84" t="s">
        <v>560</v>
      </c>
      <c r="AU132" s="185">
        <f t="shared" ref="AU132:AU138" si="209">(AF132*AU$4)/1000</f>
        <v>0.48</v>
      </c>
      <c r="AV132" s="101"/>
      <c r="AW132" s="185">
        <f>(AH132*AW$4)/1000</f>
        <v>2.64</v>
      </c>
      <c r="AX132" s="101"/>
      <c r="AY132" s="185">
        <f>(AJ132*AY$4)/1000</f>
        <v>33.119999999999997</v>
      </c>
      <c r="AZ132" s="101"/>
      <c r="BA132" s="185">
        <f>(AL132*BA$4)/1000</f>
        <v>151.63999999999999</v>
      </c>
      <c r="BB132" s="112"/>
      <c r="BC132" s="185">
        <f>(AN132*BC$4)/1000</f>
        <v>17.600000000000001</v>
      </c>
      <c r="BD132" s="117"/>
      <c r="BE132" s="185">
        <f>(AP132*BE$4)/1000</f>
        <v>45</v>
      </c>
      <c r="BF132" s="112"/>
      <c r="BG132" s="190">
        <f>(AR132*BG$4)/1000</f>
        <v>36</v>
      </c>
      <c r="BH132" s="386">
        <f t="shared" ref="BH132:BH138" si="210">SUM(AU132:BG132)</f>
        <v>286.48</v>
      </c>
      <c r="BI132" s="1503"/>
      <c r="BJ132" s="84" t="s">
        <v>560</v>
      </c>
      <c r="BK132" s="280">
        <v>0</v>
      </c>
      <c r="BL132" s="184">
        <f t="shared" ref="BL132:BL138" si="211">AU132/(100-$BK132)*100</f>
        <v>0.48</v>
      </c>
      <c r="BM132" s="101"/>
      <c r="BN132" s="184">
        <f t="shared" ref="BN132:BN138" si="212">AW132/(100-$BK132)*100</f>
        <v>2.64</v>
      </c>
      <c r="BO132" s="101"/>
      <c r="BP132" s="184">
        <f t="shared" ref="BP132:BP138" si="213">AY132/(100-$BK132)*100</f>
        <v>33.119999999999997</v>
      </c>
      <c r="BQ132" s="101"/>
      <c r="BR132" s="184">
        <f t="shared" ref="BR132:BR138" si="214">BA132/(100-$BK132)*100</f>
        <v>151.63999999999999</v>
      </c>
      <c r="BS132" s="112"/>
      <c r="BT132" s="184">
        <f t="shared" ref="BT132:BT138" si="215">BC132/(100-$BK132)*100</f>
        <v>17.600000000000001</v>
      </c>
      <c r="BU132" s="117"/>
      <c r="BV132" s="184">
        <f t="shared" ref="BV132:BV138" si="216">BE132/(100-$BK132)*100</f>
        <v>45</v>
      </c>
      <c r="BW132" s="112"/>
      <c r="BX132" s="184">
        <f t="shared" ref="BX132:BX138" si="217">BG132/(100-$BK132)*100</f>
        <v>36</v>
      </c>
      <c r="BY132" s="383">
        <f t="shared" ref="BY132:BY138" si="218">SUM(BL132:BX132)</f>
        <v>286.48</v>
      </c>
      <c r="BZ132" s="1503"/>
      <c r="CA132" s="84" t="s">
        <v>560</v>
      </c>
      <c r="CB132" s="262">
        <f t="shared" ref="CB132:CB138" si="219">BK132</f>
        <v>0</v>
      </c>
      <c r="CC132" s="185">
        <f t="shared" ref="CC132:CC138" si="220">BH132</f>
        <v>286.48</v>
      </c>
      <c r="CD132" s="101"/>
      <c r="CE132" s="185">
        <f t="shared" ref="CE132:CE138" si="221">BY132</f>
        <v>286.48</v>
      </c>
      <c r="CF132" s="112"/>
      <c r="CG132" s="237">
        <v>1</v>
      </c>
      <c r="CH132" s="101"/>
      <c r="CI132" s="236">
        <f t="shared" ref="CI132:CI138" si="222">CG132*CE132</f>
        <v>286.48</v>
      </c>
      <c r="CJ132" s="112"/>
      <c r="CK132" s="185">
        <f t="shared" ref="CK132:CK138" si="223">CE132-CC132</f>
        <v>0</v>
      </c>
      <c r="CL132" s="117"/>
      <c r="CM132" s="236">
        <f t="shared" ref="CM132:CM138" si="224">CK132*CG132</f>
        <v>0</v>
      </c>
      <c r="CN132" s="112"/>
      <c r="CO132" s="239">
        <v>39934</v>
      </c>
    </row>
    <row r="133" spans="2:93" ht="36">
      <c r="B133" s="84" t="s">
        <v>562</v>
      </c>
      <c r="C133" s="138">
        <v>0</v>
      </c>
      <c r="D133" s="101"/>
      <c r="E133" s="96">
        <v>150</v>
      </c>
      <c r="F133" s="101"/>
      <c r="G133" s="96">
        <v>150</v>
      </c>
      <c r="H133" s="101"/>
      <c r="I133" s="96">
        <v>180</v>
      </c>
      <c r="J133" s="112"/>
      <c r="K133" s="96">
        <v>250</v>
      </c>
      <c r="L133" s="101"/>
      <c r="M133" s="96">
        <v>230</v>
      </c>
      <c r="N133" s="112"/>
      <c r="O133" s="71">
        <v>230</v>
      </c>
      <c r="P133" s="1493"/>
      <c r="Q133" s="84" t="s">
        <v>562</v>
      </c>
      <c r="R133" s="215">
        <v>0</v>
      </c>
      <c r="S133" s="199"/>
      <c r="T133" s="215">
        <v>150</v>
      </c>
      <c r="U133" s="199"/>
      <c r="V133" s="215">
        <v>150</v>
      </c>
      <c r="W133" s="216"/>
      <c r="X133" s="215">
        <v>180</v>
      </c>
      <c r="Y133" s="216"/>
      <c r="Z133" s="215">
        <v>250</v>
      </c>
      <c r="AA133" s="216"/>
      <c r="AB133" s="215">
        <v>230</v>
      </c>
      <c r="AC133" s="216"/>
      <c r="AD133" s="270">
        <v>230</v>
      </c>
      <c r="AE133" s="1503"/>
      <c r="AF133" s="175">
        <f t="shared" si="202"/>
        <v>0</v>
      </c>
      <c r="AG133" s="101"/>
      <c r="AH133" s="96">
        <f t="shared" si="203"/>
        <v>150</v>
      </c>
      <c r="AI133" s="101"/>
      <c r="AJ133" s="96">
        <f t="shared" si="204"/>
        <v>150</v>
      </c>
      <c r="AK133" s="101"/>
      <c r="AL133" s="96">
        <f t="shared" si="205"/>
        <v>180</v>
      </c>
      <c r="AM133" s="112"/>
      <c r="AN133" s="96">
        <f t="shared" si="206"/>
        <v>250</v>
      </c>
      <c r="AO133" s="101"/>
      <c r="AP133" s="96">
        <f t="shared" si="207"/>
        <v>230</v>
      </c>
      <c r="AQ133" s="112"/>
      <c r="AR133" s="71">
        <f t="shared" si="208"/>
        <v>230</v>
      </c>
      <c r="AS133" s="1503"/>
      <c r="AT133" s="84" t="s">
        <v>562</v>
      </c>
      <c r="AU133" s="185">
        <f t="shared" si="209"/>
        <v>0</v>
      </c>
      <c r="AV133" s="101"/>
      <c r="AW133" s="185">
        <f>(AH133*AW$4)/1000</f>
        <v>3.3</v>
      </c>
      <c r="AX133" s="101"/>
      <c r="AY133" s="185">
        <f>(AJ133*AY$4)/1000</f>
        <v>41.4</v>
      </c>
      <c r="AZ133" s="101"/>
      <c r="BA133" s="185">
        <f>(AL133*BA$4)/1000</f>
        <v>160.56</v>
      </c>
      <c r="BB133" s="112"/>
      <c r="BC133" s="185">
        <f>(AN133*BC$4)/1000</f>
        <v>20</v>
      </c>
      <c r="BD133" s="117"/>
      <c r="BE133" s="185">
        <f>(AP133*BE$4)/1000</f>
        <v>51.75</v>
      </c>
      <c r="BF133" s="112"/>
      <c r="BG133" s="190">
        <f>(AR133*BG$4)/1000</f>
        <v>41.4</v>
      </c>
      <c r="BH133" s="386">
        <f t="shared" si="210"/>
        <v>318.40999999999997</v>
      </c>
      <c r="BI133" s="1503"/>
      <c r="BJ133" s="84" t="s">
        <v>562</v>
      </c>
      <c r="BK133" s="280">
        <v>0</v>
      </c>
      <c r="BL133" s="184">
        <f t="shared" si="211"/>
        <v>0</v>
      </c>
      <c r="BM133" s="101"/>
      <c r="BN133" s="184">
        <f t="shared" si="212"/>
        <v>3.3000000000000003</v>
      </c>
      <c r="BO133" s="101"/>
      <c r="BP133" s="184">
        <f t="shared" si="213"/>
        <v>41.4</v>
      </c>
      <c r="BQ133" s="101"/>
      <c r="BR133" s="184">
        <f t="shared" si="214"/>
        <v>160.56</v>
      </c>
      <c r="BS133" s="112"/>
      <c r="BT133" s="184">
        <f t="shared" si="215"/>
        <v>20</v>
      </c>
      <c r="BU133" s="117"/>
      <c r="BV133" s="184">
        <f t="shared" si="216"/>
        <v>51.749999999999993</v>
      </c>
      <c r="BW133" s="112"/>
      <c r="BX133" s="184">
        <f t="shared" si="217"/>
        <v>41.4</v>
      </c>
      <c r="BY133" s="383">
        <f t="shared" si="218"/>
        <v>318.40999999999997</v>
      </c>
      <c r="BZ133" s="1503"/>
      <c r="CA133" s="84" t="s">
        <v>562</v>
      </c>
      <c r="CB133" s="262">
        <f t="shared" si="219"/>
        <v>0</v>
      </c>
      <c r="CC133" s="185">
        <f t="shared" si="220"/>
        <v>318.40999999999997</v>
      </c>
      <c r="CD133" s="101"/>
      <c r="CE133" s="185">
        <f t="shared" si="221"/>
        <v>318.40999999999997</v>
      </c>
      <c r="CF133" s="112"/>
      <c r="CG133" s="237">
        <v>1</v>
      </c>
      <c r="CH133" s="101"/>
      <c r="CI133" s="236">
        <f t="shared" si="222"/>
        <v>318.40999999999997</v>
      </c>
      <c r="CJ133" s="112"/>
      <c r="CK133" s="185">
        <f t="shared" si="223"/>
        <v>0</v>
      </c>
      <c r="CL133" s="117"/>
      <c r="CM133" s="236">
        <f t="shared" si="224"/>
        <v>0</v>
      </c>
      <c r="CN133" s="112"/>
      <c r="CO133" s="239">
        <v>39934</v>
      </c>
    </row>
    <row r="134" spans="2:93">
      <c r="B134" s="84" t="s">
        <v>563</v>
      </c>
      <c r="C134" s="138">
        <v>0</v>
      </c>
      <c r="D134" s="101"/>
      <c r="E134" s="96">
        <v>100</v>
      </c>
      <c r="F134" s="101"/>
      <c r="G134" s="96">
        <v>120</v>
      </c>
      <c r="H134" s="101"/>
      <c r="I134" s="96">
        <v>170</v>
      </c>
      <c r="J134" s="125"/>
      <c r="K134" s="109">
        <v>220</v>
      </c>
      <c r="L134" s="119"/>
      <c r="M134" s="96">
        <v>200</v>
      </c>
      <c r="N134" s="112"/>
      <c r="O134" s="71">
        <v>200</v>
      </c>
      <c r="P134" s="1493"/>
      <c r="Q134" s="84" t="s">
        <v>563</v>
      </c>
      <c r="R134" s="215">
        <v>0</v>
      </c>
      <c r="S134" s="199"/>
      <c r="T134" s="215">
        <v>100</v>
      </c>
      <c r="U134" s="199"/>
      <c r="V134" s="215">
        <v>120</v>
      </c>
      <c r="W134" s="216"/>
      <c r="X134" s="215">
        <v>170</v>
      </c>
      <c r="Y134" s="216"/>
      <c r="Z134" s="215">
        <v>220</v>
      </c>
      <c r="AA134" s="216"/>
      <c r="AB134" s="215">
        <v>200</v>
      </c>
      <c r="AC134" s="216"/>
      <c r="AD134" s="270">
        <v>200</v>
      </c>
      <c r="AE134" s="1503"/>
      <c r="AF134" s="175">
        <f t="shared" si="202"/>
        <v>0</v>
      </c>
      <c r="AG134" s="101"/>
      <c r="AH134" s="96">
        <f t="shared" si="203"/>
        <v>100</v>
      </c>
      <c r="AI134" s="101"/>
      <c r="AJ134" s="96">
        <f t="shared" si="204"/>
        <v>120</v>
      </c>
      <c r="AK134" s="101"/>
      <c r="AL134" s="96">
        <f t="shared" si="205"/>
        <v>170</v>
      </c>
      <c r="AM134" s="125"/>
      <c r="AN134" s="97">
        <f t="shared" si="206"/>
        <v>220</v>
      </c>
      <c r="AO134" s="135"/>
      <c r="AP134" s="96">
        <f t="shared" si="207"/>
        <v>200</v>
      </c>
      <c r="AQ134" s="112"/>
      <c r="AR134" s="71">
        <f t="shared" si="208"/>
        <v>200</v>
      </c>
      <c r="AS134" s="1503"/>
      <c r="AT134" s="84" t="s">
        <v>563</v>
      </c>
      <c r="AU134" s="185">
        <f t="shared" si="209"/>
        <v>0</v>
      </c>
      <c r="AV134" s="101"/>
      <c r="AW134" s="185">
        <f>(AH134*AW$4)/1000</f>
        <v>2.2000000000000002</v>
      </c>
      <c r="AX134" s="101"/>
      <c r="AY134" s="185">
        <f>(AJ134*AY$4)/1000</f>
        <v>33.119999999999997</v>
      </c>
      <c r="AZ134" s="101"/>
      <c r="BA134" s="185">
        <f>(AL134*BA$4)/1000</f>
        <v>151.63999999999999</v>
      </c>
      <c r="BB134" s="112"/>
      <c r="BC134" s="185">
        <f>(AN134*BC$4)/1000</f>
        <v>17.600000000000001</v>
      </c>
      <c r="BD134" s="117"/>
      <c r="BE134" s="185">
        <f>(AP134*BE$4)/1000</f>
        <v>45</v>
      </c>
      <c r="BF134" s="112"/>
      <c r="BG134" s="190">
        <f>(AR134*BG$4)/1000</f>
        <v>36</v>
      </c>
      <c r="BH134" s="386">
        <f t="shared" si="210"/>
        <v>285.55999999999995</v>
      </c>
      <c r="BI134" s="1503"/>
      <c r="BJ134" s="84" t="s">
        <v>563</v>
      </c>
      <c r="BK134" s="280">
        <v>0</v>
      </c>
      <c r="BL134" s="184">
        <f t="shared" si="211"/>
        <v>0</v>
      </c>
      <c r="BM134" s="101"/>
      <c r="BN134" s="184">
        <f t="shared" si="212"/>
        <v>2.2000000000000002</v>
      </c>
      <c r="BO134" s="101"/>
      <c r="BP134" s="184">
        <f t="shared" si="213"/>
        <v>33.119999999999997</v>
      </c>
      <c r="BQ134" s="101"/>
      <c r="BR134" s="184">
        <f t="shared" si="214"/>
        <v>151.63999999999999</v>
      </c>
      <c r="BS134" s="112"/>
      <c r="BT134" s="184">
        <f t="shared" si="215"/>
        <v>17.600000000000001</v>
      </c>
      <c r="BU134" s="117"/>
      <c r="BV134" s="184">
        <f t="shared" si="216"/>
        <v>45</v>
      </c>
      <c r="BW134" s="112"/>
      <c r="BX134" s="184">
        <f t="shared" si="217"/>
        <v>36</v>
      </c>
      <c r="BY134" s="383">
        <f t="shared" si="218"/>
        <v>285.55999999999995</v>
      </c>
      <c r="BZ134" s="1503"/>
      <c r="CA134" s="84" t="s">
        <v>563</v>
      </c>
      <c r="CB134" s="262">
        <f t="shared" si="219"/>
        <v>0</v>
      </c>
      <c r="CC134" s="185">
        <f t="shared" si="220"/>
        <v>285.55999999999995</v>
      </c>
      <c r="CD134" s="101"/>
      <c r="CE134" s="185">
        <f t="shared" si="221"/>
        <v>285.55999999999995</v>
      </c>
      <c r="CF134" s="112"/>
      <c r="CG134" s="237">
        <v>1</v>
      </c>
      <c r="CH134" s="101"/>
      <c r="CI134" s="236">
        <f t="shared" si="222"/>
        <v>285.55999999999995</v>
      </c>
      <c r="CJ134" s="112"/>
      <c r="CK134" s="185">
        <f t="shared" si="223"/>
        <v>0</v>
      </c>
      <c r="CL134" s="117"/>
      <c r="CM134" s="236">
        <f t="shared" si="224"/>
        <v>0</v>
      </c>
      <c r="CN134" s="112"/>
      <c r="CO134" s="239">
        <v>39934</v>
      </c>
    </row>
    <row r="135" spans="2:93">
      <c r="B135" s="84" t="s">
        <v>564</v>
      </c>
      <c r="C135" s="138">
        <v>0</v>
      </c>
      <c r="D135" s="101"/>
      <c r="E135" s="96">
        <v>120</v>
      </c>
      <c r="F135" s="101"/>
      <c r="G135" s="96">
        <v>120</v>
      </c>
      <c r="H135" s="101"/>
      <c r="I135" s="96">
        <v>170</v>
      </c>
      <c r="J135" s="125"/>
      <c r="K135" s="109">
        <v>220</v>
      </c>
      <c r="L135" s="119"/>
      <c r="M135" s="96">
        <v>200</v>
      </c>
      <c r="N135" s="112"/>
      <c r="O135" s="71">
        <v>200</v>
      </c>
      <c r="P135" s="1493"/>
      <c r="Q135" s="84" t="s">
        <v>564</v>
      </c>
      <c r="R135" s="215">
        <v>0</v>
      </c>
      <c r="S135" s="199"/>
      <c r="T135" s="215">
        <v>120</v>
      </c>
      <c r="U135" s="199"/>
      <c r="V135" s="215">
        <v>120</v>
      </c>
      <c r="W135" s="216"/>
      <c r="X135" s="215">
        <v>170</v>
      </c>
      <c r="Y135" s="216"/>
      <c r="Z135" s="215">
        <v>220</v>
      </c>
      <c r="AA135" s="216"/>
      <c r="AB135" s="215">
        <v>200</v>
      </c>
      <c r="AC135" s="216"/>
      <c r="AD135" s="270">
        <v>200</v>
      </c>
      <c r="AE135" s="1503"/>
      <c r="AF135" s="175">
        <f t="shared" si="202"/>
        <v>0</v>
      </c>
      <c r="AG135" s="101"/>
      <c r="AH135" s="96">
        <f t="shared" si="203"/>
        <v>120</v>
      </c>
      <c r="AI135" s="101"/>
      <c r="AJ135" s="96">
        <f t="shared" si="204"/>
        <v>120</v>
      </c>
      <c r="AK135" s="101"/>
      <c r="AL135" s="96">
        <f t="shared" si="205"/>
        <v>170</v>
      </c>
      <c r="AM135" s="125"/>
      <c r="AN135" s="97">
        <f t="shared" si="206"/>
        <v>220</v>
      </c>
      <c r="AO135" s="135"/>
      <c r="AP135" s="96">
        <f t="shared" si="207"/>
        <v>200</v>
      </c>
      <c r="AQ135" s="112"/>
      <c r="AR135" s="71">
        <f t="shared" si="208"/>
        <v>200</v>
      </c>
      <c r="AS135" s="1503"/>
      <c r="AT135" s="84" t="s">
        <v>564</v>
      </c>
      <c r="AU135" s="185">
        <f t="shared" si="209"/>
        <v>0</v>
      </c>
      <c r="AV135" s="101"/>
      <c r="AW135" s="185">
        <f>(AH135*AW$4)/1000</f>
        <v>2.64</v>
      </c>
      <c r="AX135" s="101"/>
      <c r="AY135" s="185">
        <f>(AJ135*AY$4)/1000</f>
        <v>33.119999999999997</v>
      </c>
      <c r="AZ135" s="101"/>
      <c r="BA135" s="185">
        <f>(AL135*BA$4)/1000</f>
        <v>151.63999999999999</v>
      </c>
      <c r="BB135" s="112"/>
      <c r="BC135" s="185">
        <f>(AN135*BC$4)/1000</f>
        <v>17.600000000000001</v>
      </c>
      <c r="BD135" s="117"/>
      <c r="BE135" s="185">
        <f>(AP135*BE$4)/1000</f>
        <v>45</v>
      </c>
      <c r="BF135" s="112"/>
      <c r="BG135" s="190">
        <f>(AR135*BG$4)/1000</f>
        <v>36</v>
      </c>
      <c r="BH135" s="386">
        <f t="shared" si="210"/>
        <v>286</v>
      </c>
      <c r="BI135" s="1503"/>
      <c r="BJ135" s="84" t="s">
        <v>564</v>
      </c>
      <c r="BK135" s="280">
        <v>0</v>
      </c>
      <c r="BL135" s="184">
        <f t="shared" si="211"/>
        <v>0</v>
      </c>
      <c r="BM135" s="101"/>
      <c r="BN135" s="184">
        <f t="shared" si="212"/>
        <v>2.64</v>
      </c>
      <c r="BO135" s="101"/>
      <c r="BP135" s="184">
        <f t="shared" si="213"/>
        <v>33.119999999999997</v>
      </c>
      <c r="BQ135" s="101"/>
      <c r="BR135" s="184">
        <f t="shared" si="214"/>
        <v>151.63999999999999</v>
      </c>
      <c r="BS135" s="112"/>
      <c r="BT135" s="184">
        <f t="shared" si="215"/>
        <v>17.600000000000001</v>
      </c>
      <c r="BU135" s="117"/>
      <c r="BV135" s="184">
        <f t="shared" si="216"/>
        <v>45</v>
      </c>
      <c r="BW135" s="112"/>
      <c r="BX135" s="184">
        <f t="shared" si="217"/>
        <v>36</v>
      </c>
      <c r="BY135" s="383">
        <f t="shared" si="218"/>
        <v>286</v>
      </c>
      <c r="BZ135" s="1503"/>
      <c r="CA135" s="84" t="s">
        <v>564</v>
      </c>
      <c r="CB135" s="262">
        <f t="shared" si="219"/>
        <v>0</v>
      </c>
      <c r="CC135" s="185">
        <f t="shared" si="220"/>
        <v>286</v>
      </c>
      <c r="CD135" s="101"/>
      <c r="CE135" s="185">
        <f t="shared" si="221"/>
        <v>286</v>
      </c>
      <c r="CF135" s="112"/>
      <c r="CG135" s="237">
        <v>1</v>
      </c>
      <c r="CH135" s="101"/>
      <c r="CI135" s="236">
        <f t="shared" si="222"/>
        <v>286</v>
      </c>
      <c r="CJ135" s="112"/>
      <c r="CK135" s="185">
        <f t="shared" si="223"/>
        <v>0</v>
      </c>
      <c r="CL135" s="117"/>
      <c r="CM135" s="236">
        <f t="shared" si="224"/>
        <v>0</v>
      </c>
      <c r="CN135" s="112"/>
      <c r="CO135" s="239">
        <v>39934</v>
      </c>
    </row>
    <row r="136" spans="2:93" ht="60">
      <c r="B136" s="84" t="s">
        <v>214</v>
      </c>
      <c r="C136" s="96">
        <v>200</v>
      </c>
      <c r="D136" s="101"/>
      <c r="E136" s="138">
        <v>0</v>
      </c>
      <c r="F136" s="104"/>
      <c r="G136" s="138">
        <v>0</v>
      </c>
      <c r="H136" s="104"/>
      <c r="I136" s="138">
        <v>0</v>
      </c>
      <c r="J136" s="111"/>
      <c r="K136" s="138">
        <v>0</v>
      </c>
      <c r="L136" s="104"/>
      <c r="M136" s="138">
        <v>0</v>
      </c>
      <c r="N136" s="111"/>
      <c r="O136" s="93">
        <v>0</v>
      </c>
      <c r="P136" s="1493"/>
      <c r="Q136" s="84" t="s">
        <v>214</v>
      </c>
      <c r="R136" s="215">
        <v>200</v>
      </c>
      <c r="S136" s="152"/>
      <c r="T136" s="215">
        <v>0</v>
      </c>
      <c r="U136" s="216"/>
      <c r="V136" s="215">
        <v>0</v>
      </c>
      <c r="W136" s="216"/>
      <c r="X136" s="215">
        <v>0</v>
      </c>
      <c r="Y136" s="216"/>
      <c r="Z136" s="215">
        <v>0</v>
      </c>
      <c r="AA136" s="216"/>
      <c r="AB136" s="215">
        <v>0</v>
      </c>
      <c r="AC136" s="216"/>
      <c r="AD136" s="270">
        <v>0</v>
      </c>
      <c r="AE136" s="1503"/>
      <c r="AF136" s="175">
        <f t="shared" si="202"/>
        <v>200</v>
      </c>
      <c r="AG136" s="101"/>
      <c r="AH136" s="98">
        <f t="shared" si="203"/>
        <v>0</v>
      </c>
      <c r="AI136" s="104"/>
      <c r="AJ136" s="98">
        <f t="shared" si="204"/>
        <v>0</v>
      </c>
      <c r="AK136" s="104"/>
      <c r="AL136" s="98">
        <f t="shared" si="205"/>
        <v>0</v>
      </c>
      <c r="AM136" s="111"/>
      <c r="AN136" s="98">
        <f t="shared" si="206"/>
        <v>0</v>
      </c>
      <c r="AO136" s="104"/>
      <c r="AP136" s="98">
        <f t="shared" si="207"/>
        <v>0</v>
      </c>
      <c r="AQ136" s="111"/>
      <c r="AR136" s="72">
        <f t="shared" si="208"/>
        <v>0</v>
      </c>
      <c r="AS136" s="1503"/>
      <c r="AT136" s="84" t="s">
        <v>214</v>
      </c>
      <c r="AU136" s="185">
        <f t="shared" si="209"/>
        <v>0.8</v>
      </c>
      <c r="AV136" s="101"/>
      <c r="AW136" s="185"/>
      <c r="AX136" s="101"/>
      <c r="AY136" s="185"/>
      <c r="AZ136" s="101"/>
      <c r="BA136" s="185"/>
      <c r="BB136" s="112"/>
      <c r="BC136" s="185"/>
      <c r="BD136" s="117"/>
      <c r="BE136" s="185"/>
      <c r="BF136" s="112"/>
      <c r="BG136" s="190"/>
      <c r="BH136" s="386">
        <f t="shared" si="210"/>
        <v>0.8</v>
      </c>
      <c r="BI136" s="1503"/>
      <c r="BJ136" s="84" t="s">
        <v>214</v>
      </c>
      <c r="BK136" s="280">
        <v>0</v>
      </c>
      <c r="BL136" s="184">
        <f t="shared" si="211"/>
        <v>0.8</v>
      </c>
      <c r="BM136" s="101"/>
      <c r="BN136" s="184">
        <f t="shared" si="212"/>
        <v>0</v>
      </c>
      <c r="BO136" s="101"/>
      <c r="BP136" s="184">
        <f t="shared" si="213"/>
        <v>0</v>
      </c>
      <c r="BQ136" s="101"/>
      <c r="BR136" s="184">
        <f t="shared" si="214"/>
        <v>0</v>
      </c>
      <c r="BS136" s="112"/>
      <c r="BT136" s="184">
        <f t="shared" si="215"/>
        <v>0</v>
      </c>
      <c r="BU136" s="117"/>
      <c r="BV136" s="184">
        <f t="shared" si="216"/>
        <v>0</v>
      </c>
      <c r="BW136" s="112"/>
      <c r="BX136" s="184">
        <f t="shared" si="217"/>
        <v>0</v>
      </c>
      <c r="BY136" s="383">
        <f t="shared" si="218"/>
        <v>0.8</v>
      </c>
      <c r="BZ136" s="1503"/>
      <c r="CA136" s="84" t="s">
        <v>214</v>
      </c>
      <c r="CB136" s="262">
        <f t="shared" si="219"/>
        <v>0</v>
      </c>
      <c r="CC136" s="185">
        <f t="shared" si="220"/>
        <v>0.8</v>
      </c>
      <c r="CD136" s="101"/>
      <c r="CE136" s="185">
        <f t="shared" si="221"/>
        <v>0.8</v>
      </c>
      <c r="CF136" s="112"/>
      <c r="CG136" s="237">
        <v>1</v>
      </c>
      <c r="CH136" s="101"/>
      <c r="CI136" s="236">
        <f t="shared" si="222"/>
        <v>0.8</v>
      </c>
      <c r="CJ136" s="112"/>
      <c r="CK136" s="185">
        <f t="shared" si="223"/>
        <v>0</v>
      </c>
      <c r="CL136" s="117"/>
      <c r="CM136" s="236">
        <f t="shared" si="224"/>
        <v>0</v>
      </c>
      <c r="CN136" s="112"/>
      <c r="CO136" s="239">
        <v>39934</v>
      </c>
    </row>
    <row r="137" spans="2:93" ht="120">
      <c r="B137" s="83" t="s">
        <v>215</v>
      </c>
      <c r="C137" s="98">
        <v>3</v>
      </c>
      <c r="D137" s="104"/>
      <c r="E137" s="96">
        <v>5</v>
      </c>
      <c r="F137" s="101"/>
      <c r="G137" s="96">
        <v>5</v>
      </c>
      <c r="H137" s="101"/>
      <c r="I137" s="96">
        <v>7</v>
      </c>
      <c r="J137" s="112"/>
      <c r="K137" s="96">
        <v>8</v>
      </c>
      <c r="L137" s="101"/>
      <c r="M137" s="96">
        <v>8</v>
      </c>
      <c r="N137" s="112"/>
      <c r="O137" s="71">
        <v>8</v>
      </c>
      <c r="P137" s="1493"/>
      <c r="Q137" s="83" t="s">
        <v>215</v>
      </c>
      <c r="R137" s="215">
        <v>3</v>
      </c>
      <c r="S137" s="152"/>
      <c r="T137" s="215">
        <v>5</v>
      </c>
      <c r="U137" s="216"/>
      <c r="V137" s="215">
        <v>5</v>
      </c>
      <c r="W137" s="216"/>
      <c r="X137" s="215">
        <v>7</v>
      </c>
      <c r="Y137" s="216"/>
      <c r="Z137" s="215">
        <v>8</v>
      </c>
      <c r="AA137" s="216"/>
      <c r="AB137" s="215">
        <v>8</v>
      </c>
      <c r="AC137" s="216"/>
      <c r="AD137" s="270">
        <v>8</v>
      </c>
      <c r="AE137" s="1503"/>
      <c r="AF137" s="179">
        <f t="shared" si="202"/>
        <v>3</v>
      </c>
      <c r="AG137" s="104"/>
      <c r="AH137" s="96">
        <f t="shared" si="203"/>
        <v>5</v>
      </c>
      <c r="AI137" s="101"/>
      <c r="AJ137" s="96">
        <f t="shared" si="204"/>
        <v>5</v>
      </c>
      <c r="AK137" s="101"/>
      <c r="AL137" s="96">
        <f t="shared" si="205"/>
        <v>7</v>
      </c>
      <c r="AM137" s="112"/>
      <c r="AN137" s="96">
        <f t="shared" si="206"/>
        <v>8</v>
      </c>
      <c r="AO137" s="101"/>
      <c r="AP137" s="96">
        <f t="shared" si="207"/>
        <v>8</v>
      </c>
      <c r="AQ137" s="112"/>
      <c r="AR137" s="71">
        <f t="shared" si="208"/>
        <v>8</v>
      </c>
      <c r="AS137" s="1503"/>
      <c r="AT137" s="83" t="s">
        <v>215</v>
      </c>
      <c r="AU137" s="185">
        <f t="shared" si="209"/>
        <v>1.2E-2</v>
      </c>
      <c r="AV137" s="101"/>
      <c r="AW137" s="185">
        <f>(AH137*AW$4)/1000</f>
        <v>0.11</v>
      </c>
      <c r="AX137" s="101"/>
      <c r="AY137" s="185">
        <f>(AJ137*AY$4)/1000</f>
        <v>1.38</v>
      </c>
      <c r="AZ137" s="101"/>
      <c r="BA137" s="185">
        <f>(AL137*BA$4)/1000</f>
        <v>6.2439999999999998</v>
      </c>
      <c r="BB137" s="112"/>
      <c r="BC137" s="185">
        <f>(AN137*BC$4)/1000</f>
        <v>0.64</v>
      </c>
      <c r="BD137" s="117"/>
      <c r="BE137" s="185">
        <f>(AP137*BE$4)/1000</f>
        <v>1.8</v>
      </c>
      <c r="BF137" s="112"/>
      <c r="BG137" s="190">
        <f>(AR137*BG$4)/1000</f>
        <v>1.44</v>
      </c>
      <c r="BH137" s="386">
        <f t="shared" si="210"/>
        <v>11.625999999999999</v>
      </c>
      <c r="BI137" s="1503"/>
      <c r="BJ137" s="83" t="s">
        <v>215</v>
      </c>
      <c r="BK137" s="280">
        <v>0</v>
      </c>
      <c r="BL137" s="184">
        <f t="shared" si="211"/>
        <v>1.2E-2</v>
      </c>
      <c r="BM137" s="101"/>
      <c r="BN137" s="184">
        <f t="shared" si="212"/>
        <v>0.11</v>
      </c>
      <c r="BO137" s="101"/>
      <c r="BP137" s="184">
        <f t="shared" si="213"/>
        <v>1.38</v>
      </c>
      <c r="BQ137" s="101"/>
      <c r="BR137" s="184">
        <f t="shared" si="214"/>
        <v>6.2439999999999998</v>
      </c>
      <c r="BS137" s="112"/>
      <c r="BT137" s="184">
        <f t="shared" si="215"/>
        <v>0.64</v>
      </c>
      <c r="BU137" s="117"/>
      <c r="BV137" s="184">
        <f t="shared" si="216"/>
        <v>1.8000000000000003</v>
      </c>
      <c r="BW137" s="112"/>
      <c r="BX137" s="184">
        <f t="shared" si="217"/>
        <v>1.44</v>
      </c>
      <c r="BY137" s="383">
        <f t="shared" si="218"/>
        <v>11.625999999999999</v>
      </c>
      <c r="BZ137" s="1503"/>
      <c r="CA137" s="83" t="s">
        <v>215</v>
      </c>
      <c r="CB137" s="262">
        <f t="shared" si="219"/>
        <v>0</v>
      </c>
      <c r="CC137" s="185">
        <f t="shared" si="220"/>
        <v>11.625999999999999</v>
      </c>
      <c r="CD137" s="101"/>
      <c r="CE137" s="185">
        <f t="shared" si="221"/>
        <v>11.625999999999999</v>
      </c>
      <c r="CF137" s="112"/>
      <c r="CG137" s="237">
        <v>1</v>
      </c>
      <c r="CH137" s="101"/>
      <c r="CI137" s="236">
        <f t="shared" si="222"/>
        <v>11.625999999999999</v>
      </c>
      <c r="CJ137" s="112"/>
      <c r="CK137" s="185">
        <f t="shared" si="223"/>
        <v>0</v>
      </c>
      <c r="CL137" s="117"/>
      <c r="CM137" s="236">
        <f t="shared" si="224"/>
        <v>0</v>
      </c>
      <c r="CN137" s="112"/>
      <c r="CO137" s="239">
        <v>39934</v>
      </c>
    </row>
    <row r="138" spans="2:93">
      <c r="B138" s="83" t="s">
        <v>567</v>
      </c>
      <c r="C138" s="98">
        <v>20</v>
      </c>
      <c r="D138" s="103" t="s">
        <v>225</v>
      </c>
      <c r="E138" s="96">
        <v>20</v>
      </c>
      <c r="F138" s="101"/>
      <c r="G138" s="96">
        <v>20</v>
      </c>
      <c r="H138" s="101"/>
      <c r="I138" s="96">
        <v>30</v>
      </c>
      <c r="J138" s="125"/>
      <c r="K138" s="109">
        <v>35</v>
      </c>
      <c r="L138" s="119"/>
      <c r="M138" s="96">
        <v>40</v>
      </c>
      <c r="N138" s="112"/>
      <c r="O138" s="71">
        <v>40</v>
      </c>
      <c r="P138" s="1493"/>
      <c r="Q138" s="83" t="s">
        <v>567</v>
      </c>
      <c r="R138" s="215">
        <v>20</v>
      </c>
      <c r="S138" s="199" t="s">
        <v>225</v>
      </c>
      <c r="T138" s="215">
        <v>20</v>
      </c>
      <c r="U138" s="216"/>
      <c r="V138" s="215">
        <v>20</v>
      </c>
      <c r="W138" s="216"/>
      <c r="X138" s="215">
        <v>30</v>
      </c>
      <c r="Y138" s="216"/>
      <c r="Z138" s="215">
        <v>35</v>
      </c>
      <c r="AA138" s="216"/>
      <c r="AB138" s="215">
        <v>40</v>
      </c>
      <c r="AC138" s="216"/>
      <c r="AD138" s="270">
        <v>40</v>
      </c>
      <c r="AE138" s="1503"/>
      <c r="AF138" s="179">
        <f t="shared" si="202"/>
        <v>20</v>
      </c>
      <c r="AG138" s="154"/>
      <c r="AH138" s="96">
        <f t="shared" si="203"/>
        <v>20</v>
      </c>
      <c r="AI138" s="101"/>
      <c r="AJ138" s="96">
        <f t="shared" si="204"/>
        <v>20</v>
      </c>
      <c r="AK138" s="101"/>
      <c r="AL138" s="96">
        <f t="shared" si="205"/>
        <v>30</v>
      </c>
      <c r="AM138" s="125"/>
      <c r="AN138" s="97">
        <f t="shared" si="206"/>
        <v>35</v>
      </c>
      <c r="AO138" s="135"/>
      <c r="AP138" s="96">
        <f t="shared" si="207"/>
        <v>40</v>
      </c>
      <c r="AQ138" s="112"/>
      <c r="AR138" s="71">
        <f t="shared" si="208"/>
        <v>40</v>
      </c>
      <c r="AS138" s="1503"/>
      <c r="AT138" s="83" t="s">
        <v>567</v>
      </c>
      <c r="AU138" s="185">
        <f t="shared" si="209"/>
        <v>0.08</v>
      </c>
      <c r="AV138" s="101"/>
      <c r="AW138" s="185">
        <f>(AH138*AW$4)/1000</f>
        <v>0.44</v>
      </c>
      <c r="AX138" s="101"/>
      <c r="AY138" s="185">
        <f>(AJ138*AY$4)/1000</f>
        <v>5.52</v>
      </c>
      <c r="AZ138" s="101"/>
      <c r="BA138" s="185">
        <f>(AL138*BA$4)/1000</f>
        <v>26.76</v>
      </c>
      <c r="BB138" s="112"/>
      <c r="BC138" s="185">
        <f>(AN138*BC$4)/1000</f>
        <v>2.8</v>
      </c>
      <c r="BD138" s="117"/>
      <c r="BE138" s="185">
        <f>(AP138*BE$4)/1000</f>
        <v>9</v>
      </c>
      <c r="BF138" s="112"/>
      <c r="BG138" s="190">
        <f>(AR138*BG$4)/1000</f>
        <v>7.2</v>
      </c>
      <c r="BH138" s="386">
        <f t="shared" si="210"/>
        <v>51.8</v>
      </c>
      <c r="BI138" s="1503"/>
      <c r="BJ138" s="83" t="s">
        <v>567</v>
      </c>
      <c r="BK138" s="280">
        <v>0</v>
      </c>
      <c r="BL138" s="184">
        <f t="shared" si="211"/>
        <v>0.08</v>
      </c>
      <c r="BM138" s="101"/>
      <c r="BN138" s="184">
        <f t="shared" si="212"/>
        <v>0.44</v>
      </c>
      <c r="BO138" s="101"/>
      <c r="BP138" s="184">
        <f t="shared" si="213"/>
        <v>5.52</v>
      </c>
      <c r="BQ138" s="101"/>
      <c r="BR138" s="184">
        <f t="shared" si="214"/>
        <v>26.76</v>
      </c>
      <c r="BS138" s="112"/>
      <c r="BT138" s="184">
        <f t="shared" si="215"/>
        <v>2.8</v>
      </c>
      <c r="BU138" s="117"/>
      <c r="BV138" s="184">
        <f t="shared" si="216"/>
        <v>9</v>
      </c>
      <c r="BW138" s="112"/>
      <c r="BX138" s="184">
        <f t="shared" si="217"/>
        <v>7.2000000000000011</v>
      </c>
      <c r="BY138" s="383">
        <f t="shared" si="218"/>
        <v>51.8</v>
      </c>
      <c r="BZ138" s="1503"/>
      <c r="CA138" s="83" t="s">
        <v>567</v>
      </c>
      <c r="CB138" s="262">
        <f t="shared" si="219"/>
        <v>0</v>
      </c>
      <c r="CC138" s="185">
        <f t="shared" si="220"/>
        <v>51.8</v>
      </c>
      <c r="CD138" s="101"/>
      <c r="CE138" s="185">
        <f t="shared" si="221"/>
        <v>51.8</v>
      </c>
      <c r="CF138" s="112"/>
      <c r="CG138" s="237">
        <v>1</v>
      </c>
      <c r="CH138" s="101"/>
      <c r="CI138" s="236">
        <f t="shared" si="222"/>
        <v>51.8</v>
      </c>
      <c r="CJ138" s="112"/>
      <c r="CK138" s="185">
        <f t="shared" si="223"/>
        <v>0</v>
      </c>
      <c r="CL138" s="117"/>
      <c r="CM138" s="236">
        <f t="shared" si="224"/>
        <v>0</v>
      </c>
      <c r="CN138" s="112"/>
      <c r="CO138" s="239">
        <v>39934</v>
      </c>
    </row>
    <row r="139" spans="2:93" s="206" customFormat="1" ht="15.75">
      <c r="B139" s="209" t="s">
        <v>569</v>
      </c>
      <c r="C139" s="210" t="s">
        <v>569</v>
      </c>
      <c r="D139" s="207"/>
      <c r="E139" s="207"/>
      <c r="F139" s="207"/>
      <c r="G139" s="207"/>
      <c r="H139" s="207"/>
      <c r="I139" s="207"/>
      <c r="J139" s="207"/>
      <c r="K139" s="207"/>
      <c r="L139" s="207"/>
      <c r="M139" s="207"/>
      <c r="N139" s="207"/>
      <c r="O139" s="208"/>
      <c r="P139" s="1494"/>
      <c r="Q139" s="209" t="s">
        <v>569</v>
      </c>
      <c r="R139" s="210" t="s">
        <v>569</v>
      </c>
      <c r="S139" s="207"/>
      <c r="T139" s="207"/>
      <c r="U139" s="207"/>
      <c r="V139" s="207"/>
      <c r="W139" s="207"/>
      <c r="X139" s="207"/>
      <c r="Y139" s="207"/>
      <c r="Z139" s="207"/>
      <c r="AA139" s="207"/>
      <c r="AB139" s="207"/>
      <c r="AC139" s="207"/>
      <c r="AD139" s="208"/>
      <c r="AE139" s="1504"/>
      <c r="AF139" s="211" t="s">
        <v>569</v>
      </c>
      <c r="AG139" s="207"/>
      <c r="AH139" s="207"/>
      <c r="AI139" s="207"/>
      <c r="AJ139" s="207"/>
      <c r="AK139" s="207"/>
      <c r="AL139" s="207"/>
      <c r="AM139" s="207"/>
      <c r="AN139" s="207"/>
      <c r="AO139" s="207"/>
      <c r="AP139" s="207"/>
      <c r="AQ139" s="207"/>
      <c r="AR139" s="208"/>
      <c r="AS139" s="1504"/>
      <c r="AT139" s="209" t="s">
        <v>569</v>
      </c>
      <c r="AU139" s="211" t="s">
        <v>569</v>
      </c>
      <c r="AV139" s="207"/>
      <c r="AW139" s="207"/>
      <c r="AX139" s="207"/>
      <c r="AY139" s="207"/>
      <c r="AZ139" s="207"/>
      <c r="BA139" s="207"/>
      <c r="BB139" s="207"/>
      <c r="BC139" s="207"/>
      <c r="BD139" s="207"/>
      <c r="BE139" s="207"/>
      <c r="BF139" s="207"/>
      <c r="BG139" s="208"/>
      <c r="BH139" s="384"/>
      <c r="BI139" s="1504"/>
      <c r="BJ139" s="209" t="s">
        <v>569</v>
      </c>
      <c r="BK139" s="281"/>
      <c r="BL139" s="211" t="s">
        <v>569</v>
      </c>
      <c r="BM139" s="207"/>
      <c r="BN139" s="207"/>
      <c r="BO139" s="207"/>
      <c r="BP139" s="207"/>
      <c r="BQ139" s="207"/>
      <c r="BR139" s="207"/>
      <c r="BS139" s="207"/>
      <c r="BT139" s="207"/>
      <c r="BU139" s="207"/>
      <c r="BV139" s="207"/>
      <c r="BW139" s="207"/>
      <c r="BX139" s="208"/>
      <c r="BY139" s="384"/>
      <c r="BZ139" s="1504"/>
      <c r="CA139" s="209" t="s">
        <v>569</v>
      </c>
      <c r="CB139" s="263"/>
      <c r="CC139" s="211" t="s">
        <v>569</v>
      </c>
      <c r="CD139" s="207"/>
      <c r="CE139" s="207"/>
      <c r="CF139" s="207"/>
      <c r="CG139" s="207"/>
      <c r="CH139" s="207"/>
      <c r="CI139" s="207"/>
      <c r="CJ139" s="207"/>
      <c r="CK139" s="207"/>
      <c r="CL139" s="207"/>
      <c r="CM139" s="207"/>
      <c r="CN139" s="207"/>
      <c r="CO139" s="208"/>
    </row>
    <row r="140" spans="2:93" ht="24">
      <c r="B140" s="84" t="s">
        <v>570</v>
      </c>
      <c r="C140" s="138">
        <v>0</v>
      </c>
      <c r="D140" s="101"/>
      <c r="E140" s="96">
        <v>100</v>
      </c>
      <c r="F140" s="125"/>
      <c r="G140" s="109">
        <v>110</v>
      </c>
      <c r="H140" s="124"/>
      <c r="I140" s="109">
        <v>110</v>
      </c>
      <c r="J140" s="124"/>
      <c r="K140" s="109">
        <v>110</v>
      </c>
      <c r="L140" s="119"/>
      <c r="M140" s="96">
        <v>100</v>
      </c>
      <c r="N140" s="112"/>
      <c r="O140" s="71">
        <v>100</v>
      </c>
      <c r="P140" s="1493"/>
      <c r="Q140" s="84" t="s">
        <v>570</v>
      </c>
      <c r="R140" s="215">
        <v>0</v>
      </c>
      <c r="S140" s="216"/>
      <c r="T140" s="215">
        <v>100</v>
      </c>
      <c r="U140" s="216"/>
      <c r="V140" s="215">
        <v>110</v>
      </c>
      <c r="W140" s="216"/>
      <c r="X140" s="215">
        <v>110</v>
      </c>
      <c r="Y140" s="216"/>
      <c r="Z140" s="215">
        <v>110</v>
      </c>
      <c r="AA140" s="216"/>
      <c r="AB140" s="215">
        <v>100</v>
      </c>
      <c r="AC140" s="216"/>
      <c r="AD140" s="270">
        <v>100</v>
      </c>
      <c r="AE140" s="1503"/>
      <c r="AF140" s="175">
        <f>IF(R140=0,C140,IF(ISBLANK(R140),C140,R140))</f>
        <v>0</v>
      </c>
      <c r="AG140" s="101"/>
      <c r="AH140" s="96">
        <f>IF(T140=0,E140,IF(ISBLANK(T140),E140,T140))</f>
        <v>100</v>
      </c>
      <c r="AI140" s="125"/>
      <c r="AJ140" s="97">
        <f>IF(V140=0,G140,IF(ISBLANK(V140),G140,V140))</f>
        <v>110</v>
      </c>
      <c r="AK140" s="135"/>
      <c r="AL140" s="97">
        <f>IF(X140=0,I140,IF(ISBLANK(X140),I140,X140))</f>
        <v>110</v>
      </c>
      <c r="AM140" s="135"/>
      <c r="AN140" s="97">
        <f>IF(Z140=0,K140,IF(ISBLANK(Z140),K140,Z140))</f>
        <v>110</v>
      </c>
      <c r="AO140" s="135"/>
      <c r="AP140" s="96">
        <f>IF(AB140=0,M140,IF(ISBLANK(AB140),M140,AB140))</f>
        <v>100</v>
      </c>
      <c r="AQ140" s="112"/>
      <c r="AR140" s="71">
        <f>IF(AD140=0,O140,IF(ISBLANK(AD140),O140,AD140))</f>
        <v>100</v>
      </c>
      <c r="AS140" s="1503"/>
      <c r="AT140" s="84" t="s">
        <v>570</v>
      </c>
      <c r="AU140" s="185">
        <f>(AF140*AU$4)/1000</f>
        <v>0</v>
      </c>
      <c r="AV140" s="101"/>
      <c r="AW140" s="185">
        <f>(AH140*AW$4)/1000</f>
        <v>2.2000000000000002</v>
      </c>
      <c r="AX140" s="101"/>
      <c r="AY140" s="185">
        <f>(AJ140*AY$4)/1000</f>
        <v>30.36</v>
      </c>
      <c r="AZ140" s="101"/>
      <c r="BA140" s="185">
        <f>(AL140*BA$4)/1000</f>
        <v>98.12</v>
      </c>
      <c r="BB140" s="112"/>
      <c r="BC140" s="185">
        <f>(AN140*BC$4)/1000</f>
        <v>8.8000000000000007</v>
      </c>
      <c r="BD140" s="117"/>
      <c r="BE140" s="185">
        <f>(AP140*BE$4)/1000</f>
        <v>22.5</v>
      </c>
      <c r="BF140" s="112"/>
      <c r="BG140" s="190">
        <f>(AR140*BG$4)/1000</f>
        <v>18</v>
      </c>
      <c r="BH140" s="386">
        <f>SUM(AU140:BG140)</f>
        <v>179.98000000000002</v>
      </c>
      <c r="BI140" s="1503"/>
      <c r="BJ140" s="84" t="s">
        <v>570</v>
      </c>
      <c r="BK140" s="280">
        <v>0</v>
      </c>
      <c r="BL140" s="184">
        <f>AU140/(100-$BK140)*100</f>
        <v>0</v>
      </c>
      <c r="BM140" s="101"/>
      <c r="BN140" s="184">
        <f>AW140/(100-$BK140)*100</f>
        <v>2.2000000000000002</v>
      </c>
      <c r="BO140" s="101"/>
      <c r="BP140" s="184">
        <f>AY140/(100-$BK140)*100</f>
        <v>30.36</v>
      </c>
      <c r="BQ140" s="101"/>
      <c r="BR140" s="184">
        <f>BA140/(100-$BK140)*100</f>
        <v>98.12</v>
      </c>
      <c r="BS140" s="112"/>
      <c r="BT140" s="184">
        <f>BC140/(100-$BK140)*100</f>
        <v>8.8000000000000007</v>
      </c>
      <c r="BU140" s="117"/>
      <c r="BV140" s="184">
        <f>BE140/(100-$BK140)*100</f>
        <v>22.5</v>
      </c>
      <c r="BW140" s="112"/>
      <c r="BX140" s="184">
        <f>BG140/(100-$BK140)*100</f>
        <v>18</v>
      </c>
      <c r="BY140" s="383">
        <f>SUM(BL140:BX140)</f>
        <v>179.98000000000002</v>
      </c>
      <c r="BZ140" s="1503"/>
      <c r="CA140" s="84" t="s">
        <v>570</v>
      </c>
      <c r="CB140" s="262">
        <v>0</v>
      </c>
      <c r="CC140" s="185">
        <f>BH140</f>
        <v>179.98000000000002</v>
      </c>
      <c r="CD140" s="101"/>
      <c r="CE140" s="185">
        <f>BY140</f>
        <v>179.98000000000002</v>
      </c>
      <c r="CF140" s="112"/>
      <c r="CG140" s="237">
        <v>1</v>
      </c>
      <c r="CH140" s="101"/>
      <c r="CI140" s="236">
        <f>CG140*CE140</f>
        <v>179.98000000000002</v>
      </c>
      <c r="CJ140" s="112"/>
      <c r="CK140" s="185">
        <f>CE140-CC140</f>
        <v>0</v>
      </c>
      <c r="CL140" s="117"/>
      <c r="CM140" s="236">
        <f>CK140*CG140</f>
        <v>0</v>
      </c>
      <c r="CN140" s="112"/>
      <c r="CO140" s="239">
        <v>39934</v>
      </c>
    </row>
    <row r="141" spans="2:93">
      <c r="B141" s="84" t="s">
        <v>571</v>
      </c>
      <c r="C141" s="138">
        <v>0</v>
      </c>
      <c r="D141" s="101"/>
      <c r="E141" s="109">
        <v>115</v>
      </c>
      <c r="F141" s="124"/>
      <c r="G141" s="109">
        <v>115</v>
      </c>
      <c r="H141" s="124"/>
      <c r="I141" s="109">
        <v>115</v>
      </c>
      <c r="J141" s="124"/>
      <c r="K141" s="109">
        <v>115</v>
      </c>
      <c r="L141" s="119"/>
      <c r="M141" s="109">
        <v>115</v>
      </c>
      <c r="N141" s="124"/>
      <c r="O141" s="266">
        <v>115</v>
      </c>
      <c r="P141" s="1493"/>
      <c r="Q141" s="84" t="s">
        <v>571</v>
      </c>
      <c r="R141" s="215">
        <v>0</v>
      </c>
      <c r="S141" s="216"/>
      <c r="T141" s="215">
        <v>115</v>
      </c>
      <c r="U141" s="216"/>
      <c r="V141" s="215">
        <v>115</v>
      </c>
      <c r="W141" s="216"/>
      <c r="X141" s="215">
        <v>115</v>
      </c>
      <c r="Y141" s="216"/>
      <c r="Z141" s="215">
        <v>115</v>
      </c>
      <c r="AA141" s="216"/>
      <c r="AB141" s="215">
        <v>115</v>
      </c>
      <c r="AC141" s="216"/>
      <c r="AD141" s="270">
        <v>115</v>
      </c>
      <c r="AE141" s="1503"/>
      <c r="AF141" s="175">
        <f>IF(R141=0,C141,IF(ISBLANK(R141),C141,R141))</f>
        <v>0</v>
      </c>
      <c r="AG141" s="101"/>
      <c r="AH141" s="97">
        <f>IF(T141=0,E141,IF(ISBLANK(T141),E141,T141))</f>
        <v>115</v>
      </c>
      <c r="AI141" s="135"/>
      <c r="AJ141" s="97">
        <f>IF(V141=0,G141,IF(ISBLANK(V141),G141,V141))</f>
        <v>115</v>
      </c>
      <c r="AK141" s="135"/>
      <c r="AL141" s="97">
        <f>IF(X141=0,I141,IF(ISBLANK(X141),I141,X141))</f>
        <v>115</v>
      </c>
      <c r="AM141" s="135"/>
      <c r="AN141" s="97">
        <f>IF(Z141=0,K141,IF(ISBLANK(Z141),K141,Z141))</f>
        <v>115</v>
      </c>
      <c r="AO141" s="135"/>
      <c r="AP141" s="97">
        <f>IF(AB141=0,M141,IF(ISBLANK(AB141),M141,AB141))</f>
        <v>115</v>
      </c>
      <c r="AQ141" s="135"/>
      <c r="AR141" s="77">
        <f>IF(AD141=0,O141,IF(ISBLANK(AD141),O141,AD141))</f>
        <v>115</v>
      </c>
      <c r="AS141" s="1503"/>
      <c r="AT141" s="84" t="s">
        <v>571</v>
      </c>
      <c r="AU141" s="185">
        <f>(AF141*AU$4)/1000</f>
        <v>0</v>
      </c>
      <c r="AV141" s="101"/>
      <c r="AW141" s="185">
        <f>(AH141*AW$4)/1000</f>
        <v>2.5299999999999998</v>
      </c>
      <c r="AX141" s="101"/>
      <c r="AY141" s="185">
        <f>(AJ141*AY$4)/1000</f>
        <v>31.74</v>
      </c>
      <c r="AZ141" s="101"/>
      <c r="BA141" s="185">
        <f>(AL141*BA$4)/1000</f>
        <v>102.58</v>
      </c>
      <c r="BB141" s="112"/>
      <c r="BC141" s="185">
        <f>(AN141*BC$4)/1000</f>
        <v>9.1999999999999993</v>
      </c>
      <c r="BD141" s="117"/>
      <c r="BE141" s="185">
        <f>(AP141*BE$4)/1000</f>
        <v>25.875</v>
      </c>
      <c r="BF141" s="112"/>
      <c r="BG141" s="190">
        <f>(AR141*BG$4)/1000</f>
        <v>20.7</v>
      </c>
      <c r="BH141" s="386">
        <f>SUM(AU141:BG141)</f>
        <v>192.62499999999997</v>
      </c>
      <c r="BI141" s="1503"/>
      <c r="BJ141" s="84" t="s">
        <v>571</v>
      </c>
      <c r="BK141" s="280">
        <v>0</v>
      </c>
      <c r="BL141" s="184">
        <f>AU141/(100-$BK141)*100</f>
        <v>0</v>
      </c>
      <c r="BM141" s="101"/>
      <c r="BN141" s="184">
        <f>AW141/(100-$BK141)*100</f>
        <v>2.5299999999999998</v>
      </c>
      <c r="BO141" s="101"/>
      <c r="BP141" s="184">
        <f>AY141/(100-$BK141)*100</f>
        <v>31.739999999999995</v>
      </c>
      <c r="BQ141" s="101"/>
      <c r="BR141" s="184">
        <f>BA141/(100-$BK141)*100</f>
        <v>102.58</v>
      </c>
      <c r="BS141" s="112"/>
      <c r="BT141" s="184">
        <f>BC141/(100-$BK141)*100</f>
        <v>9.1999999999999993</v>
      </c>
      <c r="BU141" s="117"/>
      <c r="BV141" s="184">
        <f>BE141/(100-$BK141)*100</f>
        <v>25.874999999999996</v>
      </c>
      <c r="BW141" s="112"/>
      <c r="BX141" s="184">
        <f>BG141/(100-$BK141)*100</f>
        <v>20.7</v>
      </c>
      <c r="BY141" s="383">
        <f>SUM(BL141:BX141)</f>
        <v>192.62499999999997</v>
      </c>
      <c r="BZ141" s="1503"/>
      <c r="CA141" s="84" t="s">
        <v>571</v>
      </c>
      <c r="CB141" s="262">
        <v>0</v>
      </c>
      <c r="CC141" s="185">
        <f>BH141</f>
        <v>192.62499999999997</v>
      </c>
      <c r="CD141" s="101"/>
      <c r="CE141" s="185">
        <f>BY141</f>
        <v>192.62499999999997</v>
      </c>
      <c r="CF141" s="112"/>
      <c r="CG141" s="237">
        <v>1</v>
      </c>
      <c r="CH141" s="101"/>
      <c r="CI141" s="236">
        <f>CG141*CE141</f>
        <v>192.62499999999997</v>
      </c>
      <c r="CJ141" s="112"/>
      <c r="CK141" s="185">
        <f>CE141-CC141</f>
        <v>0</v>
      </c>
      <c r="CL141" s="117"/>
      <c r="CM141" s="236">
        <f>CK141*CG141</f>
        <v>0</v>
      </c>
      <c r="CN141" s="112"/>
      <c r="CO141" s="239">
        <v>39934</v>
      </c>
    </row>
    <row r="142" spans="2:93">
      <c r="B142" s="84" t="s">
        <v>573</v>
      </c>
      <c r="C142" s="138">
        <v>0</v>
      </c>
      <c r="D142" s="101"/>
      <c r="E142" s="96">
        <v>60</v>
      </c>
      <c r="F142" s="101"/>
      <c r="G142" s="96">
        <v>60</v>
      </c>
      <c r="H142" s="101"/>
      <c r="I142" s="96">
        <v>60</v>
      </c>
      <c r="J142" s="112"/>
      <c r="K142" s="96">
        <v>120</v>
      </c>
      <c r="L142" s="101"/>
      <c r="M142" s="96">
        <v>120</v>
      </c>
      <c r="N142" s="112"/>
      <c r="O142" s="71">
        <v>120</v>
      </c>
      <c r="P142" s="1493"/>
      <c r="Q142" s="84" t="s">
        <v>573</v>
      </c>
      <c r="R142" s="215">
        <v>0</v>
      </c>
      <c r="S142" s="216"/>
      <c r="T142" s="215">
        <v>60</v>
      </c>
      <c r="U142" s="216"/>
      <c r="V142" s="215">
        <v>60</v>
      </c>
      <c r="W142" s="216"/>
      <c r="X142" s="215">
        <v>60</v>
      </c>
      <c r="Y142" s="216"/>
      <c r="Z142" s="215">
        <v>120</v>
      </c>
      <c r="AA142" s="216"/>
      <c r="AB142" s="215">
        <v>120</v>
      </c>
      <c r="AC142" s="216"/>
      <c r="AD142" s="270">
        <v>120</v>
      </c>
      <c r="AE142" s="1503"/>
      <c r="AF142" s="175">
        <f>IF(R142=0,C142,IF(ISBLANK(R142),C142,R142))</f>
        <v>0</v>
      </c>
      <c r="AG142" s="101"/>
      <c r="AH142" s="96">
        <f>IF(T142=0,E142,IF(ISBLANK(T142),E142,T142))</f>
        <v>60</v>
      </c>
      <c r="AI142" s="101"/>
      <c r="AJ142" s="96">
        <f>IF(V142=0,G142,IF(ISBLANK(V142),G142,V142))</f>
        <v>60</v>
      </c>
      <c r="AK142" s="101"/>
      <c r="AL142" s="96">
        <f>IF(X142=0,I142,IF(ISBLANK(X142),I142,X142))</f>
        <v>60</v>
      </c>
      <c r="AM142" s="112"/>
      <c r="AN142" s="96">
        <f>IF(Z142=0,K142,IF(ISBLANK(Z142),K142,Z142))</f>
        <v>120</v>
      </c>
      <c r="AO142" s="101"/>
      <c r="AP142" s="96">
        <f>IF(AB142=0,M142,IF(ISBLANK(AB142),M142,AB142))</f>
        <v>120</v>
      </c>
      <c r="AQ142" s="112"/>
      <c r="AR142" s="71">
        <f>IF(AD142=0,O142,IF(ISBLANK(AD142),O142,AD142))</f>
        <v>120</v>
      </c>
      <c r="AS142" s="1503"/>
      <c r="AT142" s="84" t="s">
        <v>573</v>
      </c>
      <c r="AU142" s="185">
        <f>(AF142*AU$4)/1000</f>
        <v>0</v>
      </c>
      <c r="AV142" s="101"/>
      <c r="AW142" s="185">
        <f>(AH142*AW$4)/1000</f>
        <v>1.32</v>
      </c>
      <c r="AX142" s="101"/>
      <c r="AY142" s="185">
        <f>(AJ142*AY$4)/1000</f>
        <v>16.559999999999999</v>
      </c>
      <c r="AZ142" s="101"/>
      <c r="BA142" s="185">
        <f>(AL142*BA$4)/1000</f>
        <v>53.52</v>
      </c>
      <c r="BB142" s="112"/>
      <c r="BC142" s="185">
        <f>(AN142*BC$4)/1000</f>
        <v>9.6</v>
      </c>
      <c r="BD142" s="117"/>
      <c r="BE142" s="185">
        <f>(AP142*BE$4)/1000</f>
        <v>27</v>
      </c>
      <c r="BF142" s="112"/>
      <c r="BG142" s="190">
        <f>(AR142*BG$4)/1000</f>
        <v>21.6</v>
      </c>
      <c r="BH142" s="386">
        <f>SUM(AU142:BG142)</f>
        <v>129.6</v>
      </c>
      <c r="BI142" s="1503"/>
      <c r="BJ142" s="84" t="s">
        <v>573</v>
      </c>
      <c r="BK142" s="280">
        <v>0</v>
      </c>
      <c r="BL142" s="184">
        <f>AU142/(100-$BK142)*100</f>
        <v>0</v>
      </c>
      <c r="BM142" s="101"/>
      <c r="BN142" s="184">
        <f>AW142/(100-$BK142)*100</f>
        <v>1.32</v>
      </c>
      <c r="BO142" s="101"/>
      <c r="BP142" s="184">
        <f>AY142/(100-$BK142)*100</f>
        <v>16.559999999999999</v>
      </c>
      <c r="BQ142" s="101"/>
      <c r="BR142" s="184">
        <f>BA142/(100-$BK142)*100</f>
        <v>53.52</v>
      </c>
      <c r="BS142" s="112"/>
      <c r="BT142" s="184">
        <f>BC142/(100-$BK142)*100</f>
        <v>9.6</v>
      </c>
      <c r="BU142" s="117"/>
      <c r="BV142" s="184">
        <f>BE142/(100-$BK142)*100</f>
        <v>27</v>
      </c>
      <c r="BW142" s="112"/>
      <c r="BX142" s="184">
        <f>BG142/(100-$BK142)*100</f>
        <v>21.6</v>
      </c>
      <c r="BY142" s="383">
        <f>SUM(BL142:BX142)</f>
        <v>129.6</v>
      </c>
      <c r="BZ142" s="1503"/>
      <c r="CA142" s="84" t="s">
        <v>573</v>
      </c>
      <c r="CB142" s="262">
        <v>0</v>
      </c>
      <c r="CC142" s="185">
        <f>BH142</f>
        <v>129.6</v>
      </c>
      <c r="CD142" s="101"/>
      <c r="CE142" s="185">
        <f>BY142</f>
        <v>129.6</v>
      </c>
      <c r="CF142" s="112"/>
      <c r="CG142" s="237">
        <v>1</v>
      </c>
      <c r="CH142" s="101"/>
      <c r="CI142" s="236">
        <f>CG142*CE142</f>
        <v>129.6</v>
      </c>
      <c r="CJ142" s="112"/>
      <c r="CK142" s="185">
        <f>CE142-CC142</f>
        <v>0</v>
      </c>
      <c r="CL142" s="117"/>
      <c r="CM142" s="236">
        <f>CK142*CG142</f>
        <v>0</v>
      </c>
      <c r="CN142" s="112"/>
      <c r="CO142" s="239">
        <v>39934</v>
      </c>
    </row>
    <row r="143" spans="2:93" ht="36">
      <c r="B143" s="84" t="s">
        <v>192</v>
      </c>
      <c r="C143" s="138">
        <v>0</v>
      </c>
      <c r="D143" s="101"/>
      <c r="E143" s="138">
        <v>0</v>
      </c>
      <c r="F143" s="101"/>
      <c r="G143" s="96">
        <v>125</v>
      </c>
      <c r="H143" s="101"/>
      <c r="I143" s="96">
        <v>125</v>
      </c>
      <c r="J143" s="125"/>
      <c r="K143" s="109">
        <v>125</v>
      </c>
      <c r="L143" s="103" t="s">
        <v>226</v>
      </c>
      <c r="M143" s="138">
        <v>0</v>
      </c>
      <c r="N143" s="111"/>
      <c r="O143" s="93">
        <v>0</v>
      </c>
      <c r="P143" s="1493"/>
      <c r="Q143" s="84" t="s">
        <v>192</v>
      </c>
      <c r="R143" s="215">
        <v>0</v>
      </c>
      <c r="S143" s="216"/>
      <c r="T143" s="215">
        <v>0</v>
      </c>
      <c r="U143" s="216"/>
      <c r="V143" s="215">
        <v>125</v>
      </c>
      <c r="W143" s="216"/>
      <c r="X143" s="215">
        <v>125</v>
      </c>
      <c r="Y143" s="216"/>
      <c r="Z143" s="215">
        <v>125</v>
      </c>
      <c r="AA143" s="199" t="s">
        <v>226</v>
      </c>
      <c r="AB143" s="215">
        <v>0</v>
      </c>
      <c r="AC143" s="216"/>
      <c r="AD143" s="270">
        <v>0</v>
      </c>
      <c r="AE143" s="1503"/>
      <c r="AF143" s="175">
        <f>IF(R143=0,C143,IF(ISBLANK(R143),C143,R143))</f>
        <v>0</v>
      </c>
      <c r="AG143" s="101"/>
      <c r="AH143" s="96">
        <f>IF(T143=0,E143,IF(ISBLANK(T143),E143,T143))</f>
        <v>0</v>
      </c>
      <c r="AI143" s="101"/>
      <c r="AJ143" s="96">
        <f>IF(V143=0,G143,IF(ISBLANK(V143),G143,V143))</f>
        <v>125</v>
      </c>
      <c r="AK143" s="101"/>
      <c r="AL143" s="96">
        <f>IF(X143=0,I143,IF(ISBLANK(X143),I143,X143))</f>
        <v>125</v>
      </c>
      <c r="AM143" s="125"/>
      <c r="AN143" s="97">
        <f>IF(Z143=0,K143,IF(ISBLANK(Z143),K143,Z143))</f>
        <v>125</v>
      </c>
      <c r="AO143" s="154"/>
      <c r="AP143" s="98">
        <f>IF(AB143=0,M143,IF(ISBLANK(AB143),M143,AB143))</f>
        <v>0</v>
      </c>
      <c r="AQ143" s="111"/>
      <c r="AR143" s="72">
        <f>IF(AD143=0,O143,IF(ISBLANK(AD143),O143,AD143))</f>
        <v>0</v>
      </c>
      <c r="AS143" s="1503"/>
      <c r="AT143" s="84" t="s">
        <v>192</v>
      </c>
      <c r="AU143" s="185">
        <f>(AF143*AU$4)/1000</f>
        <v>0</v>
      </c>
      <c r="AV143" s="101"/>
      <c r="AW143" s="185">
        <f>(AH143*AW$4)/1000</f>
        <v>0</v>
      </c>
      <c r="AX143" s="101"/>
      <c r="AY143" s="185">
        <f>(AJ143*AY$4)/1000</f>
        <v>34.5</v>
      </c>
      <c r="AZ143" s="101"/>
      <c r="BA143" s="185">
        <f>(AL143*BA$4)/1000</f>
        <v>111.5</v>
      </c>
      <c r="BB143" s="112"/>
      <c r="BC143" s="185">
        <f>(AN143*BC$4)/1000</f>
        <v>10</v>
      </c>
      <c r="BD143" s="117"/>
      <c r="BE143" s="185"/>
      <c r="BF143" s="112"/>
      <c r="BG143" s="190"/>
      <c r="BH143" s="386"/>
      <c r="BI143" s="1503"/>
      <c r="BJ143" s="84" t="s">
        <v>192</v>
      </c>
      <c r="BK143" s="280">
        <v>0</v>
      </c>
      <c r="BL143" s="184">
        <f>AU143/(100-$BK143)*100</f>
        <v>0</v>
      </c>
      <c r="BM143" s="101"/>
      <c r="BN143" s="184">
        <f>AW143/(100-$BK143)*100</f>
        <v>0</v>
      </c>
      <c r="BO143" s="101"/>
      <c r="BP143" s="184">
        <f>AY143/(100-$BK143)*100</f>
        <v>34.5</v>
      </c>
      <c r="BQ143" s="101"/>
      <c r="BR143" s="184">
        <f>BA143/(100-$BK143)*100</f>
        <v>111.5</v>
      </c>
      <c r="BS143" s="112"/>
      <c r="BT143" s="184">
        <f>BC143/(100-$BK143)*100</f>
        <v>10</v>
      </c>
      <c r="BU143" s="117"/>
      <c r="BV143" s="184">
        <f>BE143/(100-$BK143)*100</f>
        <v>0</v>
      </c>
      <c r="BW143" s="112"/>
      <c r="BX143" s="184">
        <f>BG143/(100-$BK143)*100</f>
        <v>0</v>
      </c>
      <c r="BY143" s="383">
        <f>SUM(BL143:BX143)</f>
        <v>156</v>
      </c>
      <c r="BZ143" s="1503"/>
      <c r="CA143" s="84" t="s">
        <v>192</v>
      </c>
      <c r="CB143" s="262">
        <v>0</v>
      </c>
      <c r="CC143" s="185">
        <f>BH143</f>
        <v>0</v>
      </c>
      <c r="CD143" s="101"/>
      <c r="CE143" s="185">
        <f>BY143</f>
        <v>156</v>
      </c>
      <c r="CF143" s="112"/>
      <c r="CG143" s="237">
        <v>1</v>
      </c>
      <c r="CH143" s="101"/>
      <c r="CI143" s="236">
        <f>CG143*CE143</f>
        <v>156</v>
      </c>
      <c r="CJ143" s="112"/>
      <c r="CK143" s="185">
        <f>CE143-CC143</f>
        <v>156</v>
      </c>
      <c r="CL143" s="117"/>
      <c r="CM143" s="236">
        <f>CK143*CG143</f>
        <v>156</v>
      </c>
      <c r="CN143" s="112"/>
      <c r="CO143" s="239">
        <v>39934</v>
      </c>
    </row>
    <row r="144" spans="2:93" ht="24">
      <c r="B144" s="84" t="s">
        <v>232</v>
      </c>
      <c r="C144" s="106">
        <v>225</v>
      </c>
      <c r="D144" s="104"/>
      <c r="E144" s="109">
        <v>230</v>
      </c>
      <c r="F144" s="124"/>
      <c r="G144" s="138">
        <v>0</v>
      </c>
      <c r="H144" s="104"/>
      <c r="I144" s="138">
        <v>0</v>
      </c>
      <c r="J144" s="111"/>
      <c r="K144" s="138">
        <v>0</v>
      </c>
      <c r="L144" s="104"/>
      <c r="M144" s="138">
        <v>0</v>
      </c>
      <c r="N144" s="111"/>
      <c r="O144" s="93">
        <v>0</v>
      </c>
      <c r="P144" s="1493"/>
      <c r="Q144" s="84" t="s">
        <v>232</v>
      </c>
      <c r="R144" s="215">
        <v>225</v>
      </c>
      <c r="S144" s="216"/>
      <c r="T144" s="215">
        <v>230</v>
      </c>
      <c r="U144" s="216"/>
      <c r="V144" s="215">
        <v>0</v>
      </c>
      <c r="W144" s="216"/>
      <c r="X144" s="215">
        <v>0</v>
      </c>
      <c r="Y144" s="216"/>
      <c r="Z144" s="215">
        <v>0</v>
      </c>
      <c r="AA144" s="216"/>
      <c r="AB144" s="215">
        <v>0</v>
      </c>
      <c r="AC144" s="216"/>
      <c r="AD144" s="270">
        <v>0</v>
      </c>
      <c r="AE144" s="1503"/>
      <c r="AF144" s="179">
        <f>IF(R144=0,C144,IF(ISBLANK(R144),C144,R144))</f>
        <v>225</v>
      </c>
      <c r="AG144" s="104"/>
      <c r="AH144" s="97">
        <f>IF(T144=0,E144,IF(ISBLANK(T144),E144,T144))</f>
        <v>230</v>
      </c>
      <c r="AI144" s="135"/>
      <c r="AJ144" s="98">
        <f>IF(V144=0,G144,IF(ISBLANK(V144),G144,V144))</f>
        <v>0</v>
      </c>
      <c r="AK144" s="104"/>
      <c r="AL144" s="98">
        <f>IF(X144=0,I144,IF(ISBLANK(X144),I144,X144))</f>
        <v>0</v>
      </c>
      <c r="AM144" s="111"/>
      <c r="AN144" s="98">
        <f>IF(Z144=0,K144,IF(ISBLANK(Z144),K144,Z144))</f>
        <v>0</v>
      </c>
      <c r="AO144" s="104"/>
      <c r="AP144" s="98">
        <f>IF(AB144=0,M144,IF(ISBLANK(AB144),M144,AB144))</f>
        <v>0</v>
      </c>
      <c r="AQ144" s="111"/>
      <c r="AR144" s="72">
        <f>IF(AD144=0,O144,IF(ISBLANK(AD144),O144,AD144))</f>
        <v>0</v>
      </c>
      <c r="AS144" s="1503"/>
      <c r="AT144" s="84" t="s">
        <v>232</v>
      </c>
      <c r="AU144" s="185">
        <f>(AF144*AU$4)/10000</f>
        <v>0.09</v>
      </c>
      <c r="AV144" s="101"/>
      <c r="AW144" s="185">
        <f>(AH144*AW$4)/10000</f>
        <v>0.50600000000000001</v>
      </c>
      <c r="AX144" s="101"/>
      <c r="AY144" s="185"/>
      <c r="AZ144" s="101"/>
      <c r="BA144" s="185"/>
      <c r="BB144" s="112"/>
      <c r="BC144" s="185"/>
      <c r="BD144" s="117"/>
      <c r="BE144" s="185"/>
      <c r="BF144" s="112"/>
      <c r="BG144" s="190"/>
      <c r="BH144" s="386"/>
      <c r="BI144" s="1503"/>
      <c r="BJ144" s="84" t="s">
        <v>232</v>
      </c>
      <c r="BK144" s="280">
        <v>0</v>
      </c>
      <c r="BL144" s="184">
        <f>AU144/(100-$BK144)*100</f>
        <v>0.09</v>
      </c>
      <c r="BM144" s="101"/>
      <c r="BN144" s="184">
        <f>AW144/(100-$BK144)*100</f>
        <v>0.50600000000000001</v>
      </c>
      <c r="BO144" s="101"/>
      <c r="BP144" s="184">
        <f>AY144/(100-$BK144)*100</f>
        <v>0</v>
      </c>
      <c r="BQ144" s="101"/>
      <c r="BR144" s="184">
        <f>BA144/(100-$BK144)*100</f>
        <v>0</v>
      </c>
      <c r="BS144" s="112"/>
      <c r="BT144" s="184">
        <f>BC144/(100-$BK144)*100</f>
        <v>0</v>
      </c>
      <c r="BU144" s="117"/>
      <c r="BV144" s="184">
        <f>BE144/(100-$BK144)*100</f>
        <v>0</v>
      </c>
      <c r="BW144" s="112"/>
      <c r="BX144" s="184">
        <f>BG144/(100-$BK144)*100</f>
        <v>0</v>
      </c>
      <c r="BY144" s="383">
        <f>SUM(BL144:BX144)</f>
        <v>0.59599999999999997</v>
      </c>
      <c r="BZ144" s="1503"/>
      <c r="CA144" s="84" t="s">
        <v>232</v>
      </c>
      <c r="CB144" s="262">
        <v>0</v>
      </c>
      <c r="CC144" s="185">
        <f>BH144</f>
        <v>0</v>
      </c>
      <c r="CD144" s="101"/>
      <c r="CE144" s="185">
        <f>BY144</f>
        <v>0.59599999999999997</v>
      </c>
      <c r="CF144" s="112"/>
      <c r="CG144" s="237">
        <v>1</v>
      </c>
      <c r="CH144" s="101"/>
      <c r="CI144" s="236">
        <f>CG144*CE144</f>
        <v>0.59599999999999997</v>
      </c>
      <c r="CJ144" s="112"/>
      <c r="CK144" s="185">
        <f>CE144-CC144</f>
        <v>0.59599999999999997</v>
      </c>
      <c r="CL144" s="117"/>
      <c r="CM144" s="236">
        <f>CK144*CG144</f>
        <v>0.59599999999999997</v>
      </c>
      <c r="CN144" s="112"/>
      <c r="CO144" s="239">
        <v>39934</v>
      </c>
    </row>
    <row r="145" spans="2:93" s="206" customFormat="1" ht="15.75">
      <c r="B145" s="209" t="s">
        <v>576</v>
      </c>
      <c r="C145" s="210" t="s">
        <v>576</v>
      </c>
      <c r="D145" s="207"/>
      <c r="E145" s="207"/>
      <c r="F145" s="207"/>
      <c r="G145" s="207"/>
      <c r="H145" s="207"/>
      <c r="I145" s="207"/>
      <c r="J145" s="207"/>
      <c r="K145" s="207"/>
      <c r="L145" s="207"/>
      <c r="M145" s="207"/>
      <c r="N145" s="207"/>
      <c r="O145" s="208"/>
      <c r="P145" s="1494"/>
      <c r="Q145" s="209" t="s">
        <v>576</v>
      </c>
      <c r="R145" s="210" t="s">
        <v>576</v>
      </c>
      <c r="S145" s="207"/>
      <c r="T145" s="207"/>
      <c r="U145" s="207"/>
      <c r="V145" s="207"/>
      <c r="W145" s="207"/>
      <c r="X145" s="207"/>
      <c r="Y145" s="207"/>
      <c r="Z145" s="207"/>
      <c r="AA145" s="207"/>
      <c r="AB145" s="207"/>
      <c r="AC145" s="207"/>
      <c r="AD145" s="208"/>
      <c r="AE145" s="1504"/>
      <c r="AF145" s="211" t="s">
        <v>576</v>
      </c>
      <c r="AG145" s="207"/>
      <c r="AH145" s="207"/>
      <c r="AI145" s="207"/>
      <c r="AJ145" s="207"/>
      <c r="AK145" s="207"/>
      <c r="AL145" s="207"/>
      <c r="AM145" s="207"/>
      <c r="AN145" s="207"/>
      <c r="AO145" s="207"/>
      <c r="AP145" s="207"/>
      <c r="AQ145" s="207"/>
      <c r="AR145" s="208"/>
      <c r="AS145" s="1504"/>
      <c r="AT145" s="209" t="s">
        <v>576</v>
      </c>
      <c r="AU145" s="211" t="s">
        <v>576</v>
      </c>
      <c r="AV145" s="207"/>
      <c r="AW145" s="207"/>
      <c r="AX145" s="207"/>
      <c r="AY145" s="207"/>
      <c r="AZ145" s="207"/>
      <c r="BA145" s="207"/>
      <c r="BB145" s="207"/>
      <c r="BC145" s="207"/>
      <c r="BD145" s="207"/>
      <c r="BE145" s="207"/>
      <c r="BF145" s="207"/>
      <c r="BG145" s="208"/>
      <c r="BH145" s="384"/>
      <c r="BI145" s="1504"/>
      <c r="BJ145" s="209" t="s">
        <v>576</v>
      </c>
      <c r="BK145" s="281"/>
      <c r="BL145" s="211" t="s">
        <v>576</v>
      </c>
      <c r="BM145" s="207"/>
      <c r="BN145" s="207"/>
      <c r="BO145" s="207"/>
      <c r="BP145" s="207"/>
      <c r="BQ145" s="207"/>
      <c r="BR145" s="207"/>
      <c r="BS145" s="207"/>
      <c r="BT145" s="207"/>
      <c r="BU145" s="207"/>
      <c r="BV145" s="207"/>
      <c r="BW145" s="207"/>
      <c r="BX145" s="208"/>
      <c r="BY145" s="384"/>
      <c r="BZ145" s="1504"/>
      <c r="CA145" s="209" t="s">
        <v>576</v>
      </c>
      <c r="CB145" s="263"/>
      <c r="CC145" s="211" t="s">
        <v>576</v>
      </c>
      <c r="CD145" s="207"/>
      <c r="CE145" s="207"/>
      <c r="CF145" s="207"/>
      <c r="CG145" s="207"/>
      <c r="CH145" s="207"/>
      <c r="CI145" s="207"/>
      <c r="CJ145" s="207"/>
      <c r="CK145" s="207"/>
      <c r="CL145" s="207"/>
      <c r="CM145" s="207"/>
      <c r="CN145" s="207"/>
      <c r="CO145" s="208"/>
    </row>
    <row r="146" spans="2:93">
      <c r="B146" s="84" t="s">
        <v>577</v>
      </c>
      <c r="C146" s="138">
        <v>0</v>
      </c>
      <c r="D146" s="101"/>
      <c r="E146" s="96">
        <v>100</v>
      </c>
      <c r="F146" s="101"/>
      <c r="G146" s="96">
        <v>100</v>
      </c>
      <c r="H146" s="101"/>
      <c r="I146" s="96">
        <v>100</v>
      </c>
      <c r="J146" s="112"/>
      <c r="K146" s="96">
        <v>100</v>
      </c>
      <c r="L146" s="101"/>
      <c r="M146" s="96">
        <v>100</v>
      </c>
      <c r="N146" s="112"/>
      <c r="O146" s="71">
        <v>100</v>
      </c>
      <c r="P146" s="1493"/>
      <c r="Q146" s="84" t="s">
        <v>577</v>
      </c>
      <c r="R146" s="215">
        <v>0</v>
      </c>
      <c r="S146" s="152"/>
      <c r="T146" s="215">
        <v>100</v>
      </c>
      <c r="U146" s="216"/>
      <c r="V146" s="215">
        <v>100</v>
      </c>
      <c r="W146" s="216"/>
      <c r="X146" s="215">
        <v>100</v>
      </c>
      <c r="Y146" s="216"/>
      <c r="Z146" s="215">
        <v>100</v>
      </c>
      <c r="AA146" s="216"/>
      <c r="AB146" s="215">
        <v>100</v>
      </c>
      <c r="AC146" s="216"/>
      <c r="AD146" s="270">
        <v>100</v>
      </c>
      <c r="AE146" s="1503"/>
      <c r="AF146" s="175">
        <f t="shared" ref="AF146:AF154" si="225">IF(R146=0,C146,IF(ISBLANK(R146),C146,R146))</f>
        <v>0</v>
      </c>
      <c r="AG146" s="101"/>
      <c r="AH146" s="96">
        <f t="shared" ref="AH146:AH154" si="226">IF(T146=0,E146,IF(ISBLANK(T146),E146,T146))</f>
        <v>100</v>
      </c>
      <c r="AI146" s="101"/>
      <c r="AJ146" s="96">
        <f t="shared" ref="AJ146:AJ154" si="227">IF(V146=0,G146,IF(ISBLANK(V146),G146,V146))</f>
        <v>100</v>
      </c>
      <c r="AK146" s="101"/>
      <c r="AL146" s="96">
        <f t="shared" ref="AL146:AL154" si="228">IF(X146=0,I146,IF(ISBLANK(X146),I146,X146))</f>
        <v>100</v>
      </c>
      <c r="AM146" s="112"/>
      <c r="AN146" s="96">
        <f t="shared" ref="AN146:AN154" si="229">IF(Z146=0,K146,IF(ISBLANK(Z146),K146,Z146))</f>
        <v>100</v>
      </c>
      <c r="AO146" s="101"/>
      <c r="AP146" s="96">
        <f t="shared" ref="AP146:AP154" si="230">IF(AB146=0,M146,IF(ISBLANK(AB146),M146,AB146))</f>
        <v>100</v>
      </c>
      <c r="AQ146" s="112"/>
      <c r="AR146" s="71">
        <f t="shared" ref="AR146:AR154" si="231">IF(AD146=0,O146,IF(ISBLANK(AD146),O146,AD146))</f>
        <v>100</v>
      </c>
      <c r="AS146" s="1503"/>
      <c r="AT146" s="84" t="s">
        <v>577</v>
      </c>
      <c r="AU146" s="185">
        <f t="shared" ref="AU146:AU153" si="232">(AF146*AU$4)/1000</f>
        <v>0</v>
      </c>
      <c r="AV146" s="101"/>
      <c r="AW146" s="185">
        <f t="shared" ref="AW146:AW153" si="233">(AH146*AW$4)/1000</f>
        <v>2.2000000000000002</v>
      </c>
      <c r="AX146" s="101"/>
      <c r="AY146" s="185">
        <f t="shared" ref="AY146:AY153" si="234">(AJ146*AY$4)/1000</f>
        <v>27.6</v>
      </c>
      <c r="AZ146" s="101"/>
      <c r="BA146" s="185">
        <f t="shared" ref="BA146:BA153" si="235">(AL146*BA$4)/1000</f>
        <v>89.2</v>
      </c>
      <c r="BB146" s="112"/>
      <c r="BC146" s="185">
        <f t="shared" ref="BC146:BC153" si="236">(AN146*BC$4)/1000</f>
        <v>8</v>
      </c>
      <c r="BD146" s="117"/>
      <c r="BE146" s="185">
        <f t="shared" ref="BE146:BE154" si="237">(AP146*BE$4)/1000</f>
        <v>22.5</v>
      </c>
      <c r="BF146" s="112"/>
      <c r="BG146" s="190">
        <f t="shared" ref="BG146:BG153" si="238">(AR146*BG$4)/1000</f>
        <v>18</v>
      </c>
      <c r="BH146" s="386">
        <f t="shared" ref="BH146:BH153" si="239">SUM(AU146:BG146)</f>
        <v>167.5</v>
      </c>
      <c r="BI146" s="1503"/>
      <c r="BJ146" s="84" t="s">
        <v>577</v>
      </c>
      <c r="BK146" s="280">
        <v>0</v>
      </c>
      <c r="BL146" s="184">
        <f t="shared" ref="BL146:BL154" si="240">AU146/(100-$BK146)*100</f>
        <v>0</v>
      </c>
      <c r="BM146" s="101"/>
      <c r="BN146" s="184">
        <f t="shared" ref="BN146:BN154" si="241">AW146/(100-$BK146)*100</f>
        <v>2.2000000000000002</v>
      </c>
      <c r="BO146" s="101"/>
      <c r="BP146" s="184">
        <f t="shared" ref="BP146:BP154" si="242">AY146/(100-$BK146)*100</f>
        <v>27.6</v>
      </c>
      <c r="BQ146" s="101"/>
      <c r="BR146" s="184">
        <f t="shared" ref="BR146:BR154" si="243">BA146/(100-$BK146)*100</f>
        <v>89.2</v>
      </c>
      <c r="BS146" s="112"/>
      <c r="BT146" s="184">
        <f t="shared" ref="BT146:BT154" si="244">BC146/(100-$BK146)*100</f>
        <v>8</v>
      </c>
      <c r="BU146" s="117"/>
      <c r="BV146" s="184">
        <f t="shared" ref="BV146:BV154" si="245">BE146/(100-$BK146)*100</f>
        <v>22.5</v>
      </c>
      <c r="BW146" s="112"/>
      <c r="BX146" s="184">
        <f t="shared" ref="BX146:BX154" si="246">BG146/(100-$BK146)*100</f>
        <v>18</v>
      </c>
      <c r="BY146" s="383">
        <f t="shared" ref="BY146:BY154" si="247">SUM(BL146:BX146)</f>
        <v>167.5</v>
      </c>
      <c r="BZ146" s="1503"/>
      <c r="CA146" s="84" t="s">
        <v>577</v>
      </c>
      <c r="CB146" s="262">
        <f t="shared" ref="CB146:CB154" si="248">BK146</f>
        <v>0</v>
      </c>
      <c r="CC146" s="185">
        <f t="shared" ref="CC146:CC154" si="249">BH146</f>
        <v>167.5</v>
      </c>
      <c r="CD146" s="101"/>
      <c r="CE146" s="185">
        <f t="shared" ref="CE146:CE154" si="250">BY146</f>
        <v>167.5</v>
      </c>
      <c r="CF146" s="112"/>
      <c r="CG146" s="237">
        <v>1</v>
      </c>
      <c r="CH146" s="101"/>
      <c r="CI146" s="236">
        <f t="shared" ref="CI146:CI154" si="251">CG146*CE146</f>
        <v>167.5</v>
      </c>
      <c r="CJ146" s="112"/>
      <c r="CK146" s="185">
        <f t="shared" ref="CK146:CK154" si="252">CE146-CC146</f>
        <v>0</v>
      </c>
      <c r="CL146" s="117"/>
      <c r="CM146" s="236">
        <f t="shared" ref="CM146:CM154" si="253">CK146*CG146</f>
        <v>0</v>
      </c>
      <c r="CN146" s="112"/>
      <c r="CO146" s="239">
        <v>39934</v>
      </c>
    </row>
    <row r="147" spans="2:93">
      <c r="B147" s="84" t="s">
        <v>231</v>
      </c>
      <c r="C147" s="138">
        <v>0</v>
      </c>
      <c r="D147" s="101"/>
      <c r="E147" s="96">
        <v>12</v>
      </c>
      <c r="F147" s="101"/>
      <c r="G147" s="96">
        <v>12</v>
      </c>
      <c r="H147" s="101"/>
      <c r="I147" s="96">
        <v>12</v>
      </c>
      <c r="J147" s="112"/>
      <c r="K147" s="96">
        <v>12</v>
      </c>
      <c r="L147" s="101"/>
      <c r="M147" s="96">
        <v>12</v>
      </c>
      <c r="N147" s="112"/>
      <c r="O147" s="71">
        <v>12</v>
      </c>
      <c r="P147" s="1493"/>
      <c r="Q147" s="84" t="s">
        <v>231</v>
      </c>
      <c r="R147" s="215">
        <v>0</v>
      </c>
      <c r="S147" s="152"/>
      <c r="T147" s="215">
        <v>12</v>
      </c>
      <c r="U147" s="216"/>
      <c r="V147" s="215">
        <v>12</v>
      </c>
      <c r="W147" s="216"/>
      <c r="X147" s="215">
        <v>12</v>
      </c>
      <c r="Y147" s="216"/>
      <c r="Z147" s="215">
        <v>12</v>
      </c>
      <c r="AA147" s="216"/>
      <c r="AB147" s="215">
        <v>12</v>
      </c>
      <c r="AC147" s="216"/>
      <c r="AD147" s="270">
        <v>12</v>
      </c>
      <c r="AE147" s="1503"/>
      <c r="AF147" s="175">
        <f t="shared" si="225"/>
        <v>0</v>
      </c>
      <c r="AG147" s="101"/>
      <c r="AH147" s="96">
        <f t="shared" si="226"/>
        <v>12</v>
      </c>
      <c r="AI147" s="101"/>
      <c r="AJ147" s="96">
        <f t="shared" si="227"/>
        <v>12</v>
      </c>
      <c r="AK147" s="101"/>
      <c r="AL147" s="96">
        <f t="shared" si="228"/>
        <v>12</v>
      </c>
      <c r="AM147" s="112"/>
      <c r="AN147" s="96">
        <f t="shared" si="229"/>
        <v>12</v>
      </c>
      <c r="AO147" s="101"/>
      <c r="AP147" s="96">
        <f t="shared" si="230"/>
        <v>12</v>
      </c>
      <c r="AQ147" s="112"/>
      <c r="AR147" s="71">
        <f t="shared" si="231"/>
        <v>12</v>
      </c>
      <c r="AS147" s="1503"/>
      <c r="AT147" s="84" t="s">
        <v>231</v>
      </c>
      <c r="AU147" s="185">
        <f t="shared" si="232"/>
        <v>0</v>
      </c>
      <c r="AV147" s="187"/>
      <c r="AW147" s="185">
        <f t="shared" si="233"/>
        <v>0.26400000000000001</v>
      </c>
      <c r="AX147" s="187"/>
      <c r="AY147" s="185">
        <f t="shared" si="234"/>
        <v>3.3119999999999998</v>
      </c>
      <c r="AZ147" s="187"/>
      <c r="BA147" s="185">
        <f t="shared" si="235"/>
        <v>10.704000000000001</v>
      </c>
      <c r="BB147" s="188"/>
      <c r="BC147" s="185">
        <f t="shared" si="236"/>
        <v>0.96</v>
      </c>
      <c r="BD147" s="189"/>
      <c r="BE147" s="185">
        <f t="shared" si="237"/>
        <v>2.7</v>
      </c>
      <c r="BF147" s="188"/>
      <c r="BG147" s="190">
        <f t="shared" si="238"/>
        <v>2.16</v>
      </c>
      <c r="BH147" s="386">
        <f t="shared" si="239"/>
        <v>20.100000000000001</v>
      </c>
      <c r="BI147" s="1503"/>
      <c r="BJ147" s="84" t="s">
        <v>231</v>
      </c>
      <c r="BK147" s="280">
        <v>0</v>
      </c>
      <c r="BL147" s="184">
        <f t="shared" si="240"/>
        <v>0</v>
      </c>
      <c r="BM147" s="101"/>
      <c r="BN147" s="184">
        <f t="shared" si="241"/>
        <v>0.26400000000000001</v>
      </c>
      <c r="BO147" s="101"/>
      <c r="BP147" s="184">
        <f t="shared" si="242"/>
        <v>3.3119999999999998</v>
      </c>
      <c r="BQ147" s="101"/>
      <c r="BR147" s="184">
        <f t="shared" si="243"/>
        <v>10.704000000000001</v>
      </c>
      <c r="BS147" s="112"/>
      <c r="BT147" s="184">
        <f t="shared" si="244"/>
        <v>0.96</v>
      </c>
      <c r="BU147" s="117"/>
      <c r="BV147" s="184">
        <f t="shared" si="245"/>
        <v>2.7</v>
      </c>
      <c r="BW147" s="112"/>
      <c r="BX147" s="184">
        <f t="shared" si="246"/>
        <v>2.16</v>
      </c>
      <c r="BY147" s="383">
        <f t="shared" si="247"/>
        <v>20.100000000000001</v>
      </c>
      <c r="BZ147" s="1503"/>
      <c r="CA147" s="84" t="s">
        <v>231</v>
      </c>
      <c r="CB147" s="262">
        <f t="shared" si="248"/>
        <v>0</v>
      </c>
      <c r="CC147" s="185">
        <f t="shared" si="249"/>
        <v>20.100000000000001</v>
      </c>
      <c r="CD147" s="101"/>
      <c r="CE147" s="185">
        <f t="shared" si="250"/>
        <v>20.100000000000001</v>
      </c>
      <c r="CF147" s="112"/>
      <c r="CG147" s="237">
        <v>1</v>
      </c>
      <c r="CH147" s="101"/>
      <c r="CI147" s="236">
        <f t="shared" si="251"/>
        <v>20.100000000000001</v>
      </c>
      <c r="CJ147" s="112"/>
      <c r="CK147" s="185">
        <f t="shared" si="252"/>
        <v>0</v>
      </c>
      <c r="CL147" s="117"/>
      <c r="CM147" s="236">
        <f t="shared" si="253"/>
        <v>0</v>
      </c>
      <c r="CN147" s="112"/>
      <c r="CO147" s="239">
        <v>39934</v>
      </c>
    </row>
    <row r="148" spans="2:93">
      <c r="B148" s="84" t="s">
        <v>579</v>
      </c>
      <c r="C148" s="98">
        <v>80</v>
      </c>
      <c r="D148" s="103" t="s">
        <v>225</v>
      </c>
      <c r="E148" s="106">
        <v>90</v>
      </c>
      <c r="F148" s="126"/>
      <c r="G148" s="96">
        <v>100</v>
      </c>
      <c r="H148" s="101"/>
      <c r="I148" s="96">
        <v>100</v>
      </c>
      <c r="J148" s="125"/>
      <c r="K148" s="109">
        <v>130</v>
      </c>
      <c r="L148" s="104"/>
      <c r="M148" s="109">
        <v>130</v>
      </c>
      <c r="N148" s="124"/>
      <c r="O148" s="266">
        <v>130</v>
      </c>
      <c r="P148" s="1493"/>
      <c r="Q148" s="84" t="s">
        <v>579</v>
      </c>
      <c r="R148" s="215">
        <v>80</v>
      </c>
      <c r="S148" s="199" t="s">
        <v>225</v>
      </c>
      <c r="T148" s="215">
        <v>90</v>
      </c>
      <c r="U148" s="216"/>
      <c r="V148" s="215">
        <v>100</v>
      </c>
      <c r="W148" s="216"/>
      <c r="X148" s="215">
        <v>100</v>
      </c>
      <c r="Y148" s="216"/>
      <c r="Z148" s="215">
        <v>130</v>
      </c>
      <c r="AA148" s="216"/>
      <c r="AB148" s="215">
        <v>130</v>
      </c>
      <c r="AC148" s="216"/>
      <c r="AD148" s="270">
        <v>130</v>
      </c>
      <c r="AE148" s="1503"/>
      <c r="AF148" s="179">
        <f t="shared" si="225"/>
        <v>80</v>
      </c>
      <c r="AG148" s="154"/>
      <c r="AH148" s="98">
        <f t="shared" si="226"/>
        <v>90</v>
      </c>
      <c r="AI148" s="111"/>
      <c r="AJ148" s="96">
        <f t="shared" si="227"/>
        <v>100</v>
      </c>
      <c r="AK148" s="101"/>
      <c r="AL148" s="96">
        <f t="shared" si="228"/>
        <v>100</v>
      </c>
      <c r="AM148" s="125"/>
      <c r="AN148" s="97">
        <f t="shared" si="229"/>
        <v>130</v>
      </c>
      <c r="AO148" s="104"/>
      <c r="AP148" s="97">
        <f t="shared" si="230"/>
        <v>130</v>
      </c>
      <c r="AQ148" s="135"/>
      <c r="AR148" s="77">
        <f t="shared" si="231"/>
        <v>130</v>
      </c>
      <c r="AS148" s="1503"/>
      <c r="AT148" s="84" t="s">
        <v>579</v>
      </c>
      <c r="AU148" s="185">
        <f t="shared" si="232"/>
        <v>0.32</v>
      </c>
      <c r="AV148" s="101"/>
      <c r="AW148" s="185">
        <f t="shared" si="233"/>
        <v>1.98</v>
      </c>
      <c r="AX148" s="101"/>
      <c r="AY148" s="185">
        <f t="shared" si="234"/>
        <v>27.6</v>
      </c>
      <c r="AZ148" s="101"/>
      <c r="BA148" s="185">
        <f t="shared" si="235"/>
        <v>89.2</v>
      </c>
      <c r="BB148" s="112"/>
      <c r="BC148" s="185">
        <f t="shared" si="236"/>
        <v>10.4</v>
      </c>
      <c r="BD148" s="117"/>
      <c r="BE148" s="185">
        <f t="shared" si="237"/>
        <v>29.25</v>
      </c>
      <c r="BF148" s="112"/>
      <c r="BG148" s="190">
        <f t="shared" si="238"/>
        <v>23.4</v>
      </c>
      <c r="BH148" s="386">
        <f t="shared" si="239"/>
        <v>182.15</v>
      </c>
      <c r="BI148" s="1503"/>
      <c r="BJ148" s="84" t="s">
        <v>579</v>
      </c>
      <c r="BK148" s="280">
        <v>0</v>
      </c>
      <c r="BL148" s="184">
        <f t="shared" si="240"/>
        <v>0.32</v>
      </c>
      <c r="BM148" s="101"/>
      <c r="BN148" s="184">
        <f t="shared" si="241"/>
        <v>1.9799999999999998</v>
      </c>
      <c r="BO148" s="101"/>
      <c r="BP148" s="184">
        <f t="shared" si="242"/>
        <v>27.6</v>
      </c>
      <c r="BQ148" s="101"/>
      <c r="BR148" s="184">
        <f t="shared" si="243"/>
        <v>89.2</v>
      </c>
      <c r="BS148" s="112"/>
      <c r="BT148" s="184">
        <f t="shared" si="244"/>
        <v>10.4</v>
      </c>
      <c r="BU148" s="117"/>
      <c r="BV148" s="184">
        <f t="shared" si="245"/>
        <v>29.25</v>
      </c>
      <c r="BW148" s="112"/>
      <c r="BX148" s="184">
        <f t="shared" si="246"/>
        <v>23.4</v>
      </c>
      <c r="BY148" s="383">
        <f t="shared" si="247"/>
        <v>182.15</v>
      </c>
      <c r="BZ148" s="1503"/>
      <c r="CA148" s="84" t="s">
        <v>579</v>
      </c>
      <c r="CB148" s="262">
        <f t="shared" si="248"/>
        <v>0</v>
      </c>
      <c r="CC148" s="185">
        <f t="shared" si="249"/>
        <v>182.15</v>
      </c>
      <c r="CD148" s="101"/>
      <c r="CE148" s="185">
        <f t="shared" si="250"/>
        <v>182.15</v>
      </c>
      <c r="CF148" s="112"/>
      <c r="CG148" s="237">
        <v>1</v>
      </c>
      <c r="CH148" s="101"/>
      <c r="CI148" s="236">
        <f t="shared" si="251"/>
        <v>182.15</v>
      </c>
      <c r="CJ148" s="112"/>
      <c r="CK148" s="185">
        <f t="shared" si="252"/>
        <v>0</v>
      </c>
      <c r="CL148" s="117"/>
      <c r="CM148" s="236">
        <f t="shared" si="253"/>
        <v>0</v>
      </c>
      <c r="CN148" s="112"/>
      <c r="CO148" s="239">
        <v>39934</v>
      </c>
    </row>
    <row r="149" spans="2:93">
      <c r="B149" s="84" t="s">
        <v>580</v>
      </c>
      <c r="C149" s="106">
        <v>90</v>
      </c>
      <c r="D149" s="104"/>
      <c r="E149" s="106">
        <v>90</v>
      </c>
      <c r="F149" s="126"/>
      <c r="G149" s="96">
        <v>100</v>
      </c>
      <c r="H149" s="101"/>
      <c r="I149" s="96">
        <v>100</v>
      </c>
      <c r="J149" s="125"/>
      <c r="K149" s="109">
        <v>130</v>
      </c>
      <c r="L149" s="104"/>
      <c r="M149" s="109">
        <v>130</v>
      </c>
      <c r="N149" s="124"/>
      <c r="O149" s="266">
        <v>130</v>
      </c>
      <c r="P149" s="1493"/>
      <c r="Q149" s="84" t="s">
        <v>580</v>
      </c>
      <c r="R149" s="215">
        <v>90</v>
      </c>
      <c r="S149" s="104"/>
      <c r="T149" s="215">
        <v>90</v>
      </c>
      <c r="U149" s="216"/>
      <c r="V149" s="215">
        <v>100</v>
      </c>
      <c r="W149" s="216"/>
      <c r="X149" s="215">
        <v>100</v>
      </c>
      <c r="Y149" s="216"/>
      <c r="Z149" s="215">
        <v>130</v>
      </c>
      <c r="AA149" s="216"/>
      <c r="AB149" s="215">
        <v>130</v>
      </c>
      <c r="AC149" s="216"/>
      <c r="AD149" s="270">
        <v>130</v>
      </c>
      <c r="AE149" s="1503"/>
      <c r="AF149" s="179">
        <f t="shared" si="225"/>
        <v>90</v>
      </c>
      <c r="AG149" s="104"/>
      <c r="AH149" s="98">
        <f t="shared" si="226"/>
        <v>90</v>
      </c>
      <c r="AI149" s="111"/>
      <c r="AJ149" s="96">
        <f t="shared" si="227"/>
        <v>100</v>
      </c>
      <c r="AK149" s="101"/>
      <c r="AL149" s="96">
        <f t="shared" si="228"/>
        <v>100</v>
      </c>
      <c r="AM149" s="125"/>
      <c r="AN149" s="97">
        <f t="shared" si="229"/>
        <v>130</v>
      </c>
      <c r="AO149" s="104"/>
      <c r="AP149" s="97">
        <f t="shared" si="230"/>
        <v>130</v>
      </c>
      <c r="AQ149" s="135"/>
      <c r="AR149" s="77">
        <f t="shared" si="231"/>
        <v>130</v>
      </c>
      <c r="AS149" s="1503"/>
      <c r="AT149" s="84" t="s">
        <v>580</v>
      </c>
      <c r="AU149" s="185">
        <f t="shared" si="232"/>
        <v>0.36</v>
      </c>
      <c r="AV149" s="101"/>
      <c r="AW149" s="185">
        <f t="shared" si="233"/>
        <v>1.98</v>
      </c>
      <c r="AX149" s="101"/>
      <c r="AY149" s="185">
        <f t="shared" si="234"/>
        <v>27.6</v>
      </c>
      <c r="AZ149" s="101"/>
      <c r="BA149" s="185">
        <f t="shared" si="235"/>
        <v>89.2</v>
      </c>
      <c r="BB149" s="112"/>
      <c r="BC149" s="185">
        <f t="shared" si="236"/>
        <v>10.4</v>
      </c>
      <c r="BD149" s="117"/>
      <c r="BE149" s="185">
        <f t="shared" si="237"/>
        <v>29.25</v>
      </c>
      <c r="BF149" s="112"/>
      <c r="BG149" s="190">
        <f t="shared" si="238"/>
        <v>23.4</v>
      </c>
      <c r="BH149" s="386">
        <f t="shared" si="239"/>
        <v>182.19</v>
      </c>
      <c r="BI149" s="1503"/>
      <c r="BJ149" s="84" t="s">
        <v>580</v>
      </c>
      <c r="BK149" s="280">
        <v>0</v>
      </c>
      <c r="BL149" s="184">
        <f t="shared" si="240"/>
        <v>0.36</v>
      </c>
      <c r="BM149" s="101"/>
      <c r="BN149" s="184">
        <f t="shared" si="241"/>
        <v>1.9799999999999998</v>
      </c>
      <c r="BO149" s="101"/>
      <c r="BP149" s="184">
        <f t="shared" si="242"/>
        <v>27.6</v>
      </c>
      <c r="BQ149" s="101"/>
      <c r="BR149" s="184">
        <f t="shared" si="243"/>
        <v>89.2</v>
      </c>
      <c r="BS149" s="112"/>
      <c r="BT149" s="184">
        <f t="shared" si="244"/>
        <v>10.4</v>
      </c>
      <c r="BU149" s="117"/>
      <c r="BV149" s="184">
        <f t="shared" si="245"/>
        <v>29.25</v>
      </c>
      <c r="BW149" s="112"/>
      <c r="BX149" s="184">
        <f t="shared" si="246"/>
        <v>23.4</v>
      </c>
      <c r="BY149" s="383">
        <f t="shared" si="247"/>
        <v>182.19</v>
      </c>
      <c r="BZ149" s="1503"/>
      <c r="CA149" s="84" t="s">
        <v>580</v>
      </c>
      <c r="CB149" s="262">
        <f t="shared" si="248"/>
        <v>0</v>
      </c>
      <c r="CC149" s="185">
        <f t="shared" si="249"/>
        <v>182.19</v>
      </c>
      <c r="CD149" s="101"/>
      <c r="CE149" s="185">
        <f t="shared" si="250"/>
        <v>182.19</v>
      </c>
      <c r="CF149" s="112"/>
      <c r="CG149" s="237">
        <v>1</v>
      </c>
      <c r="CH149" s="101"/>
      <c r="CI149" s="236">
        <f t="shared" si="251"/>
        <v>182.19</v>
      </c>
      <c r="CJ149" s="112"/>
      <c r="CK149" s="185">
        <f t="shared" si="252"/>
        <v>0</v>
      </c>
      <c r="CL149" s="117"/>
      <c r="CM149" s="236">
        <f t="shared" si="253"/>
        <v>0</v>
      </c>
      <c r="CN149" s="112"/>
      <c r="CO149" s="239">
        <v>39934</v>
      </c>
    </row>
    <row r="150" spans="2:93" ht="36">
      <c r="B150" s="84" t="s">
        <v>581</v>
      </c>
      <c r="C150" s="96">
        <v>20</v>
      </c>
      <c r="D150" s="101"/>
      <c r="E150" s="96">
        <v>20</v>
      </c>
      <c r="F150" s="101"/>
      <c r="G150" s="96">
        <v>40</v>
      </c>
      <c r="H150" s="101"/>
      <c r="I150" s="96">
        <v>40</v>
      </c>
      <c r="J150" s="112"/>
      <c r="K150" s="96">
        <v>60</v>
      </c>
      <c r="L150" s="101"/>
      <c r="M150" s="96">
        <v>60</v>
      </c>
      <c r="N150" s="112"/>
      <c r="O150" s="71">
        <v>60</v>
      </c>
      <c r="P150" s="1493"/>
      <c r="Q150" s="84" t="s">
        <v>581</v>
      </c>
      <c r="R150" s="215">
        <v>20</v>
      </c>
      <c r="S150" s="152"/>
      <c r="T150" s="215">
        <v>20</v>
      </c>
      <c r="U150" s="216"/>
      <c r="V150" s="215">
        <v>40</v>
      </c>
      <c r="W150" s="216"/>
      <c r="X150" s="215">
        <v>40</v>
      </c>
      <c r="Y150" s="216"/>
      <c r="Z150" s="215">
        <v>60</v>
      </c>
      <c r="AA150" s="216"/>
      <c r="AB150" s="215">
        <v>60</v>
      </c>
      <c r="AC150" s="216"/>
      <c r="AD150" s="270">
        <v>60</v>
      </c>
      <c r="AE150" s="1503"/>
      <c r="AF150" s="175">
        <f t="shared" si="225"/>
        <v>20</v>
      </c>
      <c r="AG150" s="101"/>
      <c r="AH150" s="96">
        <f t="shared" si="226"/>
        <v>20</v>
      </c>
      <c r="AI150" s="101"/>
      <c r="AJ150" s="96">
        <f t="shared" si="227"/>
        <v>40</v>
      </c>
      <c r="AK150" s="101"/>
      <c r="AL150" s="96">
        <f t="shared" si="228"/>
        <v>40</v>
      </c>
      <c r="AM150" s="112"/>
      <c r="AN150" s="96">
        <f t="shared" si="229"/>
        <v>60</v>
      </c>
      <c r="AO150" s="101"/>
      <c r="AP150" s="96">
        <f t="shared" si="230"/>
        <v>60</v>
      </c>
      <c r="AQ150" s="112"/>
      <c r="AR150" s="71">
        <f t="shared" si="231"/>
        <v>60</v>
      </c>
      <c r="AS150" s="1503"/>
      <c r="AT150" s="84" t="s">
        <v>581</v>
      </c>
      <c r="AU150" s="185">
        <f t="shared" si="232"/>
        <v>0.08</v>
      </c>
      <c r="AV150" s="101"/>
      <c r="AW150" s="185">
        <f t="shared" si="233"/>
        <v>0.44</v>
      </c>
      <c r="AX150" s="101"/>
      <c r="AY150" s="185">
        <f t="shared" si="234"/>
        <v>11.04</v>
      </c>
      <c r="AZ150" s="101"/>
      <c r="BA150" s="185">
        <f t="shared" si="235"/>
        <v>35.68</v>
      </c>
      <c r="BB150" s="112"/>
      <c r="BC150" s="185">
        <f t="shared" si="236"/>
        <v>4.8</v>
      </c>
      <c r="BD150" s="117"/>
      <c r="BE150" s="185">
        <f t="shared" si="237"/>
        <v>13.5</v>
      </c>
      <c r="BF150" s="112"/>
      <c r="BG150" s="190">
        <f t="shared" si="238"/>
        <v>10.8</v>
      </c>
      <c r="BH150" s="386">
        <f t="shared" si="239"/>
        <v>76.339999999999989</v>
      </c>
      <c r="BI150" s="1503"/>
      <c r="BJ150" s="84" t="s">
        <v>581</v>
      </c>
      <c r="BK150" s="280">
        <v>0</v>
      </c>
      <c r="BL150" s="184">
        <f t="shared" si="240"/>
        <v>0.08</v>
      </c>
      <c r="BM150" s="101"/>
      <c r="BN150" s="184">
        <f t="shared" si="241"/>
        <v>0.44</v>
      </c>
      <c r="BO150" s="101"/>
      <c r="BP150" s="184">
        <f t="shared" si="242"/>
        <v>11.04</v>
      </c>
      <c r="BQ150" s="101"/>
      <c r="BR150" s="184">
        <f t="shared" si="243"/>
        <v>35.68</v>
      </c>
      <c r="BS150" s="112"/>
      <c r="BT150" s="184">
        <f t="shared" si="244"/>
        <v>4.8</v>
      </c>
      <c r="BU150" s="117"/>
      <c r="BV150" s="184">
        <f t="shared" si="245"/>
        <v>13.5</v>
      </c>
      <c r="BW150" s="112"/>
      <c r="BX150" s="184">
        <f t="shared" si="246"/>
        <v>10.8</v>
      </c>
      <c r="BY150" s="383">
        <f t="shared" si="247"/>
        <v>76.339999999999989</v>
      </c>
      <c r="BZ150" s="1503"/>
      <c r="CA150" s="84" t="s">
        <v>581</v>
      </c>
      <c r="CB150" s="262">
        <f t="shared" si="248"/>
        <v>0</v>
      </c>
      <c r="CC150" s="185">
        <f t="shared" si="249"/>
        <v>76.339999999999989</v>
      </c>
      <c r="CD150" s="101"/>
      <c r="CE150" s="185">
        <f t="shared" si="250"/>
        <v>76.339999999999989</v>
      </c>
      <c r="CF150" s="112"/>
      <c r="CG150" s="237">
        <v>1</v>
      </c>
      <c r="CH150" s="101"/>
      <c r="CI150" s="236">
        <f t="shared" si="251"/>
        <v>76.339999999999989</v>
      </c>
      <c r="CJ150" s="112"/>
      <c r="CK150" s="185">
        <f t="shared" si="252"/>
        <v>0</v>
      </c>
      <c r="CL150" s="117"/>
      <c r="CM150" s="236">
        <f t="shared" si="253"/>
        <v>0</v>
      </c>
      <c r="CN150" s="112"/>
      <c r="CO150" s="239">
        <v>39934</v>
      </c>
    </row>
    <row r="151" spans="2:93" ht="36">
      <c r="B151" s="84" t="s">
        <v>582</v>
      </c>
      <c r="C151" s="96">
        <v>30</v>
      </c>
      <c r="D151" s="101"/>
      <c r="E151" s="96">
        <v>30</v>
      </c>
      <c r="F151" s="101"/>
      <c r="G151" s="96">
        <v>60</v>
      </c>
      <c r="H151" s="101"/>
      <c r="I151" s="96">
        <v>60</v>
      </c>
      <c r="J151" s="112"/>
      <c r="K151" s="96">
        <v>80</v>
      </c>
      <c r="L151" s="101"/>
      <c r="M151" s="96">
        <v>80</v>
      </c>
      <c r="N151" s="112"/>
      <c r="O151" s="71">
        <v>80</v>
      </c>
      <c r="P151" s="1493"/>
      <c r="Q151" s="84" t="s">
        <v>582</v>
      </c>
      <c r="R151" s="215">
        <v>30</v>
      </c>
      <c r="S151" s="152"/>
      <c r="T151" s="215">
        <v>30</v>
      </c>
      <c r="U151" s="216"/>
      <c r="V151" s="215">
        <v>60</v>
      </c>
      <c r="W151" s="216"/>
      <c r="X151" s="215">
        <v>60</v>
      </c>
      <c r="Y151" s="216"/>
      <c r="Z151" s="215">
        <v>80</v>
      </c>
      <c r="AA151" s="216"/>
      <c r="AB151" s="215">
        <v>80</v>
      </c>
      <c r="AC151" s="216"/>
      <c r="AD151" s="270">
        <v>80</v>
      </c>
      <c r="AE151" s="1503"/>
      <c r="AF151" s="175">
        <f t="shared" si="225"/>
        <v>30</v>
      </c>
      <c r="AG151" s="101"/>
      <c r="AH151" s="96">
        <f t="shared" si="226"/>
        <v>30</v>
      </c>
      <c r="AI151" s="101"/>
      <c r="AJ151" s="96">
        <f t="shared" si="227"/>
        <v>60</v>
      </c>
      <c r="AK151" s="101"/>
      <c r="AL151" s="96">
        <f t="shared" si="228"/>
        <v>60</v>
      </c>
      <c r="AM151" s="112"/>
      <c r="AN151" s="96">
        <f t="shared" si="229"/>
        <v>80</v>
      </c>
      <c r="AO151" s="101"/>
      <c r="AP151" s="96">
        <f t="shared" si="230"/>
        <v>80</v>
      </c>
      <c r="AQ151" s="112"/>
      <c r="AR151" s="71">
        <f t="shared" si="231"/>
        <v>80</v>
      </c>
      <c r="AS151" s="1503"/>
      <c r="AT151" s="84" t="s">
        <v>582</v>
      </c>
      <c r="AU151" s="185">
        <f t="shared" si="232"/>
        <v>0.12</v>
      </c>
      <c r="AV151" s="101"/>
      <c r="AW151" s="185">
        <f t="shared" si="233"/>
        <v>0.66</v>
      </c>
      <c r="AX151" s="101"/>
      <c r="AY151" s="185">
        <f t="shared" si="234"/>
        <v>16.559999999999999</v>
      </c>
      <c r="AZ151" s="101"/>
      <c r="BA151" s="185">
        <f t="shared" si="235"/>
        <v>53.52</v>
      </c>
      <c r="BB151" s="112"/>
      <c r="BC151" s="185">
        <f t="shared" si="236"/>
        <v>6.4</v>
      </c>
      <c r="BD151" s="117"/>
      <c r="BE151" s="185">
        <f t="shared" si="237"/>
        <v>18</v>
      </c>
      <c r="BF151" s="112"/>
      <c r="BG151" s="190">
        <f t="shared" si="238"/>
        <v>14.4</v>
      </c>
      <c r="BH151" s="386">
        <f t="shared" si="239"/>
        <v>109.66000000000001</v>
      </c>
      <c r="BI151" s="1503"/>
      <c r="BJ151" s="84" t="s">
        <v>582</v>
      </c>
      <c r="BK151" s="280">
        <v>0</v>
      </c>
      <c r="BL151" s="184">
        <f t="shared" si="240"/>
        <v>0.12</v>
      </c>
      <c r="BM151" s="101"/>
      <c r="BN151" s="184">
        <f t="shared" si="241"/>
        <v>0.66</v>
      </c>
      <c r="BO151" s="101"/>
      <c r="BP151" s="184">
        <f t="shared" si="242"/>
        <v>16.559999999999999</v>
      </c>
      <c r="BQ151" s="101"/>
      <c r="BR151" s="184">
        <f t="shared" si="243"/>
        <v>53.52</v>
      </c>
      <c r="BS151" s="112"/>
      <c r="BT151" s="184">
        <f t="shared" si="244"/>
        <v>6.4</v>
      </c>
      <c r="BU151" s="117"/>
      <c r="BV151" s="184">
        <f t="shared" si="245"/>
        <v>18</v>
      </c>
      <c r="BW151" s="112"/>
      <c r="BX151" s="184">
        <f t="shared" si="246"/>
        <v>14.400000000000002</v>
      </c>
      <c r="BY151" s="383">
        <f t="shared" si="247"/>
        <v>109.66000000000001</v>
      </c>
      <c r="BZ151" s="1503"/>
      <c r="CA151" s="84" t="s">
        <v>582</v>
      </c>
      <c r="CB151" s="262">
        <f t="shared" si="248"/>
        <v>0</v>
      </c>
      <c r="CC151" s="185">
        <f t="shared" si="249"/>
        <v>109.66000000000001</v>
      </c>
      <c r="CD151" s="101"/>
      <c r="CE151" s="185">
        <f t="shared" si="250"/>
        <v>109.66000000000001</v>
      </c>
      <c r="CF151" s="112"/>
      <c r="CG151" s="237">
        <v>1</v>
      </c>
      <c r="CH151" s="101"/>
      <c r="CI151" s="236">
        <f t="shared" si="251"/>
        <v>109.66000000000001</v>
      </c>
      <c r="CJ151" s="112"/>
      <c r="CK151" s="185">
        <f t="shared" si="252"/>
        <v>0</v>
      </c>
      <c r="CL151" s="117"/>
      <c r="CM151" s="236">
        <f t="shared" si="253"/>
        <v>0</v>
      </c>
      <c r="CN151" s="112"/>
      <c r="CO151" s="239">
        <v>39934</v>
      </c>
    </row>
    <row r="152" spans="2:93" ht="24">
      <c r="B152" s="84" t="s">
        <v>583</v>
      </c>
      <c r="C152" s="96">
        <v>15</v>
      </c>
      <c r="D152" s="101"/>
      <c r="E152" s="96">
        <v>15</v>
      </c>
      <c r="F152" s="101"/>
      <c r="G152" s="96">
        <v>30</v>
      </c>
      <c r="H152" s="101"/>
      <c r="I152" s="96">
        <v>30</v>
      </c>
      <c r="J152" s="112"/>
      <c r="K152" s="96">
        <v>50</v>
      </c>
      <c r="L152" s="101"/>
      <c r="M152" s="96">
        <v>50</v>
      </c>
      <c r="N152" s="112"/>
      <c r="O152" s="71">
        <v>50</v>
      </c>
      <c r="P152" s="1493"/>
      <c r="Q152" s="84" t="s">
        <v>583</v>
      </c>
      <c r="R152" s="215">
        <v>15</v>
      </c>
      <c r="S152" s="152"/>
      <c r="T152" s="215">
        <v>15</v>
      </c>
      <c r="U152" s="216"/>
      <c r="V152" s="215">
        <v>30</v>
      </c>
      <c r="W152" s="216"/>
      <c r="X152" s="215">
        <v>30</v>
      </c>
      <c r="Y152" s="216"/>
      <c r="Z152" s="215">
        <v>50</v>
      </c>
      <c r="AA152" s="216"/>
      <c r="AB152" s="215">
        <v>50</v>
      </c>
      <c r="AC152" s="216"/>
      <c r="AD152" s="270">
        <v>50</v>
      </c>
      <c r="AE152" s="1503"/>
      <c r="AF152" s="175">
        <f t="shared" si="225"/>
        <v>15</v>
      </c>
      <c r="AG152" s="101"/>
      <c r="AH152" s="96">
        <f t="shared" si="226"/>
        <v>15</v>
      </c>
      <c r="AI152" s="101"/>
      <c r="AJ152" s="96">
        <f t="shared" si="227"/>
        <v>30</v>
      </c>
      <c r="AK152" s="101"/>
      <c r="AL152" s="96">
        <f t="shared" si="228"/>
        <v>30</v>
      </c>
      <c r="AM152" s="112"/>
      <c r="AN152" s="96">
        <f t="shared" si="229"/>
        <v>50</v>
      </c>
      <c r="AO152" s="101"/>
      <c r="AP152" s="96">
        <f t="shared" si="230"/>
        <v>50</v>
      </c>
      <c r="AQ152" s="112"/>
      <c r="AR152" s="71">
        <f t="shared" si="231"/>
        <v>50</v>
      </c>
      <c r="AS152" s="1503"/>
      <c r="AT152" s="84" t="s">
        <v>583</v>
      </c>
      <c r="AU152" s="185">
        <f t="shared" si="232"/>
        <v>0.06</v>
      </c>
      <c r="AV152" s="101"/>
      <c r="AW152" s="185">
        <f t="shared" si="233"/>
        <v>0.33</v>
      </c>
      <c r="AX152" s="101"/>
      <c r="AY152" s="185">
        <f t="shared" si="234"/>
        <v>8.2799999999999994</v>
      </c>
      <c r="AZ152" s="101"/>
      <c r="BA152" s="185">
        <f t="shared" si="235"/>
        <v>26.76</v>
      </c>
      <c r="BB152" s="112"/>
      <c r="BC152" s="185">
        <f t="shared" si="236"/>
        <v>4</v>
      </c>
      <c r="BD152" s="117"/>
      <c r="BE152" s="185">
        <f t="shared" si="237"/>
        <v>11.25</v>
      </c>
      <c r="BF152" s="112"/>
      <c r="BG152" s="190">
        <f t="shared" si="238"/>
        <v>9</v>
      </c>
      <c r="BH152" s="386">
        <f t="shared" si="239"/>
        <v>59.68</v>
      </c>
      <c r="BI152" s="1503"/>
      <c r="BJ152" s="84" t="s">
        <v>583</v>
      </c>
      <c r="BK152" s="280">
        <v>0</v>
      </c>
      <c r="BL152" s="184">
        <f t="shared" si="240"/>
        <v>0.06</v>
      </c>
      <c r="BM152" s="101"/>
      <c r="BN152" s="184">
        <f t="shared" si="241"/>
        <v>0.33</v>
      </c>
      <c r="BO152" s="101"/>
      <c r="BP152" s="184">
        <f t="shared" si="242"/>
        <v>8.2799999999999994</v>
      </c>
      <c r="BQ152" s="101"/>
      <c r="BR152" s="184">
        <f t="shared" si="243"/>
        <v>26.76</v>
      </c>
      <c r="BS152" s="112"/>
      <c r="BT152" s="184">
        <f t="shared" si="244"/>
        <v>4</v>
      </c>
      <c r="BU152" s="117"/>
      <c r="BV152" s="184">
        <f t="shared" si="245"/>
        <v>11.25</v>
      </c>
      <c r="BW152" s="112"/>
      <c r="BX152" s="184">
        <f t="shared" si="246"/>
        <v>9</v>
      </c>
      <c r="BY152" s="383">
        <f t="shared" si="247"/>
        <v>59.68</v>
      </c>
      <c r="BZ152" s="1503"/>
      <c r="CA152" s="84" t="s">
        <v>583</v>
      </c>
      <c r="CB152" s="262">
        <f t="shared" si="248"/>
        <v>0</v>
      </c>
      <c r="CC152" s="185">
        <f t="shared" si="249"/>
        <v>59.68</v>
      </c>
      <c r="CD152" s="101"/>
      <c r="CE152" s="185">
        <f t="shared" si="250"/>
        <v>59.68</v>
      </c>
      <c r="CF152" s="112"/>
      <c r="CG152" s="237">
        <v>1</v>
      </c>
      <c r="CH152" s="101"/>
      <c r="CI152" s="236">
        <f t="shared" si="251"/>
        <v>59.68</v>
      </c>
      <c r="CJ152" s="112"/>
      <c r="CK152" s="185">
        <f t="shared" si="252"/>
        <v>0</v>
      </c>
      <c r="CL152" s="117"/>
      <c r="CM152" s="236">
        <f t="shared" si="253"/>
        <v>0</v>
      </c>
      <c r="CN152" s="112"/>
      <c r="CO152" s="239">
        <v>39934</v>
      </c>
    </row>
    <row r="153" spans="2:93" ht="25.5">
      <c r="B153" s="84" t="s">
        <v>216</v>
      </c>
      <c r="C153" s="96">
        <v>10</v>
      </c>
      <c r="D153" s="101"/>
      <c r="E153" s="96">
        <v>10</v>
      </c>
      <c r="F153" s="101"/>
      <c r="G153" s="96">
        <v>15</v>
      </c>
      <c r="H153" s="101"/>
      <c r="I153" s="96">
        <v>15</v>
      </c>
      <c r="J153" s="112"/>
      <c r="K153" s="96">
        <v>20</v>
      </c>
      <c r="L153" s="101"/>
      <c r="M153" s="96">
        <v>20</v>
      </c>
      <c r="N153" s="112"/>
      <c r="O153" s="71">
        <v>20</v>
      </c>
      <c r="P153" s="1493"/>
      <c r="Q153" s="84" t="s">
        <v>216</v>
      </c>
      <c r="R153" s="215">
        <v>10</v>
      </c>
      <c r="S153" s="152"/>
      <c r="T153" s="215">
        <v>10</v>
      </c>
      <c r="U153" s="216"/>
      <c r="V153" s="215">
        <v>15</v>
      </c>
      <c r="W153" s="216"/>
      <c r="X153" s="215">
        <v>15</v>
      </c>
      <c r="Y153" s="216"/>
      <c r="Z153" s="215">
        <v>20</v>
      </c>
      <c r="AA153" s="216"/>
      <c r="AB153" s="215">
        <v>20</v>
      </c>
      <c r="AC153" s="216"/>
      <c r="AD153" s="270">
        <v>20</v>
      </c>
      <c r="AE153" s="1503"/>
      <c r="AF153" s="175">
        <f t="shared" si="225"/>
        <v>10</v>
      </c>
      <c r="AG153" s="101"/>
      <c r="AH153" s="96">
        <f t="shared" si="226"/>
        <v>10</v>
      </c>
      <c r="AI153" s="101"/>
      <c r="AJ153" s="96">
        <f t="shared" si="227"/>
        <v>15</v>
      </c>
      <c r="AK153" s="101"/>
      <c r="AL153" s="96">
        <f t="shared" si="228"/>
        <v>15</v>
      </c>
      <c r="AM153" s="112"/>
      <c r="AN153" s="96">
        <f t="shared" si="229"/>
        <v>20</v>
      </c>
      <c r="AO153" s="101"/>
      <c r="AP153" s="96">
        <f t="shared" si="230"/>
        <v>20</v>
      </c>
      <c r="AQ153" s="112"/>
      <c r="AR153" s="71">
        <f t="shared" si="231"/>
        <v>20</v>
      </c>
      <c r="AS153" s="1503"/>
      <c r="AT153" s="84" t="s">
        <v>216</v>
      </c>
      <c r="AU153" s="185">
        <f t="shared" si="232"/>
        <v>0.04</v>
      </c>
      <c r="AV153" s="101"/>
      <c r="AW153" s="185">
        <f t="shared" si="233"/>
        <v>0.22</v>
      </c>
      <c r="AX153" s="101"/>
      <c r="AY153" s="185">
        <f t="shared" si="234"/>
        <v>4.1399999999999997</v>
      </c>
      <c r="AZ153" s="101"/>
      <c r="BA153" s="185">
        <f t="shared" si="235"/>
        <v>13.38</v>
      </c>
      <c r="BB153" s="112"/>
      <c r="BC153" s="185">
        <f t="shared" si="236"/>
        <v>1.6</v>
      </c>
      <c r="BD153" s="117"/>
      <c r="BE153" s="185">
        <f t="shared" si="237"/>
        <v>4.5</v>
      </c>
      <c r="BF153" s="112"/>
      <c r="BG153" s="190">
        <f t="shared" si="238"/>
        <v>3.6</v>
      </c>
      <c r="BH153" s="386">
        <f t="shared" si="239"/>
        <v>27.480000000000004</v>
      </c>
      <c r="BI153" s="1503"/>
      <c r="BJ153" s="84" t="s">
        <v>216</v>
      </c>
      <c r="BK153" s="280">
        <v>0</v>
      </c>
      <c r="BL153" s="184">
        <f t="shared" si="240"/>
        <v>0.04</v>
      </c>
      <c r="BM153" s="101"/>
      <c r="BN153" s="184">
        <f t="shared" si="241"/>
        <v>0.22</v>
      </c>
      <c r="BO153" s="101"/>
      <c r="BP153" s="184">
        <f t="shared" si="242"/>
        <v>4.1399999999999997</v>
      </c>
      <c r="BQ153" s="101"/>
      <c r="BR153" s="184">
        <f t="shared" si="243"/>
        <v>13.38</v>
      </c>
      <c r="BS153" s="112"/>
      <c r="BT153" s="184">
        <f t="shared" si="244"/>
        <v>1.6</v>
      </c>
      <c r="BU153" s="117"/>
      <c r="BV153" s="184">
        <f t="shared" si="245"/>
        <v>4.5</v>
      </c>
      <c r="BW153" s="112"/>
      <c r="BX153" s="184">
        <f t="shared" si="246"/>
        <v>3.6000000000000005</v>
      </c>
      <c r="BY153" s="383">
        <f t="shared" si="247"/>
        <v>27.480000000000004</v>
      </c>
      <c r="BZ153" s="1503"/>
      <c r="CA153" s="84" t="s">
        <v>216</v>
      </c>
      <c r="CB153" s="262">
        <f t="shared" si="248"/>
        <v>0</v>
      </c>
      <c r="CC153" s="185">
        <f t="shared" si="249"/>
        <v>27.480000000000004</v>
      </c>
      <c r="CD153" s="101"/>
      <c r="CE153" s="185">
        <f t="shared" si="250"/>
        <v>27.480000000000004</v>
      </c>
      <c r="CF153" s="112"/>
      <c r="CG153" s="237">
        <v>1</v>
      </c>
      <c r="CH153" s="101"/>
      <c r="CI153" s="236">
        <f t="shared" si="251"/>
        <v>27.480000000000004</v>
      </c>
      <c r="CJ153" s="112"/>
      <c r="CK153" s="185">
        <f t="shared" si="252"/>
        <v>0</v>
      </c>
      <c r="CL153" s="117"/>
      <c r="CM153" s="236">
        <f t="shared" si="253"/>
        <v>0</v>
      </c>
      <c r="CN153" s="112"/>
      <c r="CO153" s="239">
        <v>39934</v>
      </c>
    </row>
    <row r="154" spans="2:93" ht="24">
      <c r="B154" s="86" t="s">
        <v>584</v>
      </c>
      <c r="C154" s="233">
        <v>0</v>
      </c>
      <c r="D154" s="102"/>
      <c r="E154" s="233">
        <v>0</v>
      </c>
      <c r="F154" s="102"/>
      <c r="G154" s="233">
        <v>0</v>
      </c>
      <c r="H154" s="102"/>
      <c r="I154" s="233">
        <v>0</v>
      </c>
      <c r="J154" s="135"/>
      <c r="K154" s="233">
        <v>0</v>
      </c>
      <c r="L154" s="102"/>
      <c r="M154" s="116">
        <v>200</v>
      </c>
      <c r="N154" s="125"/>
      <c r="O154" s="267">
        <v>0</v>
      </c>
      <c r="P154" s="1493"/>
      <c r="Q154" s="86" t="s">
        <v>584</v>
      </c>
      <c r="R154" s="215">
        <v>0</v>
      </c>
      <c r="S154" s="152"/>
      <c r="T154" s="215">
        <v>0</v>
      </c>
      <c r="U154" s="216"/>
      <c r="V154" s="215">
        <v>0</v>
      </c>
      <c r="W154" s="216"/>
      <c r="X154" s="215">
        <v>0</v>
      </c>
      <c r="Y154" s="216"/>
      <c r="Z154" s="215">
        <v>0</v>
      </c>
      <c r="AA154" s="216"/>
      <c r="AB154" s="215">
        <v>200</v>
      </c>
      <c r="AC154" s="216"/>
      <c r="AD154" s="270">
        <v>0</v>
      </c>
      <c r="AE154" s="1503"/>
      <c r="AF154" s="177">
        <f t="shared" si="225"/>
        <v>0</v>
      </c>
      <c r="AG154" s="102"/>
      <c r="AH154" s="97">
        <f t="shared" si="226"/>
        <v>0</v>
      </c>
      <c r="AI154" s="102"/>
      <c r="AJ154" s="97">
        <f t="shared" si="227"/>
        <v>0</v>
      </c>
      <c r="AK154" s="102"/>
      <c r="AL154" s="97">
        <f t="shared" si="228"/>
        <v>0</v>
      </c>
      <c r="AM154" s="135"/>
      <c r="AN154" s="97">
        <f t="shared" si="229"/>
        <v>0</v>
      </c>
      <c r="AO154" s="102"/>
      <c r="AP154" s="116">
        <f t="shared" si="230"/>
        <v>200</v>
      </c>
      <c r="AQ154" s="125"/>
      <c r="AR154" s="77">
        <f t="shared" si="231"/>
        <v>0</v>
      </c>
      <c r="AS154" s="1503"/>
      <c r="AT154" s="86" t="s">
        <v>584</v>
      </c>
      <c r="AU154" s="185"/>
      <c r="AV154" s="101"/>
      <c r="AW154" s="185"/>
      <c r="AX154" s="101"/>
      <c r="AY154" s="185"/>
      <c r="AZ154" s="101"/>
      <c r="BA154" s="185"/>
      <c r="BB154" s="112"/>
      <c r="BC154" s="185"/>
      <c r="BD154" s="117"/>
      <c r="BE154" s="185">
        <f t="shared" si="237"/>
        <v>45</v>
      </c>
      <c r="BF154" s="112"/>
      <c r="BG154" s="190"/>
      <c r="BH154" s="386"/>
      <c r="BI154" s="1503"/>
      <c r="BJ154" s="86" t="s">
        <v>584</v>
      </c>
      <c r="BK154" s="280">
        <v>0</v>
      </c>
      <c r="BL154" s="184">
        <f t="shared" si="240"/>
        <v>0</v>
      </c>
      <c r="BM154" s="101"/>
      <c r="BN154" s="184">
        <f t="shared" si="241"/>
        <v>0</v>
      </c>
      <c r="BO154" s="101"/>
      <c r="BP154" s="184">
        <f t="shared" si="242"/>
        <v>0</v>
      </c>
      <c r="BQ154" s="101"/>
      <c r="BR154" s="184">
        <f t="shared" si="243"/>
        <v>0</v>
      </c>
      <c r="BS154" s="112"/>
      <c r="BT154" s="184">
        <f t="shared" si="244"/>
        <v>0</v>
      </c>
      <c r="BU154" s="117"/>
      <c r="BV154" s="184">
        <f t="shared" si="245"/>
        <v>45</v>
      </c>
      <c r="BW154" s="112"/>
      <c r="BX154" s="184">
        <f t="shared" si="246"/>
        <v>0</v>
      </c>
      <c r="BY154" s="383">
        <f t="shared" si="247"/>
        <v>45</v>
      </c>
      <c r="BZ154" s="1503"/>
      <c r="CA154" s="86" t="s">
        <v>584</v>
      </c>
      <c r="CB154" s="262">
        <f t="shared" si="248"/>
        <v>0</v>
      </c>
      <c r="CC154" s="185">
        <f t="shared" si="249"/>
        <v>0</v>
      </c>
      <c r="CD154" s="101"/>
      <c r="CE154" s="185">
        <f t="shared" si="250"/>
        <v>45</v>
      </c>
      <c r="CF154" s="112"/>
      <c r="CG154" s="237">
        <v>1</v>
      </c>
      <c r="CH154" s="101"/>
      <c r="CI154" s="236">
        <f t="shared" si="251"/>
        <v>45</v>
      </c>
      <c r="CJ154" s="112"/>
      <c r="CK154" s="185">
        <f t="shared" si="252"/>
        <v>45</v>
      </c>
      <c r="CL154" s="117"/>
      <c r="CM154" s="236">
        <f t="shared" si="253"/>
        <v>45</v>
      </c>
      <c r="CN154" s="112"/>
      <c r="CO154" s="239">
        <v>39934</v>
      </c>
    </row>
    <row r="155" spans="2:93" s="206" customFormat="1" ht="15.75">
      <c r="B155" s="209" t="s">
        <v>585</v>
      </c>
      <c r="C155" s="210" t="s">
        <v>585</v>
      </c>
      <c r="D155" s="207"/>
      <c r="E155" s="207"/>
      <c r="F155" s="207"/>
      <c r="G155" s="207"/>
      <c r="H155" s="207"/>
      <c r="I155" s="207"/>
      <c r="J155" s="207"/>
      <c r="K155" s="207"/>
      <c r="L155" s="207"/>
      <c r="M155" s="207"/>
      <c r="N155" s="207"/>
      <c r="O155" s="208"/>
      <c r="P155" s="1494" t="s">
        <v>269</v>
      </c>
      <c r="Q155" s="209" t="s">
        <v>585</v>
      </c>
      <c r="R155" s="210" t="s">
        <v>585</v>
      </c>
      <c r="S155" s="207"/>
      <c r="T155" s="207"/>
      <c r="U155" s="207"/>
      <c r="V155" s="207"/>
      <c r="W155" s="207"/>
      <c r="X155" s="207"/>
      <c r="Y155" s="207"/>
      <c r="Z155" s="207"/>
      <c r="AA155" s="207"/>
      <c r="AB155" s="207"/>
      <c r="AC155" s="207"/>
      <c r="AD155" s="208"/>
      <c r="AE155" s="1504"/>
      <c r="AF155" s="211" t="s">
        <v>585</v>
      </c>
      <c r="AG155" s="207"/>
      <c r="AH155" s="207"/>
      <c r="AI155" s="207"/>
      <c r="AJ155" s="207"/>
      <c r="AK155" s="207"/>
      <c r="AL155" s="207"/>
      <c r="AM155" s="207"/>
      <c r="AN155" s="207"/>
      <c r="AO155" s="207"/>
      <c r="AP155" s="207"/>
      <c r="AQ155" s="207"/>
      <c r="AR155" s="208"/>
      <c r="AS155" s="1504"/>
      <c r="AT155" s="209" t="s">
        <v>585</v>
      </c>
      <c r="AU155" s="211" t="s">
        <v>585</v>
      </c>
      <c r="AV155" s="207"/>
      <c r="AW155" s="207"/>
      <c r="AX155" s="207"/>
      <c r="AY155" s="207"/>
      <c r="AZ155" s="207"/>
      <c r="BA155" s="207"/>
      <c r="BB155" s="207"/>
      <c r="BC155" s="207"/>
      <c r="BD155" s="207"/>
      <c r="BE155" s="207"/>
      <c r="BF155" s="207"/>
      <c r="BG155" s="208"/>
      <c r="BH155" s="384"/>
      <c r="BI155" s="1504"/>
      <c r="BJ155" s="209" t="s">
        <v>585</v>
      </c>
      <c r="BK155" s="281"/>
      <c r="BL155" s="211" t="s">
        <v>585</v>
      </c>
      <c r="BM155" s="207"/>
      <c r="BN155" s="207"/>
      <c r="BO155" s="207"/>
      <c r="BP155" s="207"/>
      <c r="BQ155" s="207"/>
      <c r="BR155" s="207"/>
      <c r="BS155" s="207"/>
      <c r="BT155" s="207"/>
      <c r="BU155" s="207"/>
      <c r="BV155" s="207"/>
      <c r="BW155" s="207"/>
      <c r="BX155" s="208"/>
      <c r="BY155" s="384"/>
      <c r="BZ155" s="1504"/>
      <c r="CA155" s="209" t="s">
        <v>585</v>
      </c>
      <c r="CB155" s="263"/>
      <c r="CC155" s="211" t="s">
        <v>585</v>
      </c>
      <c r="CD155" s="207"/>
      <c r="CE155" s="207"/>
      <c r="CF155" s="207"/>
      <c r="CG155" s="207"/>
      <c r="CH155" s="207"/>
      <c r="CI155" s="207"/>
      <c r="CJ155" s="207"/>
      <c r="CK155" s="207"/>
      <c r="CL155" s="207"/>
      <c r="CM155" s="207"/>
      <c r="CN155" s="207"/>
      <c r="CO155" s="208"/>
    </row>
    <row r="156" spans="2:93">
      <c r="B156" s="84" t="s">
        <v>586</v>
      </c>
      <c r="C156" s="106">
        <v>15</v>
      </c>
      <c r="D156" s="104"/>
      <c r="E156" s="109">
        <v>35</v>
      </c>
      <c r="F156" s="124"/>
      <c r="G156" s="96">
        <v>40</v>
      </c>
      <c r="H156" s="101"/>
      <c r="I156" s="96">
        <v>50</v>
      </c>
      <c r="J156" s="112"/>
      <c r="K156" s="96">
        <v>80</v>
      </c>
      <c r="L156" s="101"/>
      <c r="M156" s="96">
        <v>40</v>
      </c>
      <c r="N156" s="112"/>
      <c r="O156" s="78"/>
      <c r="P156" s="1493"/>
      <c r="Q156" s="84" t="s">
        <v>586</v>
      </c>
      <c r="R156" s="215">
        <v>15</v>
      </c>
      <c r="S156" s="152"/>
      <c r="T156" s="215">
        <v>35</v>
      </c>
      <c r="U156" s="216"/>
      <c r="V156" s="215">
        <v>40</v>
      </c>
      <c r="W156" s="216"/>
      <c r="X156" s="215">
        <v>50</v>
      </c>
      <c r="Y156" s="216"/>
      <c r="Z156" s="215">
        <v>80</v>
      </c>
      <c r="AA156" s="216"/>
      <c r="AB156" s="215">
        <v>40</v>
      </c>
      <c r="AC156" s="216"/>
      <c r="AD156" s="270">
        <v>0</v>
      </c>
      <c r="AE156" s="1503"/>
      <c r="AF156" s="179">
        <f>IF(R156=0,C156,IF(ISBLANK(R156),C156,R156))</f>
        <v>15</v>
      </c>
      <c r="AG156" s="104"/>
      <c r="AH156" s="97">
        <f>IF(T156=0,E156,IF(ISBLANK(T156),E156,T156))</f>
        <v>35</v>
      </c>
      <c r="AI156" s="135"/>
      <c r="AJ156" s="96">
        <f>IF(V156=0,G156,IF(ISBLANK(V156),G156,V156))</f>
        <v>40</v>
      </c>
      <c r="AK156" s="101"/>
      <c r="AL156" s="96">
        <f>IF(X156=0,I156,IF(ISBLANK(X156),I156,X156))</f>
        <v>50</v>
      </c>
      <c r="AM156" s="112"/>
      <c r="AN156" s="96">
        <f>IF(Z156=0,K156,IF(ISBLANK(Z156),K156,Z156))</f>
        <v>80</v>
      </c>
      <c r="AO156" s="101"/>
      <c r="AP156" s="96">
        <f>IF(AB156=0,M156,IF(ISBLANK(AB156),M156,AB156))</f>
        <v>40</v>
      </c>
      <c r="AQ156" s="112"/>
      <c r="AR156" s="78">
        <f>IF(AD156=0,O156,IF(ISBLANK(AD156),O156,AD156))</f>
        <v>0</v>
      </c>
      <c r="AS156" s="1503"/>
      <c r="AT156" s="84" t="s">
        <v>586</v>
      </c>
      <c r="AU156" s="185">
        <f>(AF156*AU$4)/1000</f>
        <v>0.06</v>
      </c>
      <c r="AV156" s="101"/>
      <c r="AW156" s="185">
        <f>(AH156*AW$4)/1000</f>
        <v>0.77</v>
      </c>
      <c r="AX156" s="101"/>
      <c r="AY156" s="185">
        <f>(AJ156*AY$4)/1000</f>
        <v>11.04</v>
      </c>
      <c r="AZ156" s="101"/>
      <c r="BA156" s="185">
        <f>(AL156*BA$4)/1000</f>
        <v>44.6</v>
      </c>
      <c r="BB156" s="112"/>
      <c r="BC156" s="185">
        <f>(AN156*BC$4)/1000</f>
        <v>6.4</v>
      </c>
      <c r="BD156" s="117"/>
      <c r="BE156" s="185">
        <f>(AP156*BE$4)/1000</f>
        <v>9</v>
      </c>
      <c r="BF156" s="112"/>
      <c r="BG156" s="190">
        <f>(AR156*BG$4)/1000</f>
        <v>0</v>
      </c>
      <c r="BH156" s="386">
        <f t="shared" ref="BH156:BH170" si="254">SUM(AU156:BG156)</f>
        <v>71.87</v>
      </c>
      <c r="BI156" s="1503"/>
      <c r="BJ156" s="84" t="s">
        <v>586</v>
      </c>
      <c r="BK156" s="280">
        <v>0</v>
      </c>
      <c r="BL156" s="184">
        <f>AU156/(100-$BK156)*100</f>
        <v>0.06</v>
      </c>
      <c r="BM156" s="101"/>
      <c r="BN156" s="184">
        <f>AW156/(100-$BK156)*100</f>
        <v>0.77</v>
      </c>
      <c r="BO156" s="101"/>
      <c r="BP156" s="184">
        <f>AY156/(100-$BK156)*100</f>
        <v>11.04</v>
      </c>
      <c r="BQ156" s="101"/>
      <c r="BR156" s="184">
        <f>BA156/(100-$BK156)*100</f>
        <v>44.6</v>
      </c>
      <c r="BS156" s="112"/>
      <c r="BT156" s="184">
        <f>BC156/(100-$BK156)*100</f>
        <v>6.4</v>
      </c>
      <c r="BU156" s="117"/>
      <c r="BV156" s="184">
        <f>BE156/(100-$BK156)*100</f>
        <v>9</v>
      </c>
      <c r="BW156" s="112"/>
      <c r="BX156" s="184">
        <f>BG156/(100-$BK156)*100</f>
        <v>0</v>
      </c>
      <c r="BY156" s="383">
        <f>SUM(BL156:BX156)</f>
        <v>71.87</v>
      </c>
      <c r="BZ156" s="1503"/>
      <c r="CA156" s="84" t="s">
        <v>586</v>
      </c>
      <c r="CB156" s="262">
        <f>BK156</f>
        <v>0</v>
      </c>
      <c r="CC156" s="185">
        <f>BH156</f>
        <v>71.87</v>
      </c>
      <c r="CD156" s="101"/>
      <c r="CE156" s="185">
        <f>BY156</f>
        <v>71.87</v>
      </c>
      <c r="CF156" s="112"/>
      <c r="CG156" s="237">
        <v>1</v>
      </c>
      <c r="CH156" s="101"/>
      <c r="CI156" s="236">
        <f>CG156*CE156</f>
        <v>71.87</v>
      </c>
      <c r="CJ156" s="112"/>
      <c r="CK156" s="185">
        <f>CE156-CC156</f>
        <v>0</v>
      </c>
      <c r="CL156" s="117"/>
      <c r="CM156" s="236">
        <f>CK156*CG156</f>
        <v>0</v>
      </c>
      <c r="CN156" s="112"/>
      <c r="CO156" s="239">
        <v>39934</v>
      </c>
    </row>
    <row r="157" spans="2:93">
      <c r="B157" s="84" t="s">
        <v>587</v>
      </c>
      <c r="C157" s="98">
        <v>15</v>
      </c>
      <c r="D157" s="103" t="s">
        <v>225</v>
      </c>
      <c r="E157" s="109">
        <v>25</v>
      </c>
      <c r="F157" s="124"/>
      <c r="G157" s="136">
        <v>0</v>
      </c>
      <c r="H157" s="234"/>
      <c r="I157" s="136">
        <v>0</v>
      </c>
      <c r="J157" s="111"/>
      <c r="K157" s="136">
        <v>0</v>
      </c>
      <c r="L157" s="234"/>
      <c r="M157" s="136">
        <v>0</v>
      </c>
      <c r="N157" s="111"/>
      <c r="O157" s="78"/>
      <c r="P157" s="1493"/>
      <c r="Q157" s="84" t="s">
        <v>587</v>
      </c>
      <c r="R157" s="215">
        <v>15</v>
      </c>
      <c r="S157" s="199" t="s">
        <v>225</v>
      </c>
      <c r="T157" s="215">
        <v>25</v>
      </c>
      <c r="U157" s="216"/>
      <c r="V157" s="215">
        <v>0</v>
      </c>
      <c r="W157" s="216"/>
      <c r="X157" s="215">
        <v>0</v>
      </c>
      <c r="Y157" s="216"/>
      <c r="Z157" s="215">
        <v>0</v>
      </c>
      <c r="AA157" s="216"/>
      <c r="AB157" s="215">
        <v>0</v>
      </c>
      <c r="AC157" s="216"/>
      <c r="AD157" s="270">
        <v>0</v>
      </c>
      <c r="AE157" s="1503"/>
      <c r="AF157" s="179">
        <f>IF(R157=0,C157,IF(ISBLANK(R157),C157,R157))</f>
        <v>15</v>
      </c>
      <c r="AG157" s="154"/>
      <c r="AH157" s="97">
        <f>IF(T157=0,E157,IF(ISBLANK(T157),E157,T157))</f>
        <v>25</v>
      </c>
      <c r="AI157" s="135"/>
      <c r="AJ157" s="98">
        <f>IF(V157=0,G157,IF(ISBLANK(V157),G157,V157))</f>
        <v>0</v>
      </c>
      <c r="AK157" s="104"/>
      <c r="AL157" s="98">
        <f>IF(X157=0,I157,IF(ISBLANK(X157),I157,X157))</f>
        <v>0</v>
      </c>
      <c r="AM157" s="111"/>
      <c r="AN157" s="98">
        <f>IF(Z157=0,K157,IF(ISBLANK(Z157),K157,Z157))</f>
        <v>0</v>
      </c>
      <c r="AO157" s="104"/>
      <c r="AP157" s="98">
        <f>IF(AB157=0,M157,IF(ISBLANK(AB157),M157,AB157))</f>
        <v>0</v>
      </c>
      <c r="AQ157" s="111"/>
      <c r="AR157" s="78">
        <f>IF(AD157=0,O157,IF(ISBLANK(AD157),O157,AD157))</f>
        <v>0</v>
      </c>
      <c r="AS157" s="1503"/>
      <c r="AT157" s="84" t="s">
        <v>587</v>
      </c>
      <c r="AU157" s="185">
        <f>(AF157*AU$4)/1000</f>
        <v>0.06</v>
      </c>
      <c r="AV157" s="101"/>
      <c r="AW157" s="185">
        <f>(AH157*AW$4)/1000</f>
        <v>0.55000000000000004</v>
      </c>
      <c r="AX157" s="101"/>
      <c r="AY157" s="185"/>
      <c r="AZ157" s="101"/>
      <c r="BA157" s="185"/>
      <c r="BB157" s="112"/>
      <c r="BC157" s="185"/>
      <c r="BD157" s="117"/>
      <c r="BE157" s="185"/>
      <c r="BF157" s="112"/>
      <c r="BG157" s="190">
        <f>(AR157*BG$4)/1000</f>
        <v>0</v>
      </c>
      <c r="BH157" s="386">
        <f t="shared" si="254"/>
        <v>0.6100000000000001</v>
      </c>
      <c r="BI157" s="1503"/>
      <c r="BJ157" s="84" t="s">
        <v>587</v>
      </c>
      <c r="BK157" s="280">
        <v>0</v>
      </c>
      <c r="BL157" s="184">
        <f>AU157/(100-$BK157)*100</f>
        <v>0.06</v>
      </c>
      <c r="BM157" s="101"/>
      <c r="BN157" s="184">
        <f>AW157/(100-$BK157)*100</f>
        <v>0.55000000000000004</v>
      </c>
      <c r="BO157" s="101"/>
      <c r="BP157" s="184">
        <f>AY157/(100-$BK157)*100</f>
        <v>0</v>
      </c>
      <c r="BQ157" s="101"/>
      <c r="BR157" s="184">
        <f>BA157/(100-$BK157)*100</f>
        <v>0</v>
      </c>
      <c r="BS157" s="112"/>
      <c r="BT157" s="184">
        <f>BC157/(100-$BK157)*100</f>
        <v>0</v>
      </c>
      <c r="BU157" s="117"/>
      <c r="BV157" s="184">
        <f>BE157/(100-$BK157)*100</f>
        <v>0</v>
      </c>
      <c r="BW157" s="112"/>
      <c r="BX157" s="184">
        <f>BG157/(100-$BK157)*100</f>
        <v>0</v>
      </c>
      <c r="BY157" s="383">
        <f>SUM(BL157:BX157)</f>
        <v>0.6100000000000001</v>
      </c>
      <c r="BZ157" s="1503"/>
      <c r="CA157" s="84" t="s">
        <v>587</v>
      </c>
      <c r="CB157" s="262">
        <f>BK157</f>
        <v>0</v>
      </c>
      <c r="CC157" s="185">
        <f>BH157</f>
        <v>0.6100000000000001</v>
      </c>
      <c r="CD157" s="101"/>
      <c r="CE157" s="185">
        <f>BY157</f>
        <v>0.6100000000000001</v>
      </c>
      <c r="CF157" s="112"/>
      <c r="CG157" s="237">
        <v>1</v>
      </c>
      <c r="CH157" s="101"/>
      <c r="CI157" s="236">
        <f>CG157*CE157</f>
        <v>0.6100000000000001</v>
      </c>
      <c r="CJ157" s="112"/>
      <c r="CK157" s="185">
        <f>CE157-CC157</f>
        <v>0</v>
      </c>
      <c r="CL157" s="117"/>
      <c r="CM157" s="236">
        <f>CK157*CG157</f>
        <v>0</v>
      </c>
      <c r="CN157" s="112"/>
      <c r="CO157" s="239">
        <v>39934</v>
      </c>
    </row>
    <row r="158" spans="2:93" ht="36">
      <c r="B158" s="84" t="s">
        <v>590</v>
      </c>
      <c r="C158" s="106">
        <v>15</v>
      </c>
      <c r="D158" s="104"/>
      <c r="E158" s="96">
        <v>30</v>
      </c>
      <c r="F158" s="125"/>
      <c r="G158" s="106">
        <v>35</v>
      </c>
      <c r="H158" s="126"/>
      <c r="I158" s="106">
        <v>55</v>
      </c>
      <c r="J158" s="124"/>
      <c r="K158" s="96">
        <v>80</v>
      </c>
      <c r="L158" s="101"/>
      <c r="M158" s="138">
        <v>0</v>
      </c>
      <c r="N158" s="111"/>
      <c r="O158" s="78"/>
      <c r="P158" s="1493"/>
      <c r="Q158" s="84" t="s">
        <v>590</v>
      </c>
      <c r="R158" s="215">
        <v>15</v>
      </c>
      <c r="S158" s="104"/>
      <c r="T158" s="215">
        <v>30</v>
      </c>
      <c r="U158" s="216"/>
      <c r="V158" s="215">
        <v>35</v>
      </c>
      <c r="W158" s="216"/>
      <c r="X158" s="215">
        <v>55</v>
      </c>
      <c r="Y158" s="216"/>
      <c r="Z158" s="215">
        <v>80</v>
      </c>
      <c r="AA158" s="216"/>
      <c r="AB158" s="215">
        <v>0</v>
      </c>
      <c r="AC158" s="216"/>
      <c r="AD158" s="270">
        <v>0</v>
      </c>
      <c r="AE158" s="1503"/>
      <c r="AF158" s="179">
        <f>IF(R158=0,C158,IF(ISBLANK(R158),C158,R158))</f>
        <v>15</v>
      </c>
      <c r="AG158" s="104"/>
      <c r="AH158" s="96">
        <f>IF(T158=0,E158,IF(ISBLANK(T158),E158,T158))</f>
        <v>30</v>
      </c>
      <c r="AI158" s="125"/>
      <c r="AJ158" s="97">
        <f>IF(V158=0,G158,IF(ISBLANK(V158),G158,V158))</f>
        <v>35</v>
      </c>
      <c r="AK158" s="135"/>
      <c r="AL158" s="97">
        <f>IF(X158=0,I158,IF(ISBLANK(X158),I158,X158))</f>
        <v>55</v>
      </c>
      <c r="AM158" s="135"/>
      <c r="AN158" s="96">
        <f>IF(Z158=0,K158,IF(ISBLANK(Z158),K158,Z158))</f>
        <v>80</v>
      </c>
      <c r="AO158" s="101"/>
      <c r="AP158" s="98">
        <f>IF(AB158=0,M158,IF(ISBLANK(AB158),M158,AB158))</f>
        <v>0</v>
      </c>
      <c r="AQ158" s="111"/>
      <c r="AR158" s="78">
        <f>IF(AD158=0,O158,IF(ISBLANK(AD158),O158,AD158))</f>
        <v>0</v>
      </c>
      <c r="AS158" s="1503"/>
      <c r="AT158" s="84" t="s">
        <v>590</v>
      </c>
      <c r="AU158" s="185">
        <f>(AF158*AU$4)/1000</f>
        <v>0.06</v>
      </c>
      <c r="AV158" s="101"/>
      <c r="AW158" s="185">
        <f>(AH158*AW$4)/1000</f>
        <v>0.66</v>
      </c>
      <c r="AX158" s="101"/>
      <c r="AY158" s="185">
        <f>(AJ158*AY$4)/1000</f>
        <v>9.66</v>
      </c>
      <c r="AZ158" s="101"/>
      <c r="BA158" s="185">
        <f>(AL158*BA$4)/1000</f>
        <v>49.06</v>
      </c>
      <c r="BB158" s="112"/>
      <c r="BC158" s="185">
        <f>(AN158*BC$4)/1000</f>
        <v>6.4</v>
      </c>
      <c r="BD158" s="117"/>
      <c r="BE158" s="185">
        <f>(AP158*BE$4)/1000</f>
        <v>0</v>
      </c>
      <c r="BF158" s="112"/>
      <c r="BG158" s="190">
        <f>(AR158*BG$4)/1000</f>
        <v>0</v>
      </c>
      <c r="BH158" s="386">
        <f t="shared" si="254"/>
        <v>65.84</v>
      </c>
      <c r="BI158" s="1503"/>
      <c r="BJ158" s="84" t="s">
        <v>590</v>
      </c>
      <c r="BK158" s="280">
        <v>0</v>
      </c>
      <c r="BL158" s="184">
        <f>AU158/(100-$BK158)*100</f>
        <v>0.06</v>
      </c>
      <c r="BM158" s="101"/>
      <c r="BN158" s="184">
        <f>AW158/(100-$BK158)*100</f>
        <v>0.66</v>
      </c>
      <c r="BO158" s="101"/>
      <c r="BP158" s="184">
        <f>AY158/(100-$BK158)*100</f>
        <v>9.66</v>
      </c>
      <c r="BQ158" s="101"/>
      <c r="BR158" s="184">
        <f>BA158/(100-$BK158)*100</f>
        <v>49.06</v>
      </c>
      <c r="BS158" s="112"/>
      <c r="BT158" s="184">
        <f>BC158/(100-$BK158)*100</f>
        <v>6.4</v>
      </c>
      <c r="BU158" s="117"/>
      <c r="BV158" s="184">
        <f>BE158/(100-$BK158)*100</f>
        <v>0</v>
      </c>
      <c r="BW158" s="112"/>
      <c r="BX158" s="184">
        <f>BG158/(100-$BK158)*100</f>
        <v>0</v>
      </c>
      <c r="BY158" s="383">
        <f>SUM(BL158:BX158)</f>
        <v>65.84</v>
      </c>
      <c r="BZ158" s="1503"/>
      <c r="CA158" s="84" t="s">
        <v>590</v>
      </c>
      <c r="CB158" s="262">
        <f>BK158</f>
        <v>0</v>
      </c>
      <c r="CC158" s="185">
        <f>BH158</f>
        <v>65.84</v>
      </c>
      <c r="CD158" s="101"/>
      <c r="CE158" s="185">
        <f>BY158</f>
        <v>65.84</v>
      </c>
      <c r="CF158" s="112"/>
      <c r="CG158" s="237">
        <v>1</v>
      </c>
      <c r="CH158" s="101"/>
      <c r="CI158" s="236">
        <f>CG158*CE158</f>
        <v>65.84</v>
      </c>
      <c r="CJ158" s="112"/>
      <c r="CK158" s="185">
        <f>CE158-CC158</f>
        <v>0</v>
      </c>
      <c r="CL158" s="117"/>
      <c r="CM158" s="236">
        <f>CK158*CG158</f>
        <v>0</v>
      </c>
      <c r="CN158" s="112"/>
      <c r="CO158" s="239">
        <v>39934</v>
      </c>
    </row>
    <row r="159" spans="2:93" ht="24">
      <c r="B159" s="84" t="s">
        <v>592</v>
      </c>
      <c r="C159" s="98">
        <v>15</v>
      </c>
      <c r="D159" s="103" t="s">
        <v>225</v>
      </c>
      <c r="E159" s="109">
        <v>25</v>
      </c>
      <c r="F159" s="124"/>
      <c r="G159" s="96">
        <v>30</v>
      </c>
      <c r="H159" s="101"/>
      <c r="I159" s="96">
        <v>30</v>
      </c>
      <c r="J159" s="112"/>
      <c r="K159" s="96">
        <v>50</v>
      </c>
      <c r="L159" s="101"/>
      <c r="M159" s="96">
        <v>50</v>
      </c>
      <c r="N159" s="112"/>
      <c r="O159" s="78"/>
      <c r="P159" s="1493"/>
      <c r="Q159" s="84" t="s">
        <v>592</v>
      </c>
      <c r="R159" s="215">
        <v>15</v>
      </c>
      <c r="S159" s="199" t="s">
        <v>225</v>
      </c>
      <c r="T159" s="215">
        <v>25</v>
      </c>
      <c r="U159" s="216"/>
      <c r="V159" s="215">
        <v>30</v>
      </c>
      <c r="W159" s="216"/>
      <c r="X159" s="215">
        <v>30</v>
      </c>
      <c r="Y159" s="216"/>
      <c r="Z159" s="215">
        <v>50</v>
      </c>
      <c r="AA159" s="216"/>
      <c r="AB159" s="215">
        <v>50</v>
      </c>
      <c r="AC159" s="216"/>
      <c r="AD159" s="270">
        <v>0</v>
      </c>
      <c r="AE159" s="1503"/>
      <c r="AF159" s="179">
        <f>IF(R159=0,C159,IF(ISBLANK(R159),C159,R159))</f>
        <v>15</v>
      </c>
      <c r="AG159" s="154"/>
      <c r="AH159" s="97">
        <f>IF(T159=0,E159,IF(ISBLANK(T159),E159,T159))</f>
        <v>25</v>
      </c>
      <c r="AI159" s="135"/>
      <c r="AJ159" s="96">
        <f>IF(V159=0,G159,IF(ISBLANK(V159),G159,V159))</f>
        <v>30</v>
      </c>
      <c r="AK159" s="101"/>
      <c r="AL159" s="96">
        <f>IF(X159=0,I159,IF(ISBLANK(X159),I159,X159))</f>
        <v>30</v>
      </c>
      <c r="AM159" s="112"/>
      <c r="AN159" s="96">
        <f>IF(Z159=0,K159,IF(ISBLANK(Z159),K159,Z159))</f>
        <v>50</v>
      </c>
      <c r="AO159" s="101"/>
      <c r="AP159" s="96">
        <f>IF(AB159=0,M159,IF(ISBLANK(AB159),M159,AB159))</f>
        <v>50</v>
      </c>
      <c r="AQ159" s="112"/>
      <c r="AR159" s="78">
        <f>IF(AD159=0,O159,IF(ISBLANK(AD159),O159,AD159))</f>
        <v>0</v>
      </c>
      <c r="AS159" s="1503"/>
      <c r="AT159" s="84" t="s">
        <v>592</v>
      </c>
      <c r="AU159" s="185">
        <f>(AF159*AU$4)/1000</f>
        <v>0.06</v>
      </c>
      <c r="AV159" s="101"/>
      <c r="AW159" s="185">
        <f>(AH159*AW$4)/1000</f>
        <v>0.55000000000000004</v>
      </c>
      <c r="AX159" s="101"/>
      <c r="AY159" s="185">
        <f>(AJ159*AY$4)/1000</f>
        <v>8.2799999999999994</v>
      </c>
      <c r="AZ159" s="101"/>
      <c r="BA159" s="185">
        <f>(AL159*BA$4)/1000</f>
        <v>26.76</v>
      </c>
      <c r="BB159" s="112"/>
      <c r="BC159" s="185">
        <f>(AN159*BC$4)/1000</f>
        <v>4</v>
      </c>
      <c r="BD159" s="117"/>
      <c r="BE159" s="185">
        <f>(AP159*BE$4)/1000</f>
        <v>11.25</v>
      </c>
      <c r="BF159" s="112"/>
      <c r="BG159" s="190">
        <f>(AR159*BG$4)/1000</f>
        <v>0</v>
      </c>
      <c r="BH159" s="386">
        <f t="shared" si="254"/>
        <v>50.9</v>
      </c>
      <c r="BI159" s="1503"/>
      <c r="BJ159" s="84" t="s">
        <v>592</v>
      </c>
      <c r="BK159" s="280">
        <v>0</v>
      </c>
      <c r="BL159" s="184">
        <f>AU159/(100-$BK159)*100</f>
        <v>0.06</v>
      </c>
      <c r="BM159" s="101"/>
      <c r="BN159" s="184">
        <f>AW159/(100-$BK159)*100</f>
        <v>0.55000000000000004</v>
      </c>
      <c r="BO159" s="101"/>
      <c r="BP159" s="184">
        <f>AY159/(100-$BK159)*100</f>
        <v>8.2799999999999994</v>
      </c>
      <c r="BQ159" s="101"/>
      <c r="BR159" s="184">
        <f>BA159/(100-$BK159)*100</f>
        <v>26.76</v>
      </c>
      <c r="BS159" s="112"/>
      <c r="BT159" s="184">
        <f>BC159/(100-$BK159)*100</f>
        <v>4</v>
      </c>
      <c r="BU159" s="117"/>
      <c r="BV159" s="184">
        <f>BE159/(100-$BK159)*100</f>
        <v>11.25</v>
      </c>
      <c r="BW159" s="112"/>
      <c r="BX159" s="184">
        <f>BG159/(100-$BK159)*100</f>
        <v>0</v>
      </c>
      <c r="BY159" s="383">
        <f>SUM(BL159:BX159)</f>
        <v>50.9</v>
      </c>
      <c r="BZ159" s="1503"/>
      <c r="CA159" s="84" t="s">
        <v>592</v>
      </c>
      <c r="CB159" s="262">
        <f>BK159</f>
        <v>0</v>
      </c>
      <c r="CC159" s="185">
        <f>BH159</f>
        <v>50.9</v>
      </c>
      <c r="CD159" s="101"/>
      <c r="CE159" s="185">
        <f>BY159</f>
        <v>50.9</v>
      </c>
      <c r="CF159" s="112"/>
      <c r="CG159" s="237">
        <v>1</v>
      </c>
      <c r="CH159" s="101"/>
      <c r="CI159" s="236">
        <f>CG159*CE159</f>
        <v>50.9</v>
      </c>
      <c r="CJ159" s="112"/>
      <c r="CK159" s="185">
        <f>CE159-CC159</f>
        <v>0</v>
      </c>
      <c r="CL159" s="117"/>
      <c r="CM159" s="236">
        <f>CK159*CG159</f>
        <v>0</v>
      </c>
      <c r="CN159" s="112"/>
      <c r="CO159" s="239">
        <v>39934</v>
      </c>
    </row>
    <row r="160" spans="2:93" ht="24" customHeight="1">
      <c r="B160" s="1140" t="s">
        <v>593</v>
      </c>
      <c r="C160" s="136" t="s">
        <v>195</v>
      </c>
      <c r="D160" s="108" t="s">
        <v>225</v>
      </c>
      <c r="E160" s="141">
        <v>15</v>
      </c>
      <c r="F160" s="142"/>
      <c r="G160" s="141">
        <v>20</v>
      </c>
      <c r="H160" s="142"/>
      <c r="I160" s="141">
        <v>20</v>
      </c>
      <c r="J160" s="161"/>
      <c r="K160" s="141">
        <v>30</v>
      </c>
      <c r="L160" s="142"/>
      <c r="M160" s="141">
        <v>30</v>
      </c>
      <c r="N160" s="161"/>
      <c r="O160" s="151"/>
      <c r="P160" s="1493"/>
      <c r="Q160" s="1147" t="s">
        <v>593</v>
      </c>
      <c r="R160" s="136" t="s">
        <v>195</v>
      </c>
      <c r="S160" s="199" t="s">
        <v>225</v>
      </c>
      <c r="T160" s="141">
        <v>15</v>
      </c>
      <c r="U160" s="155"/>
      <c r="V160" s="141">
        <v>20</v>
      </c>
      <c r="W160" s="155"/>
      <c r="X160" s="141">
        <v>20</v>
      </c>
      <c r="Y160" s="155"/>
      <c r="Z160" s="141">
        <v>30</v>
      </c>
      <c r="AA160" s="155"/>
      <c r="AB160" s="141">
        <v>30</v>
      </c>
      <c r="AC160" s="155"/>
      <c r="AD160" s="151"/>
      <c r="AE160" s="1502"/>
      <c r="AF160" s="176" t="s">
        <v>195</v>
      </c>
      <c r="AG160" s="108" t="s">
        <v>225</v>
      </c>
      <c r="AH160" s="141">
        <v>15</v>
      </c>
      <c r="AI160" s="142"/>
      <c r="AJ160" s="141">
        <v>20</v>
      </c>
      <c r="AK160" s="142"/>
      <c r="AL160" s="141">
        <v>20</v>
      </c>
      <c r="AM160" s="161"/>
      <c r="AN160" s="141">
        <v>30</v>
      </c>
      <c r="AO160" s="142"/>
      <c r="AP160" s="141">
        <v>30</v>
      </c>
      <c r="AQ160" s="161"/>
      <c r="AR160" s="151"/>
      <c r="AS160" s="1502"/>
      <c r="AT160" s="1147" t="s">
        <v>593</v>
      </c>
      <c r="AU160" s="176" t="s">
        <v>195</v>
      </c>
      <c r="AV160" s="108" t="s">
        <v>225</v>
      </c>
      <c r="AW160" s="141">
        <v>15</v>
      </c>
      <c r="AX160" s="142"/>
      <c r="AY160" s="141">
        <v>20</v>
      </c>
      <c r="AZ160" s="142"/>
      <c r="BA160" s="141">
        <v>20</v>
      </c>
      <c r="BB160" s="161"/>
      <c r="BC160" s="141">
        <v>30</v>
      </c>
      <c r="BD160" s="142"/>
      <c r="BE160" s="141">
        <v>30</v>
      </c>
      <c r="BF160" s="161"/>
      <c r="BG160" s="151"/>
      <c r="BH160" s="387"/>
      <c r="BI160" s="1502"/>
      <c r="BJ160" s="1147" t="s">
        <v>593</v>
      </c>
      <c r="BK160" s="1151">
        <v>0</v>
      </c>
      <c r="BL160" s="176" t="s">
        <v>195</v>
      </c>
      <c r="BM160" s="108" t="s">
        <v>225</v>
      </c>
      <c r="BN160" s="141">
        <v>15</v>
      </c>
      <c r="BO160" s="142"/>
      <c r="BP160" s="141">
        <v>20</v>
      </c>
      <c r="BQ160" s="142"/>
      <c r="BR160" s="141">
        <v>20</v>
      </c>
      <c r="BS160" s="161"/>
      <c r="BT160" s="141">
        <v>30</v>
      </c>
      <c r="BU160" s="142"/>
      <c r="BV160" s="141">
        <v>30</v>
      </c>
      <c r="BW160" s="161"/>
      <c r="BX160" s="151"/>
      <c r="BY160" s="387"/>
      <c r="BZ160" s="1502"/>
      <c r="CA160" s="1147" t="s">
        <v>593</v>
      </c>
      <c r="CB160" s="1149">
        <f>BK160</f>
        <v>0</v>
      </c>
      <c r="CC160" s="249" t="s">
        <v>337</v>
      </c>
      <c r="CD160" s="155" t="s">
        <v>225</v>
      </c>
      <c r="CE160" s="242"/>
      <c r="CF160" s="115"/>
      <c r="CG160" s="242"/>
      <c r="CH160" s="115"/>
      <c r="CI160" s="242"/>
      <c r="CJ160" s="243"/>
      <c r="CK160" s="242"/>
      <c r="CL160" s="115"/>
      <c r="CM160" s="242"/>
      <c r="CN160" s="243"/>
      <c r="CO160" s="254"/>
    </row>
    <row r="161" spans="2:93">
      <c r="B161" s="1141"/>
      <c r="C161" s="109">
        <v>10</v>
      </c>
      <c r="D161" s="107"/>
      <c r="E161" s="109">
        <v>15</v>
      </c>
      <c r="F161" s="124"/>
      <c r="G161" s="109">
        <v>20</v>
      </c>
      <c r="H161" s="124"/>
      <c r="I161" s="109">
        <v>20</v>
      </c>
      <c r="J161" s="124"/>
      <c r="K161" s="109">
        <v>30</v>
      </c>
      <c r="L161" s="115"/>
      <c r="M161" s="109">
        <v>30</v>
      </c>
      <c r="N161" s="124"/>
      <c r="O161" s="266"/>
      <c r="P161" s="1493"/>
      <c r="Q161" s="1148"/>
      <c r="R161" s="215">
        <v>10</v>
      </c>
      <c r="S161" s="199"/>
      <c r="T161" s="215">
        <v>15</v>
      </c>
      <c r="U161" s="199"/>
      <c r="V161" s="215">
        <v>20</v>
      </c>
      <c r="W161" s="216"/>
      <c r="X161" s="215">
        <v>20</v>
      </c>
      <c r="Y161" s="216"/>
      <c r="Z161" s="215">
        <v>30</v>
      </c>
      <c r="AA161" s="216"/>
      <c r="AB161" s="215">
        <v>30</v>
      </c>
      <c r="AC161" s="216"/>
      <c r="AD161" s="270">
        <v>0</v>
      </c>
      <c r="AE161" s="1503"/>
      <c r="AF161" s="177">
        <f t="shared" ref="AF161:AF170" si="255">IF(R161=0,C161,IF(ISBLANK(R161),C161,R161))</f>
        <v>10</v>
      </c>
      <c r="AG161" s="153"/>
      <c r="AH161" s="97">
        <f t="shared" ref="AH161:AH170" si="256">IF(T161=0,E161,IF(ISBLANK(T161),E161,T161))</f>
        <v>15</v>
      </c>
      <c r="AI161" s="135"/>
      <c r="AJ161" s="97">
        <f t="shared" ref="AJ161:AJ170" si="257">IF(V161=0,G161,IF(ISBLANK(V161),G161,V161))</f>
        <v>20</v>
      </c>
      <c r="AK161" s="135"/>
      <c r="AL161" s="97">
        <f t="shared" ref="AL161:AL170" si="258">IF(X161=0,I161,IF(ISBLANK(X161),I161,X161))</f>
        <v>20</v>
      </c>
      <c r="AM161" s="135"/>
      <c r="AN161" s="97">
        <f t="shared" ref="AN161:AN170" si="259">IF(Z161=0,K161,IF(ISBLANK(Z161),K161,Z161))</f>
        <v>30</v>
      </c>
      <c r="AO161" s="115"/>
      <c r="AP161" s="97">
        <f t="shared" ref="AP161:AP170" si="260">IF(AB161=0,M161,IF(ISBLANK(AB161),M161,AB161))</f>
        <v>30</v>
      </c>
      <c r="AQ161" s="135"/>
      <c r="AR161" s="77">
        <f t="shared" ref="AR161:AR170" si="261">IF(AD161=0,O161,IF(ISBLANK(AD161),O161,AD161))</f>
        <v>0</v>
      </c>
      <c r="AS161" s="1503"/>
      <c r="AT161" s="1148"/>
      <c r="AU161" s="185">
        <f t="shared" ref="AU161:AU169" si="262">(AF161*AU$4)/1000</f>
        <v>0.04</v>
      </c>
      <c r="AV161" s="101"/>
      <c r="AW161" s="185">
        <f t="shared" ref="AW161:AW169" si="263">(AH161*AW$4)/1000</f>
        <v>0.33</v>
      </c>
      <c r="AX161" s="101"/>
      <c r="AY161" s="185">
        <f>(AJ161*AY$4)/1000</f>
        <v>5.52</v>
      </c>
      <c r="AZ161" s="101"/>
      <c r="BA161" s="185">
        <f>(AL161*BA$4)/1000</f>
        <v>17.84</v>
      </c>
      <c r="BB161" s="112"/>
      <c r="BC161" s="185">
        <f>(AN161*BC$4)/1000</f>
        <v>2.4</v>
      </c>
      <c r="BD161" s="117"/>
      <c r="BE161" s="185">
        <f t="shared" ref="BE161:BE169" si="264">(AP161*BE$4)/1000</f>
        <v>6.75</v>
      </c>
      <c r="BF161" s="112"/>
      <c r="BG161" s="190">
        <f t="shared" ref="BG161:BG169" si="265">(AR161*BG$4)/1000</f>
        <v>0</v>
      </c>
      <c r="BH161" s="386">
        <f t="shared" si="254"/>
        <v>32.879999999999995</v>
      </c>
      <c r="BI161" s="1503"/>
      <c r="BJ161" s="1148"/>
      <c r="BK161" s="1152"/>
      <c r="BL161" s="184">
        <f>AU161/(100-$BK160)*100</f>
        <v>0.04</v>
      </c>
      <c r="BM161" s="187"/>
      <c r="BN161" s="184">
        <f>AW161/(100-$BK160)*100</f>
        <v>0.33</v>
      </c>
      <c r="BO161" s="187"/>
      <c r="BP161" s="184">
        <f>AY161/(100-$BK160)*100</f>
        <v>5.52</v>
      </c>
      <c r="BQ161" s="187"/>
      <c r="BR161" s="184">
        <f>BA161/(100-$BK160)*100</f>
        <v>17.84</v>
      </c>
      <c r="BS161" s="188"/>
      <c r="BT161" s="184">
        <f>BC161/(100-$BK160)*100</f>
        <v>2.4</v>
      </c>
      <c r="BU161" s="189"/>
      <c r="BV161" s="184">
        <f>BE161/(100-$BK160)*100</f>
        <v>6.75</v>
      </c>
      <c r="BW161" s="188"/>
      <c r="BX161" s="184">
        <f>BG161/(100-$BK160)*100</f>
        <v>0</v>
      </c>
      <c r="BY161" s="386">
        <f>SUM(BL161:BX161)</f>
        <v>32.879999999999995</v>
      </c>
      <c r="BZ161" s="1503"/>
      <c r="CA161" s="1148"/>
      <c r="CB161" s="1150"/>
      <c r="CC161" s="244">
        <f>BH161</f>
        <v>32.879999999999995</v>
      </c>
      <c r="CD161" s="114"/>
      <c r="CE161" s="244">
        <f>BY161</f>
        <v>32.879999999999995</v>
      </c>
      <c r="CF161" s="125"/>
      <c r="CG161" s="245">
        <v>1</v>
      </c>
      <c r="CH161" s="114"/>
      <c r="CI161" s="246">
        <f>CG161*CE161</f>
        <v>32.879999999999995</v>
      </c>
      <c r="CJ161" s="125"/>
      <c r="CK161" s="244">
        <f>CE161-CC161</f>
        <v>0</v>
      </c>
      <c r="CL161" s="247"/>
      <c r="CM161" s="246">
        <f>CK161*CG161</f>
        <v>0</v>
      </c>
      <c r="CN161" s="125"/>
      <c r="CO161" s="248">
        <v>39934</v>
      </c>
    </row>
    <row r="162" spans="2:93">
      <c r="B162" s="84" t="s">
        <v>594</v>
      </c>
      <c r="C162" s="106">
        <v>90</v>
      </c>
      <c r="D162" s="104"/>
      <c r="E162" s="109">
        <v>90</v>
      </c>
      <c r="F162" s="124"/>
      <c r="G162" s="96">
        <v>100</v>
      </c>
      <c r="H162" s="101"/>
      <c r="I162" s="96">
        <v>100</v>
      </c>
      <c r="J162" s="125"/>
      <c r="K162" s="109">
        <v>130</v>
      </c>
      <c r="L162" s="104"/>
      <c r="M162" s="109">
        <v>130</v>
      </c>
      <c r="N162" s="124"/>
      <c r="O162" s="78"/>
      <c r="P162" s="1493"/>
      <c r="Q162" s="84" t="s">
        <v>594</v>
      </c>
      <c r="R162" s="215">
        <v>90</v>
      </c>
      <c r="S162" s="152"/>
      <c r="T162" s="215">
        <v>90</v>
      </c>
      <c r="U162" s="216"/>
      <c r="V162" s="215">
        <v>100</v>
      </c>
      <c r="W162" s="216"/>
      <c r="X162" s="215">
        <v>100</v>
      </c>
      <c r="Y162" s="216"/>
      <c r="Z162" s="215">
        <v>130</v>
      </c>
      <c r="AA162" s="216"/>
      <c r="AB162" s="215">
        <v>130</v>
      </c>
      <c r="AC162" s="216"/>
      <c r="AD162" s="270">
        <v>0</v>
      </c>
      <c r="AE162" s="1503"/>
      <c r="AF162" s="179">
        <f t="shared" si="255"/>
        <v>90</v>
      </c>
      <c r="AG162" s="104"/>
      <c r="AH162" s="97">
        <f t="shared" si="256"/>
        <v>90</v>
      </c>
      <c r="AI162" s="135"/>
      <c r="AJ162" s="96">
        <f t="shared" si="257"/>
        <v>100</v>
      </c>
      <c r="AK162" s="101"/>
      <c r="AL162" s="96">
        <f t="shared" si="258"/>
        <v>100</v>
      </c>
      <c r="AM162" s="125"/>
      <c r="AN162" s="97">
        <f t="shared" si="259"/>
        <v>130</v>
      </c>
      <c r="AO162" s="104"/>
      <c r="AP162" s="97">
        <f t="shared" si="260"/>
        <v>130</v>
      </c>
      <c r="AQ162" s="135"/>
      <c r="AR162" s="78">
        <f t="shared" si="261"/>
        <v>0</v>
      </c>
      <c r="AS162" s="1503"/>
      <c r="AT162" s="84" t="s">
        <v>594</v>
      </c>
      <c r="AU162" s="185">
        <f t="shared" si="262"/>
        <v>0.36</v>
      </c>
      <c r="AV162" s="101"/>
      <c r="AW162" s="185">
        <f t="shared" si="263"/>
        <v>1.98</v>
      </c>
      <c r="AX162" s="101"/>
      <c r="AY162" s="185">
        <f>(AJ162*AY$4)/1000</f>
        <v>27.6</v>
      </c>
      <c r="AZ162" s="101"/>
      <c r="BA162" s="185">
        <f>(AL162*BA$4)/1000</f>
        <v>89.2</v>
      </c>
      <c r="BB162" s="112"/>
      <c r="BC162" s="185">
        <f>(AN162*BC$4)/1000</f>
        <v>10.4</v>
      </c>
      <c r="BD162" s="117"/>
      <c r="BE162" s="185">
        <f t="shared" si="264"/>
        <v>29.25</v>
      </c>
      <c r="BF162" s="112"/>
      <c r="BG162" s="190">
        <f t="shared" si="265"/>
        <v>0</v>
      </c>
      <c r="BH162" s="386">
        <f t="shared" si="254"/>
        <v>158.79</v>
      </c>
      <c r="BI162" s="1503"/>
      <c r="BJ162" s="84" t="s">
        <v>594</v>
      </c>
      <c r="BK162" s="280">
        <v>0</v>
      </c>
      <c r="BL162" s="184">
        <f t="shared" ref="BL162:BL170" si="266">AU162/(100-$BK162)*100</f>
        <v>0.36</v>
      </c>
      <c r="BM162" s="101"/>
      <c r="BN162" s="184">
        <f t="shared" ref="BN162:BN170" si="267">AW162/(100-$BK162)*100</f>
        <v>1.9799999999999998</v>
      </c>
      <c r="BO162" s="101"/>
      <c r="BP162" s="184">
        <f t="shared" ref="BP162:BP170" si="268">AY162/(100-$BK162)*100</f>
        <v>27.6</v>
      </c>
      <c r="BQ162" s="101"/>
      <c r="BR162" s="184">
        <f t="shared" ref="BR162:BR170" si="269">BA162/(100-$BK162)*100</f>
        <v>89.2</v>
      </c>
      <c r="BS162" s="112"/>
      <c r="BT162" s="184">
        <f t="shared" ref="BT162:BT170" si="270">BC162/(100-$BK162)*100</f>
        <v>10.4</v>
      </c>
      <c r="BU162" s="117"/>
      <c r="BV162" s="184">
        <f t="shared" ref="BV162:BV170" si="271">BE162/(100-$BK162)*100</f>
        <v>29.25</v>
      </c>
      <c r="BW162" s="112"/>
      <c r="BX162" s="184">
        <f t="shared" ref="BX162:BX170" si="272">BG162/(100-$BK162)*100</f>
        <v>0</v>
      </c>
      <c r="BY162" s="383">
        <f t="shared" ref="BY162:BY170" si="273">SUM(BL162:BX162)</f>
        <v>158.79</v>
      </c>
      <c r="BZ162" s="1503"/>
      <c r="CA162" s="84" t="s">
        <v>594</v>
      </c>
      <c r="CB162" s="262">
        <f t="shared" ref="CB162:CB170" si="274">BK162</f>
        <v>0</v>
      </c>
      <c r="CC162" s="185">
        <f t="shared" ref="CC162:CC170" si="275">BH162</f>
        <v>158.79</v>
      </c>
      <c r="CD162" s="101"/>
      <c r="CE162" s="185">
        <f t="shared" ref="CE162:CE170" si="276">BY162</f>
        <v>158.79</v>
      </c>
      <c r="CF162" s="112"/>
      <c r="CG162" s="237">
        <v>1</v>
      </c>
      <c r="CH162" s="101"/>
      <c r="CI162" s="236">
        <f t="shared" ref="CI162:CI170" si="277">CG162*CE162</f>
        <v>158.79</v>
      </c>
      <c r="CJ162" s="112"/>
      <c r="CK162" s="185">
        <f t="shared" ref="CK162:CK170" si="278">CE162-CC162</f>
        <v>0</v>
      </c>
      <c r="CL162" s="117"/>
      <c r="CM162" s="236">
        <f t="shared" ref="CM162:CM170" si="279">CK162*CG162</f>
        <v>0</v>
      </c>
      <c r="CN162" s="112"/>
      <c r="CO162" s="239">
        <v>39934</v>
      </c>
    </row>
    <row r="163" spans="2:93">
      <c r="B163" s="84" t="s">
        <v>595</v>
      </c>
      <c r="C163" s="106">
        <v>90</v>
      </c>
      <c r="D163" s="104"/>
      <c r="E163" s="109">
        <v>90</v>
      </c>
      <c r="F163" s="124"/>
      <c r="G163" s="96">
        <v>100</v>
      </c>
      <c r="H163" s="101"/>
      <c r="I163" s="96">
        <v>100</v>
      </c>
      <c r="J163" s="125"/>
      <c r="K163" s="109">
        <v>130</v>
      </c>
      <c r="L163" s="104"/>
      <c r="M163" s="109">
        <v>130</v>
      </c>
      <c r="N163" s="124"/>
      <c r="O163" s="78"/>
      <c r="P163" s="1493"/>
      <c r="Q163" s="84" t="s">
        <v>595</v>
      </c>
      <c r="R163" s="215">
        <v>90</v>
      </c>
      <c r="S163" s="152"/>
      <c r="T163" s="215">
        <v>90</v>
      </c>
      <c r="U163" s="216"/>
      <c r="V163" s="215">
        <v>100</v>
      </c>
      <c r="W163" s="216"/>
      <c r="X163" s="215">
        <v>100</v>
      </c>
      <c r="Y163" s="216"/>
      <c r="Z163" s="215">
        <v>130</v>
      </c>
      <c r="AA163" s="216"/>
      <c r="AB163" s="215">
        <v>130</v>
      </c>
      <c r="AC163" s="216"/>
      <c r="AD163" s="270">
        <v>0</v>
      </c>
      <c r="AE163" s="1503"/>
      <c r="AF163" s="179">
        <f t="shared" si="255"/>
        <v>90</v>
      </c>
      <c r="AG163" s="104"/>
      <c r="AH163" s="97">
        <f t="shared" si="256"/>
        <v>90</v>
      </c>
      <c r="AI163" s="135"/>
      <c r="AJ163" s="96">
        <f t="shared" si="257"/>
        <v>100</v>
      </c>
      <c r="AK163" s="101"/>
      <c r="AL163" s="96">
        <f t="shared" si="258"/>
        <v>100</v>
      </c>
      <c r="AM163" s="125"/>
      <c r="AN163" s="97">
        <f t="shared" si="259"/>
        <v>130</v>
      </c>
      <c r="AO163" s="104"/>
      <c r="AP163" s="97">
        <f t="shared" si="260"/>
        <v>130</v>
      </c>
      <c r="AQ163" s="135"/>
      <c r="AR163" s="78">
        <f t="shared" si="261"/>
        <v>0</v>
      </c>
      <c r="AS163" s="1503"/>
      <c r="AT163" s="84" t="s">
        <v>595</v>
      </c>
      <c r="AU163" s="185">
        <f t="shared" si="262"/>
        <v>0.36</v>
      </c>
      <c r="AV163" s="101"/>
      <c r="AW163" s="185">
        <f t="shared" si="263"/>
        <v>1.98</v>
      </c>
      <c r="AX163" s="101"/>
      <c r="AY163" s="185">
        <f>(AJ163*AY$4)/1000</f>
        <v>27.6</v>
      </c>
      <c r="AZ163" s="101"/>
      <c r="BA163" s="185">
        <f>(AL163*BA$4)/1000</f>
        <v>89.2</v>
      </c>
      <c r="BB163" s="112"/>
      <c r="BC163" s="185">
        <f>(AN163*BC$4)/1000</f>
        <v>10.4</v>
      </c>
      <c r="BD163" s="117"/>
      <c r="BE163" s="185">
        <f t="shared" si="264"/>
        <v>29.25</v>
      </c>
      <c r="BF163" s="112"/>
      <c r="BG163" s="190">
        <f t="shared" si="265"/>
        <v>0</v>
      </c>
      <c r="BH163" s="386">
        <f t="shared" si="254"/>
        <v>158.79</v>
      </c>
      <c r="BI163" s="1503"/>
      <c r="BJ163" s="84" t="s">
        <v>595</v>
      </c>
      <c r="BK163" s="280">
        <v>0</v>
      </c>
      <c r="BL163" s="184">
        <f t="shared" si="266"/>
        <v>0.36</v>
      </c>
      <c r="BM163" s="101"/>
      <c r="BN163" s="184">
        <f t="shared" si="267"/>
        <v>1.9799999999999998</v>
      </c>
      <c r="BO163" s="101"/>
      <c r="BP163" s="184">
        <f t="shared" si="268"/>
        <v>27.6</v>
      </c>
      <c r="BQ163" s="101"/>
      <c r="BR163" s="184">
        <f t="shared" si="269"/>
        <v>89.2</v>
      </c>
      <c r="BS163" s="112"/>
      <c r="BT163" s="184">
        <f t="shared" si="270"/>
        <v>10.4</v>
      </c>
      <c r="BU163" s="117"/>
      <c r="BV163" s="184">
        <f t="shared" si="271"/>
        <v>29.25</v>
      </c>
      <c r="BW163" s="112"/>
      <c r="BX163" s="184">
        <f t="shared" si="272"/>
        <v>0</v>
      </c>
      <c r="BY163" s="383">
        <f t="shared" si="273"/>
        <v>158.79</v>
      </c>
      <c r="BZ163" s="1503"/>
      <c r="CA163" s="84" t="s">
        <v>595</v>
      </c>
      <c r="CB163" s="262">
        <f t="shared" si="274"/>
        <v>0</v>
      </c>
      <c r="CC163" s="185">
        <f t="shared" si="275"/>
        <v>158.79</v>
      </c>
      <c r="CD163" s="101"/>
      <c r="CE163" s="185">
        <f t="shared" si="276"/>
        <v>158.79</v>
      </c>
      <c r="CF163" s="112"/>
      <c r="CG163" s="237">
        <v>1</v>
      </c>
      <c r="CH163" s="101"/>
      <c r="CI163" s="236">
        <f t="shared" si="277"/>
        <v>158.79</v>
      </c>
      <c r="CJ163" s="112"/>
      <c r="CK163" s="185">
        <f t="shared" si="278"/>
        <v>0</v>
      </c>
      <c r="CL163" s="117"/>
      <c r="CM163" s="236">
        <f t="shared" si="279"/>
        <v>0</v>
      </c>
      <c r="CN163" s="112"/>
      <c r="CO163" s="239">
        <v>39934</v>
      </c>
    </row>
    <row r="164" spans="2:93" ht="24">
      <c r="B164" s="84" t="s">
        <v>230</v>
      </c>
      <c r="C164" s="138">
        <v>0</v>
      </c>
      <c r="D164" s="101"/>
      <c r="E164" s="96">
        <v>150</v>
      </c>
      <c r="F164" s="101"/>
      <c r="G164" s="96">
        <v>125</v>
      </c>
      <c r="H164" s="101"/>
      <c r="I164" s="96">
        <v>125</v>
      </c>
      <c r="J164" s="112"/>
      <c r="K164" s="96">
        <v>250</v>
      </c>
      <c r="L164" s="101"/>
      <c r="M164" s="96">
        <v>150</v>
      </c>
      <c r="N164" s="112"/>
      <c r="O164" s="78"/>
      <c r="P164" s="1493"/>
      <c r="Q164" s="84" t="s">
        <v>230</v>
      </c>
      <c r="R164" s="215">
        <v>0</v>
      </c>
      <c r="S164" s="152"/>
      <c r="T164" s="215">
        <v>150</v>
      </c>
      <c r="U164" s="216"/>
      <c r="V164" s="215">
        <v>125</v>
      </c>
      <c r="W164" s="216"/>
      <c r="X164" s="215">
        <v>125</v>
      </c>
      <c r="Y164" s="216"/>
      <c r="Z164" s="215">
        <v>250</v>
      </c>
      <c r="AA164" s="216"/>
      <c r="AB164" s="215">
        <v>150</v>
      </c>
      <c r="AC164" s="216"/>
      <c r="AD164" s="270">
        <v>0</v>
      </c>
      <c r="AE164" s="1503"/>
      <c r="AF164" s="175">
        <f t="shared" si="255"/>
        <v>0</v>
      </c>
      <c r="AG164" s="101"/>
      <c r="AH164" s="96">
        <f t="shared" si="256"/>
        <v>150</v>
      </c>
      <c r="AI164" s="101"/>
      <c r="AJ164" s="96">
        <f t="shared" si="257"/>
        <v>125</v>
      </c>
      <c r="AK164" s="101"/>
      <c r="AL164" s="96">
        <f t="shared" si="258"/>
        <v>125</v>
      </c>
      <c r="AM164" s="112"/>
      <c r="AN164" s="96">
        <f t="shared" si="259"/>
        <v>250</v>
      </c>
      <c r="AO164" s="101"/>
      <c r="AP164" s="96">
        <f t="shared" si="260"/>
        <v>150</v>
      </c>
      <c r="AQ164" s="112"/>
      <c r="AR164" s="78">
        <f t="shared" si="261"/>
        <v>0</v>
      </c>
      <c r="AS164" s="1503"/>
      <c r="AT164" s="84" t="s">
        <v>230</v>
      </c>
      <c r="AU164" s="185">
        <f t="shared" si="262"/>
        <v>0</v>
      </c>
      <c r="AV164" s="187"/>
      <c r="AW164" s="185">
        <f t="shared" si="263"/>
        <v>3.3</v>
      </c>
      <c r="AX164" s="187"/>
      <c r="AY164" s="185">
        <f>(AJ164*AY$4)/1000</f>
        <v>34.5</v>
      </c>
      <c r="AZ164" s="187"/>
      <c r="BA164" s="185">
        <f>(AL164*BA$4)/1000</f>
        <v>111.5</v>
      </c>
      <c r="BB164" s="188"/>
      <c r="BC164" s="185">
        <f>(AN164*BC$4)/1000</f>
        <v>20</v>
      </c>
      <c r="BD164" s="189"/>
      <c r="BE164" s="185">
        <f t="shared" si="264"/>
        <v>33.75</v>
      </c>
      <c r="BF164" s="188"/>
      <c r="BG164" s="190">
        <f t="shared" si="265"/>
        <v>0</v>
      </c>
      <c r="BH164" s="386">
        <f t="shared" si="254"/>
        <v>203.05</v>
      </c>
      <c r="BI164" s="1503"/>
      <c r="BJ164" s="84" t="s">
        <v>230</v>
      </c>
      <c r="BK164" s="280">
        <v>0</v>
      </c>
      <c r="BL164" s="184">
        <f t="shared" si="266"/>
        <v>0</v>
      </c>
      <c r="BM164" s="101"/>
      <c r="BN164" s="184">
        <f t="shared" si="267"/>
        <v>3.3000000000000003</v>
      </c>
      <c r="BO164" s="101"/>
      <c r="BP164" s="184">
        <f t="shared" si="268"/>
        <v>34.5</v>
      </c>
      <c r="BQ164" s="101"/>
      <c r="BR164" s="184">
        <f t="shared" si="269"/>
        <v>111.5</v>
      </c>
      <c r="BS164" s="112"/>
      <c r="BT164" s="184">
        <f t="shared" si="270"/>
        <v>20</v>
      </c>
      <c r="BU164" s="117"/>
      <c r="BV164" s="184">
        <f t="shared" si="271"/>
        <v>33.75</v>
      </c>
      <c r="BW164" s="112"/>
      <c r="BX164" s="184">
        <f t="shared" si="272"/>
        <v>0</v>
      </c>
      <c r="BY164" s="383">
        <f t="shared" si="273"/>
        <v>203.05</v>
      </c>
      <c r="BZ164" s="1503"/>
      <c r="CA164" s="84" t="s">
        <v>230</v>
      </c>
      <c r="CB164" s="262">
        <f t="shared" si="274"/>
        <v>0</v>
      </c>
      <c r="CC164" s="185">
        <f t="shared" si="275"/>
        <v>203.05</v>
      </c>
      <c r="CD164" s="101"/>
      <c r="CE164" s="185">
        <f t="shared" si="276"/>
        <v>203.05</v>
      </c>
      <c r="CF164" s="112"/>
      <c r="CG164" s="237">
        <v>1</v>
      </c>
      <c r="CH164" s="101"/>
      <c r="CI164" s="236">
        <f t="shared" si="277"/>
        <v>203.05</v>
      </c>
      <c r="CJ164" s="112"/>
      <c r="CK164" s="185">
        <f t="shared" si="278"/>
        <v>0</v>
      </c>
      <c r="CL164" s="117"/>
      <c r="CM164" s="236">
        <f t="shared" si="279"/>
        <v>0</v>
      </c>
      <c r="CN164" s="112"/>
      <c r="CO164" s="239">
        <v>39934</v>
      </c>
    </row>
    <row r="165" spans="2:93" ht="24">
      <c r="B165" s="84" t="s">
        <v>229</v>
      </c>
      <c r="C165" s="138">
        <v>0</v>
      </c>
      <c r="D165" s="101"/>
      <c r="E165" s="96">
        <v>80</v>
      </c>
      <c r="F165" s="101"/>
      <c r="G165" s="138">
        <v>0</v>
      </c>
      <c r="H165" s="138">
        <v>0</v>
      </c>
      <c r="I165" s="138">
        <v>0</v>
      </c>
      <c r="J165" s="138">
        <v>0</v>
      </c>
      <c r="K165" s="138">
        <v>0</v>
      </c>
      <c r="L165" s="104"/>
      <c r="M165" s="96">
        <v>200</v>
      </c>
      <c r="N165" s="112"/>
      <c r="O165" s="78"/>
      <c r="P165" s="1493"/>
      <c r="Q165" s="84" t="s">
        <v>229</v>
      </c>
      <c r="R165" s="215">
        <v>0</v>
      </c>
      <c r="S165" s="152"/>
      <c r="T165" s="215">
        <v>80</v>
      </c>
      <c r="U165" s="216"/>
      <c r="V165" s="215">
        <v>0</v>
      </c>
      <c r="W165" s="216"/>
      <c r="X165" s="215">
        <v>0</v>
      </c>
      <c r="Y165" s="216"/>
      <c r="Z165" s="215">
        <v>0</v>
      </c>
      <c r="AA165" s="216"/>
      <c r="AB165" s="215">
        <v>200</v>
      </c>
      <c r="AC165" s="216"/>
      <c r="AD165" s="270">
        <v>0</v>
      </c>
      <c r="AE165" s="1503"/>
      <c r="AF165" s="175">
        <f t="shared" si="255"/>
        <v>0</v>
      </c>
      <c r="AG165" s="101"/>
      <c r="AH165" s="96">
        <f t="shared" si="256"/>
        <v>80</v>
      </c>
      <c r="AI165" s="101"/>
      <c r="AJ165" s="98">
        <f t="shared" si="257"/>
        <v>0</v>
      </c>
      <c r="AK165" s="104"/>
      <c r="AL165" s="98">
        <f t="shared" si="258"/>
        <v>0</v>
      </c>
      <c r="AM165" s="111"/>
      <c r="AN165" s="98">
        <f t="shared" si="259"/>
        <v>0</v>
      </c>
      <c r="AO165" s="104"/>
      <c r="AP165" s="96">
        <f t="shared" si="260"/>
        <v>200</v>
      </c>
      <c r="AQ165" s="112"/>
      <c r="AR165" s="78">
        <f t="shared" si="261"/>
        <v>0</v>
      </c>
      <c r="AS165" s="1503"/>
      <c r="AT165" s="84" t="s">
        <v>229</v>
      </c>
      <c r="AU165" s="185">
        <f t="shared" si="262"/>
        <v>0</v>
      </c>
      <c r="AV165" s="101"/>
      <c r="AW165" s="185">
        <f t="shared" si="263"/>
        <v>1.76</v>
      </c>
      <c r="AX165" s="101"/>
      <c r="AY165" s="185"/>
      <c r="AZ165" s="101"/>
      <c r="BA165" s="185"/>
      <c r="BB165" s="112"/>
      <c r="BC165" s="185"/>
      <c r="BD165" s="117"/>
      <c r="BE165" s="185">
        <f t="shared" si="264"/>
        <v>45</v>
      </c>
      <c r="BF165" s="112"/>
      <c r="BG165" s="190">
        <f t="shared" si="265"/>
        <v>0</v>
      </c>
      <c r="BH165" s="386">
        <f t="shared" si="254"/>
        <v>46.76</v>
      </c>
      <c r="BI165" s="1503"/>
      <c r="BJ165" s="84" t="s">
        <v>229</v>
      </c>
      <c r="BK165" s="280">
        <v>0</v>
      </c>
      <c r="BL165" s="184">
        <f t="shared" si="266"/>
        <v>0</v>
      </c>
      <c r="BM165" s="101"/>
      <c r="BN165" s="184">
        <f t="shared" si="267"/>
        <v>1.76</v>
      </c>
      <c r="BO165" s="101"/>
      <c r="BP165" s="184">
        <f t="shared" si="268"/>
        <v>0</v>
      </c>
      <c r="BQ165" s="101"/>
      <c r="BR165" s="184">
        <f t="shared" si="269"/>
        <v>0</v>
      </c>
      <c r="BS165" s="112"/>
      <c r="BT165" s="184">
        <f t="shared" si="270"/>
        <v>0</v>
      </c>
      <c r="BU165" s="117"/>
      <c r="BV165" s="184">
        <f t="shared" si="271"/>
        <v>45</v>
      </c>
      <c r="BW165" s="112"/>
      <c r="BX165" s="184">
        <f t="shared" si="272"/>
        <v>0</v>
      </c>
      <c r="BY165" s="383">
        <f t="shared" si="273"/>
        <v>46.76</v>
      </c>
      <c r="BZ165" s="1503"/>
      <c r="CA165" s="84" t="s">
        <v>229</v>
      </c>
      <c r="CB165" s="262">
        <f t="shared" si="274"/>
        <v>0</v>
      </c>
      <c r="CC165" s="185">
        <f t="shared" si="275"/>
        <v>46.76</v>
      </c>
      <c r="CD165" s="101"/>
      <c r="CE165" s="185">
        <f t="shared" si="276"/>
        <v>46.76</v>
      </c>
      <c r="CF165" s="112"/>
      <c r="CG165" s="237">
        <v>1</v>
      </c>
      <c r="CH165" s="101"/>
      <c r="CI165" s="236">
        <f t="shared" si="277"/>
        <v>46.76</v>
      </c>
      <c r="CJ165" s="112"/>
      <c r="CK165" s="185">
        <f t="shared" si="278"/>
        <v>0</v>
      </c>
      <c r="CL165" s="117"/>
      <c r="CM165" s="236">
        <f t="shared" si="279"/>
        <v>0</v>
      </c>
      <c r="CN165" s="112"/>
      <c r="CO165" s="239">
        <v>39934</v>
      </c>
    </row>
    <row r="166" spans="2:93">
      <c r="B166" s="84" t="s">
        <v>571</v>
      </c>
      <c r="C166" s="138">
        <v>0</v>
      </c>
      <c r="D166" s="101"/>
      <c r="E166" s="109">
        <v>115</v>
      </c>
      <c r="F166" s="124"/>
      <c r="G166" s="109">
        <v>115</v>
      </c>
      <c r="H166" s="124"/>
      <c r="I166" s="109">
        <v>115</v>
      </c>
      <c r="J166" s="124"/>
      <c r="K166" s="109">
        <v>110</v>
      </c>
      <c r="L166" s="104"/>
      <c r="M166" s="109">
        <v>115</v>
      </c>
      <c r="N166" s="124"/>
      <c r="O166" s="78"/>
      <c r="P166" s="1493"/>
      <c r="Q166" s="84" t="s">
        <v>571</v>
      </c>
      <c r="R166" s="215">
        <v>0</v>
      </c>
      <c r="S166" s="152"/>
      <c r="T166" s="215">
        <v>115</v>
      </c>
      <c r="U166" s="216"/>
      <c r="V166" s="215">
        <v>115</v>
      </c>
      <c r="W166" s="216"/>
      <c r="X166" s="215">
        <v>115</v>
      </c>
      <c r="Y166" s="216"/>
      <c r="Z166" s="215">
        <v>110</v>
      </c>
      <c r="AA166" s="216"/>
      <c r="AB166" s="215">
        <v>115</v>
      </c>
      <c r="AC166" s="216"/>
      <c r="AD166" s="270">
        <v>0</v>
      </c>
      <c r="AE166" s="1503"/>
      <c r="AF166" s="175">
        <f t="shared" si="255"/>
        <v>0</v>
      </c>
      <c r="AG166" s="101"/>
      <c r="AH166" s="97">
        <f t="shared" si="256"/>
        <v>115</v>
      </c>
      <c r="AI166" s="135"/>
      <c r="AJ166" s="97">
        <f t="shared" si="257"/>
        <v>115</v>
      </c>
      <c r="AK166" s="135"/>
      <c r="AL166" s="97">
        <f t="shared" si="258"/>
        <v>115</v>
      </c>
      <c r="AM166" s="135"/>
      <c r="AN166" s="97">
        <f t="shared" si="259"/>
        <v>110</v>
      </c>
      <c r="AO166" s="104"/>
      <c r="AP166" s="97">
        <f t="shared" si="260"/>
        <v>115</v>
      </c>
      <c r="AQ166" s="135"/>
      <c r="AR166" s="78">
        <f t="shared" si="261"/>
        <v>0</v>
      </c>
      <c r="AS166" s="1503"/>
      <c r="AT166" s="84" t="s">
        <v>571</v>
      </c>
      <c r="AU166" s="185">
        <f t="shared" si="262"/>
        <v>0</v>
      </c>
      <c r="AV166" s="101"/>
      <c r="AW166" s="185">
        <f t="shared" si="263"/>
        <v>2.5299999999999998</v>
      </c>
      <c r="AX166" s="101"/>
      <c r="AY166" s="185">
        <f>(AJ166*AY$4)/1000</f>
        <v>31.74</v>
      </c>
      <c r="AZ166" s="101"/>
      <c r="BA166" s="185">
        <f>(AL166*BA$4)/1000</f>
        <v>102.58</v>
      </c>
      <c r="BB166" s="112"/>
      <c r="BC166" s="185">
        <f>(AN166*BC$4)/1000</f>
        <v>8.8000000000000007</v>
      </c>
      <c r="BD166" s="117"/>
      <c r="BE166" s="185">
        <f t="shared" si="264"/>
        <v>25.875</v>
      </c>
      <c r="BF166" s="112"/>
      <c r="BG166" s="190">
        <f t="shared" si="265"/>
        <v>0</v>
      </c>
      <c r="BH166" s="386">
        <f t="shared" si="254"/>
        <v>171.52500000000001</v>
      </c>
      <c r="BI166" s="1503"/>
      <c r="BJ166" s="84" t="s">
        <v>571</v>
      </c>
      <c r="BK166" s="280">
        <v>0</v>
      </c>
      <c r="BL166" s="184">
        <f t="shared" si="266"/>
        <v>0</v>
      </c>
      <c r="BM166" s="101"/>
      <c r="BN166" s="184">
        <f t="shared" si="267"/>
        <v>2.5299999999999998</v>
      </c>
      <c r="BO166" s="101"/>
      <c r="BP166" s="184">
        <f t="shared" si="268"/>
        <v>31.739999999999995</v>
      </c>
      <c r="BQ166" s="101"/>
      <c r="BR166" s="184">
        <f t="shared" si="269"/>
        <v>102.58</v>
      </c>
      <c r="BS166" s="112"/>
      <c r="BT166" s="184">
        <f t="shared" si="270"/>
        <v>8.8000000000000007</v>
      </c>
      <c r="BU166" s="117"/>
      <c r="BV166" s="184">
        <f t="shared" si="271"/>
        <v>25.874999999999996</v>
      </c>
      <c r="BW166" s="112"/>
      <c r="BX166" s="184">
        <f t="shared" si="272"/>
        <v>0</v>
      </c>
      <c r="BY166" s="383">
        <f t="shared" si="273"/>
        <v>171.52500000000001</v>
      </c>
      <c r="BZ166" s="1503"/>
      <c r="CA166" s="84" t="s">
        <v>571</v>
      </c>
      <c r="CB166" s="262">
        <f t="shared" si="274"/>
        <v>0</v>
      </c>
      <c r="CC166" s="185">
        <f t="shared" si="275"/>
        <v>171.52500000000001</v>
      </c>
      <c r="CD166" s="101"/>
      <c r="CE166" s="185">
        <f t="shared" si="276"/>
        <v>171.52500000000001</v>
      </c>
      <c r="CF166" s="112"/>
      <c r="CG166" s="237">
        <v>1</v>
      </c>
      <c r="CH166" s="101"/>
      <c r="CI166" s="236">
        <f t="shared" si="277"/>
        <v>171.52500000000001</v>
      </c>
      <c r="CJ166" s="112"/>
      <c r="CK166" s="185">
        <f t="shared" si="278"/>
        <v>0</v>
      </c>
      <c r="CL166" s="117"/>
      <c r="CM166" s="236">
        <f t="shared" si="279"/>
        <v>0</v>
      </c>
      <c r="CN166" s="112"/>
      <c r="CO166" s="239">
        <v>39934</v>
      </c>
    </row>
    <row r="167" spans="2:93">
      <c r="B167" s="84" t="s">
        <v>597</v>
      </c>
      <c r="C167" s="138">
        <v>0</v>
      </c>
      <c r="D167" s="101"/>
      <c r="E167" s="96">
        <v>100</v>
      </c>
      <c r="F167" s="125"/>
      <c r="G167" s="109">
        <v>110</v>
      </c>
      <c r="H167" s="124"/>
      <c r="I167" s="109">
        <v>110</v>
      </c>
      <c r="J167" s="124"/>
      <c r="K167" s="109">
        <v>110</v>
      </c>
      <c r="L167" s="104"/>
      <c r="M167" s="96">
        <v>100</v>
      </c>
      <c r="N167" s="112"/>
      <c r="O167" s="78"/>
      <c r="P167" s="1493"/>
      <c r="Q167" s="84" t="s">
        <v>597</v>
      </c>
      <c r="R167" s="215">
        <v>0</v>
      </c>
      <c r="S167" s="152"/>
      <c r="T167" s="215">
        <v>100</v>
      </c>
      <c r="U167" s="216"/>
      <c r="V167" s="215">
        <v>110</v>
      </c>
      <c r="W167" s="216"/>
      <c r="X167" s="215">
        <v>110</v>
      </c>
      <c r="Y167" s="216"/>
      <c r="Z167" s="215">
        <v>110</v>
      </c>
      <c r="AA167" s="216"/>
      <c r="AB167" s="215">
        <v>100</v>
      </c>
      <c r="AC167" s="216"/>
      <c r="AD167" s="270">
        <v>0</v>
      </c>
      <c r="AE167" s="1503"/>
      <c r="AF167" s="175">
        <f t="shared" si="255"/>
        <v>0</v>
      </c>
      <c r="AG167" s="101"/>
      <c r="AH167" s="96">
        <f t="shared" si="256"/>
        <v>100</v>
      </c>
      <c r="AI167" s="125"/>
      <c r="AJ167" s="97">
        <f t="shared" si="257"/>
        <v>110</v>
      </c>
      <c r="AK167" s="135"/>
      <c r="AL167" s="97">
        <f t="shared" si="258"/>
        <v>110</v>
      </c>
      <c r="AM167" s="135"/>
      <c r="AN167" s="97">
        <f t="shared" si="259"/>
        <v>110</v>
      </c>
      <c r="AO167" s="104"/>
      <c r="AP167" s="96">
        <f t="shared" si="260"/>
        <v>100</v>
      </c>
      <c r="AQ167" s="112"/>
      <c r="AR167" s="78">
        <f t="shared" si="261"/>
        <v>0</v>
      </c>
      <c r="AS167" s="1503"/>
      <c r="AT167" s="84" t="s">
        <v>597</v>
      </c>
      <c r="AU167" s="185">
        <f t="shared" si="262"/>
        <v>0</v>
      </c>
      <c r="AV167" s="101"/>
      <c r="AW167" s="185">
        <f t="shared" si="263"/>
        <v>2.2000000000000002</v>
      </c>
      <c r="AX167" s="101"/>
      <c r="AY167" s="185">
        <f>(AJ167*AY$4)/1000</f>
        <v>30.36</v>
      </c>
      <c r="AZ167" s="101"/>
      <c r="BA167" s="185">
        <f>(AL167*BA$4)/1000</f>
        <v>98.12</v>
      </c>
      <c r="BB167" s="112"/>
      <c r="BC167" s="185">
        <f>(AN167*BC$4)/1000</f>
        <v>8.8000000000000007</v>
      </c>
      <c r="BD167" s="117"/>
      <c r="BE167" s="185">
        <f t="shared" si="264"/>
        <v>22.5</v>
      </c>
      <c r="BF167" s="112"/>
      <c r="BG167" s="190">
        <f t="shared" si="265"/>
        <v>0</v>
      </c>
      <c r="BH167" s="386">
        <f t="shared" si="254"/>
        <v>161.98000000000002</v>
      </c>
      <c r="BI167" s="1503"/>
      <c r="BJ167" s="84" t="s">
        <v>597</v>
      </c>
      <c r="BK167" s="280">
        <v>0</v>
      </c>
      <c r="BL167" s="184">
        <f t="shared" si="266"/>
        <v>0</v>
      </c>
      <c r="BM167" s="101"/>
      <c r="BN167" s="184">
        <f t="shared" si="267"/>
        <v>2.2000000000000002</v>
      </c>
      <c r="BO167" s="101"/>
      <c r="BP167" s="184">
        <f t="shared" si="268"/>
        <v>30.36</v>
      </c>
      <c r="BQ167" s="101"/>
      <c r="BR167" s="184">
        <f t="shared" si="269"/>
        <v>98.12</v>
      </c>
      <c r="BS167" s="112"/>
      <c r="BT167" s="184">
        <f t="shared" si="270"/>
        <v>8.8000000000000007</v>
      </c>
      <c r="BU167" s="117"/>
      <c r="BV167" s="184">
        <f t="shared" si="271"/>
        <v>22.5</v>
      </c>
      <c r="BW167" s="112"/>
      <c r="BX167" s="184">
        <f t="shared" si="272"/>
        <v>0</v>
      </c>
      <c r="BY167" s="383">
        <f t="shared" si="273"/>
        <v>161.98000000000002</v>
      </c>
      <c r="BZ167" s="1503"/>
      <c r="CA167" s="84" t="s">
        <v>597</v>
      </c>
      <c r="CB167" s="262">
        <f t="shared" si="274"/>
        <v>0</v>
      </c>
      <c r="CC167" s="185">
        <f t="shared" si="275"/>
        <v>161.98000000000002</v>
      </c>
      <c r="CD167" s="101"/>
      <c r="CE167" s="185">
        <f t="shared" si="276"/>
        <v>161.98000000000002</v>
      </c>
      <c r="CF167" s="112"/>
      <c r="CG167" s="237">
        <v>1</v>
      </c>
      <c r="CH167" s="101"/>
      <c r="CI167" s="236">
        <f t="shared" si="277"/>
        <v>161.98000000000002</v>
      </c>
      <c r="CJ167" s="112"/>
      <c r="CK167" s="185">
        <f t="shared" si="278"/>
        <v>0</v>
      </c>
      <c r="CL167" s="117"/>
      <c r="CM167" s="236">
        <f t="shared" si="279"/>
        <v>0</v>
      </c>
      <c r="CN167" s="112"/>
      <c r="CO167" s="239">
        <v>39934</v>
      </c>
    </row>
    <row r="168" spans="2:93">
      <c r="B168" s="84" t="s">
        <v>598</v>
      </c>
      <c r="C168" s="98">
        <v>20</v>
      </c>
      <c r="D168" s="103" t="s">
        <v>225</v>
      </c>
      <c r="E168" s="96">
        <v>20</v>
      </c>
      <c r="F168" s="101"/>
      <c r="G168" s="96">
        <v>20</v>
      </c>
      <c r="H168" s="101"/>
      <c r="I168" s="96">
        <v>30</v>
      </c>
      <c r="J168" s="125"/>
      <c r="K168" s="109">
        <v>35</v>
      </c>
      <c r="L168" s="104"/>
      <c r="M168" s="96">
        <v>40</v>
      </c>
      <c r="N168" s="112"/>
      <c r="O168" s="78"/>
      <c r="P168" s="1493"/>
      <c r="Q168" s="84" t="s">
        <v>598</v>
      </c>
      <c r="R168" s="215">
        <v>20</v>
      </c>
      <c r="S168" s="199" t="s">
        <v>225</v>
      </c>
      <c r="T168" s="215">
        <v>20</v>
      </c>
      <c r="U168" s="216"/>
      <c r="V168" s="215">
        <v>20</v>
      </c>
      <c r="W168" s="216"/>
      <c r="X168" s="215">
        <v>30</v>
      </c>
      <c r="Y168" s="216"/>
      <c r="Z168" s="215">
        <v>35</v>
      </c>
      <c r="AA168" s="216"/>
      <c r="AB168" s="215">
        <v>40</v>
      </c>
      <c r="AC168" s="216"/>
      <c r="AD168" s="270">
        <v>0</v>
      </c>
      <c r="AE168" s="1503"/>
      <c r="AF168" s="179">
        <f t="shared" si="255"/>
        <v>20</v>
      </c>
      <c r="AG168" s="154"/>
      <c r="AH168" s="96">
        <f t="shared" si="256"/>
        <v>20</v>
      </c>
      <c r="AI168" s="101"/>
      <c r="AJ168" s="96">
        <f t="shared" si="257"/>
        <v>20</v>
      </c>
      <c r="AK168" s="101"/>
      <c r="AL168" s="96">
        <f t="shared" si="258"/>
        <v>30</v>
      </c>
      <c r="AM168" s="125"/>
      <c r="AN168" s="97">
        <f t="shared" si="259"/>
        <v>35</v>
      </c>
      <c r="AO168" s="104"/>
      <c r="AP168" s="96">
        <f t="shared" si="260"/>
        <v>40</v>
      </c>
      <c r="AQ168" s="112"/>
      <c r="AR168" s="78">
        <f t="shared" si="261"/>
        <v>0</v>
      </c>
      <c r="AS168" s="1503"/>
      <c r="AT168" s="84" t="s">
        <v>598</v>
      </c>
      <c r="AU168" s="185">
        <f t="shared" si="262"/>
        <v>0.08</v>
      </c>
      <c r="AV168" s="101"/>
      <c r="AW168" s="185">
        <f t="shared" si="263"/>
        <v>0.44</v>
      </c>
      <c r="AX168" s="101"/>
      <c r="AY168" s="185">
        <f>(AJ168*AY$4)/1000</f>
        <v>5.52</v>
      </c>
      <c r="AZ168" s="101"/>
      <c r="BA168" s="185">
        <f>(AL168*BA$4)/1000</f>
        <v>26.76</v>
      </c>
      <c r="BB168" s="112"/>
      <c r="BC168" s="185">
        <f>(AN168*BC$4)/1000</f>
        <v>2.8</v>
      </c>
      <c r="BD168" s="117"/>
      <c r="BE168" s="185">
        <f t="shared" si="264"/>
        <v>9</v>
      </c>
      <c r="BF168" s="112"/>
      <c r="BG168" s="190">
        <f t="shared" si="265"/>
        <v>0</v>
      </c>
      <c r="BH168" s="386">
        <f t="shared" si="254"/>
        <v>44.599999999999994</v>
      </c>
      <c r="BI168" s="1503"/>
      <c r="BJ168" s="84" t="s">
        <v>598</v>
      </c>
      <c r="BK168" s="280">
        <v>0</v>
      </c>
      <c r="BL168" s="184">
        <f t="shared" si="266"/>
        <v>0.08</v>
      </c>
      <c r="BM168" s="101"/>
      <c r="BN168" s="184">
        <f t="shared" si="267"/>
        <v>0.44</v>
      </c>
      <c r="BO168" s="101"/>
      <c r="BP168" s="184">
        <f t="shared" si="268"/>
        <v>5.52</v>
      </c>
      <c r="BQ168" s="101"/>
      <c r="BR168" s="184">
        <f t="shared" si="269"/>
        <v>26.76</v>
      </c>
      <c r="BS168" s="112"/>
      <c r="BT168" s="184">
        <f t="shared" si="270"/>
        <v>2.8</v>
      </c>
      <c r="BU168" s="117"/>
      <c r="BV168" s="184">
        <f t="shared" si="271"/>
        <v>9</v>
      </c>
      <c r="BW168" s="112"/>
      <c r="BX168" s="184">
        <f t="shared" si="272"/>
        <v>0</v>
      </c>
      <c r="BY168" s="383">
        <f t="shared" si="273"/>
        <v>44.599999999999994</v>
      </c>
      <c r="BZ168" s="1503"/>
      <c r="CA168" s="84" t="s">
        <v>598</v>
      </c>
      <c r="CB168" s="262">
        <f t="shared" si="274"/>
        <v>0</v>
      </c>
      <c r="CC168" s="185">
        <f t="shared" si="275"/>
        <v>44.599999999999994</v>
      </c>
      <c r="CD168" s="101"/>
      <c r="CE168" s="185">
        <f t="shared" si="276"/>
        <v>44.599999999999994</v>
      </c>
      <c r="CF168" s="112"/>
      <c r="CG168" s="237">
        <v>1</v>
      </c>
      <c r="CH168" s="101"/>
      <c r="CI168" s="236">
        <f t="shared" si="277"/>
        <v>44.599999999999994</v>
      </c>
      <c r="CJ168" s="112"/>
      <c r="CK168" s="185">
        <f t="shared" si="278"/>
        <v>0</v>
      </c>
      <c r="CL168" s="117"/>
      <c r="CM168" s="236">
        <f t="shared" si="279"/>
        <v>0</v>
      </c>
      <c r="CN168" s="112"/>
      <c r="CO168" s="239">
        <v>39934</v>
      </c>
    </row>
    <row r="169" spans="2:93">
      <c r="B169" s="84" t="s">
        <v>573</v>
      </c>
      <c r="C169" s="138">
        <v>0</v>
      </c>
      <c r="D169" s="101"/>
      <c r="E169" s="96">
        <v>60</v>
      </c>
      <c r="F169" s="101"/>
      <c r="G169" s="96">
        <v>60</v>
      </c>
      <c r="H169" s="101"/>
      <c r="I169" s="96">
        <v>60</v>
      </c>
      <c r="J169" s="112"/>
      <c r="K169" s="96">
        <v>120</v>
      </c>
      <c r="L169" s="101"/>
      <c r="M169" s="96">
        <v>120</v>
      </c>
      <c r="N169" s="112"/>
      <c r="O169" s="78"/>
      <c r="P169" s="1493"/>
      <c r="Q169" s="84" t="s">
        <v>573</v>
      </c>
      <c r="R169" s="215">
        <v>0</v>
      </c>
      <c r="S169" s="101"/>
      <c r="T169" s="215">
        <v>60</v>
      </c>
      <c r="U169" s="216"/>
      <c r="V169" s="215">
        <v>60</v>
      </c>
      <c r="W169" s="216"/>
      <c r="X169" s="215">
        <v>60</v>
      </c>
      <c r="Y169" s="216"/>
      <c r="Z169" s="215">
        <v>120</v>
      </c>
      <c r="AA169" s="216"/>
      <c r="AB169" s="215">
        <v>120</v>
      </c>
      <c r="AC169" s="216"/>
      <c r="AD169" s="270">
        <v>0</v>
      </c>
      <c r="AE169" s="1503"/>
      <c r="AF169" s="175">
        <f t="shared" si="255"/>
        <v>0</v>
      </c>
      <c r="AG169" s="101"/>
      <c r="AH169" s="96">
        <f t="shared" si="256"/>
        <v>60</v>
      </c>
      <c r="AI169" s="101"/>
      <c r="AJ169" s="96">
        <f t="shared" si="257"/>
        <v>60</v>
      </c>
      <c r="AK169" s="101"/>
      <c r="AL169" s="96">
        <f t="shared" si="258"/>
        <v>60</v>
      </c>
      <c r="AM169" s="112"/>
      <c r="AN169" s="96">
        <f t="shared" si="259"/>
        <v>120</v>
      </c>
      <c r="AO169" s="101"/>
      <c r="AP169" s="96">
        <f t="shared" si="260"/>
        <v>120</v>
      </c>
      <c r="AQ169" s="112"/>
      <c r="AR169" s="78">
        <f t="shared" si="261"/>
        <v>0</v>
      </c>
      <c r="AS169" s="1503"/>
      <c r="AT169" s="84" t="s">
        <v>573</v>
      </c>
      <c r="AU169" s="185">
        <f t="shared" si="262"/>
        <v>0</v>
      </c>
      <c r="AV169" s="101"/>
      <c r="AW169" s="185">
        <f t="shared" si="263"/>
        <v>1.32</v>
      </c>
      <c r="AX169" s="101"/>
      <c r="AY169" s="185">
        <f>(AJ169*AY$4)/1000</f>
        <v>16.559999999999999</v>
      </c>
      <c r="AZ169" s="101"/>
      <c r="BA169" s="185">
        <f>(AL169*BA$4)/1000</f>
        <v>53.52</v>
      </c>
      <c r="BB169" s="112"/>
      <c r="BC169" s="185">
        <f>(AN169*BC$4)/1000</f>
        <v>9.6</v>
      </c>
      <c r="BD169" s="117"/>
      <c r="BE169" s="185">
        <f t="shared" si="264"/>
        <v>27</v>
      </c>
      <c r="BF169" s="112"/>
      <c r="BG169" s="190">
        <f t="shared" si="265"/>
        <v>0</v>
      </c>
      <c r="BH169" s="386">
        <f t="shared" si="254"/>
        <v>108</v>
      </c>
      <c r="BI169" s="1503"/>
      <c r="BJ169" s="84" t="s">
        <v>573</v>
      </c>
      <c r="BK169" s="280">
        <v>0</v>
      </c>
      <c r="BL169" s="184">
        <f t="shared" si="266"/>
        <v>0</v>
      </c>
      <c r="BM169" s="101"/>
      <c r="BN169" s="184">
        <f t="shared" si="267"/>
        <v>1.32</v>
      </c>
      <c r="BO169" s="101"/>
      <c r="BP169" s="184">
        <f t="shared" si="268"/>
        <v>16.559999999999999</v>
      </c>
      <c r="BQ169" s="101"/>
      <c r="BR169" s="184">
        <f t="shared" si="269"/>
        <v>53.52</v>
      </c>
      <c r="BS169" s="112"/>
      <c r="BT169" s="184">
        <f t="shared" si="270"/>
        <v>9.6</v>
      </c>
      <c r="BU169" s="117"/>
      <c r="BV169" s="184">
        <f t="shared" si="271"/>
        <v>27</v>
      </c>
      <c r="BW169" s="112"/>
      <c r="BX169" s="184">
        <f t="shared" si="272"/>
        <v>0</v>
      </c>
      <c r="BY169" s="383">
        <f t="shared" si="273"/>
        <v>108</v>
      </c>
      <c r="BZ169" s="1503"/>
      <c r="CA169" s="84" t="s">
        <v>573</v>
      </c>
      <c r="CB169" s="262">
        <f t="shared" si="274"/>
        <v>0</v>
      </c>
      <c r="CC169" s="185">
        <f t="shared" si="275"/>
        <v>108</v>
      </c>
      <c r="CD169" s="101"/>
      <c r="CE169" s="185">
        <f t="shared" si="276"/>
        <v>108</v>
      </c>
      <c r="CF169" s="112"/>
      <c r="CG169" s="237">
        <v>1</v>
      </c>
      <c r="CH169" s="101"/>
      <c r="CI169" s="236">
        <f t="shared" si="277"/>
        <v>108</v>
      </c>
      <c r="CJ169" s="112"/>
      <c r="CK169" s="185">
        <f t="shared" si="278"/>
        <v>0</v>
      </c>
      <c r="CL169" s="117"/>
      <c r="CM169" s="236">
        <f t="shared" si="279"/>
        <v>0</v>
      </c>
      <c r="CN169" s="112"/>
      <c r="CO169" s="239">
        <v>39934</v>
      </c>
    </row>
    <row r="170" spans="2:93" ht="24">
      <c r="B170" s="87" t="s">
        <v>228</v>
      </c>
      <c r="C170" s="268">
        <v>230</v>
      </c>
      <c r="D170" s="105"/>
      <c r="E170" s="268">
        <v>230</v>
      </c>
      <c r="F170" s="269"/>
      <c r="G170" s="233">
        <v>0</v>
      </c>
      <c r="H170" s="105"/>
      <c r="I170" s="233">
        <v>0</v>
      </c>
      <c r="J170" s="164"/>
      <c r="K170" s="233">
        <v>0</v>
      </c>
      <c r="L170" s="105"/>
      <c r="M170" s="233">
        <v>0</v>
      </c>
      <c r="N170" s="164"/>
      <c r="O170" s="80"/>
      <c r="P170" s="1493"/>
      <c r="Q170" s="87" t="s">
        <v>228</v>
      </c>
      <c r="R170" s="272">
        <v>230</v>
      </c>
      <c r="S170" s="105"/>
      <c r="T170" s="272">
        <v>230</v>
      </c>
      <c r="U170" s="273"/>
      <c r="V170" s="272">
        <v>0</v>
      </c>
      <c r="W170" s="273"/>
      <c r="X170" s="272">
        <v>0</v>
      </c>
      <c r="Y170" s="273"/>
      <c r="Z170" s="272">
        <v>0</v>
      </c>
      <c r="AA170" s="273"/>
      <c r="AB170" s="272">
        <v>0</v>
      </c>
      <c r="AC170" s="273"/>
      <c r="AD170" s="274">
        <v>0</v>
      </c>
      <c r="AE170" s="1503"/>
      <c r="AF170" s="181">
        <f t="shared" si="255"/>
        <v>230</v>
      </c>
      <c r="AG170" s="105"/>
      <c r="AH170" s="182">
        <f t="shared" si="256"/>
        <v>230</v>
      </c>
      <c r="AI170" s="183"/>
      <c r="AJ170" s="99">
        <f t="shared" si="257"/>
        <v>0</v>
      </c>
      <c r="AK170" s="105"/>
      <c r="AL170" s="99">
        <f t="shared" si="258"/>
        <v>0</v>
      </c>
      <c r="AM170" s="164"/>
      <c r="AN170" s="99">
        <f t="shared" si="259"/>
        <v>0</v>
      </c>
      <c r="AO170" s="105"/>
      <c r="AP170" s="99">
        <f t="shared" si="260"/>
        <v>0</v>
      </c>
      <c r="AQ170" s="164"/>
      <c r="AR170" s="80">
        <f t="shared" si="261"/>
        <v>0</v>
      </c>
      <c r="AS170" s="1503"/>
      <c r="AT170" s="87" t="s">
        <v>228</v>
      </c>
      <c r="AU170" s="185">
        <f>(AF170*AU$4)/10000</f>
        <v>9.1999999999999998E-2</v>
      </c>
      <c r="AV170" s="101"/>
      <c r="AW170" s="185">
        <f>(AH170*AW$4)/10000</f>
        <v>0.50600000000000001</v>
      </c>
      <c r="AX170" s="101"/>
      <c r="AY170" s="185"/>
      <c r="AZ170" s="101"/>
      <c r="BA170" s="185"/>
      <c r="BB170" s="112"/>
      <c r="BC170" s="185"/>
      <c r="BD170" s="117"/>
      <c r="BE170" s="185"/>
      <c r="BF170" s="112"/>
      <c r="BG170" s="190">
        <f>(AR170*BG$4)/10000</f>
        <v>0</v>
      </c>
      <c r="BH170" s="386">
        <f t="shared" si="254"/>
        <v>0.59799999999999998</v>
      </c>
      <c r="BI170" s="1503"/>
      <c r="BJ170" s="87" t="s">
        <v>228</v>
      </c>
      <c r="BK170" s="283">
        <v>0</v>
      </c>
      <c r="BL170" s="279">
        <f t="shared" si="266"/>
        <v>9.1999999999999998E-2</v>
      </c>
      <c r="BM170" s="193"/>
      <c r="BN170" s="279">
        <f t="shared" si="267"/>
        <v>0.50600000000000001</v>
      </c>
      <c r="BO170" s="193"/>
      <c r="BP170" s="279">
        <f t="shared" si="268"/>
        <v>0</v>
      </c>
      <c r="BQ170" s="193"/>
      <c r="BR170" s="279">
        <f t="shared" si="269"/>
        <v>0</v>
      </c>
      <c r="BS170" s="194"/>
      <c r="BT170" s="279">
        <f t="shared" si="270"/>
        <v>0</v>
      </c>
      <c r="BU170" s="195"/>
      <c r="BV170" s="279">
        <f t="shared" si="271"/>
        <v>0</v>
      </c>
      <c r="BW170" s="194"/>
      <c r="BX170" s="279">
        <f t="shared" si="272"/>
        <v>0</v>
      </c>
      <c r="BY170" s="383">
        <f t="shared" si="273"/>
        <v>0.59799999999999998</v>
      </c>
      <c r="BZ170" s="1503"/>
      <c r="CA170" s="87" t="s">
        <v>228</v>
      </c>
      <c r="CB170" s="286">
        <f t="shared" si="274"/>
        <v>0</v>
      </c>
      <c r="CC170" s="192">
        <f t="shared" si="275"/>
        <v>0.59799999999999998</v>
      </c>
      <c r="CD170" s="193"/>
      <c r="CE170" s="192">
        <f t="shared" si="276"/>
        <v>0.59799999999999998</v>
      </c>
      <c r="CF170" s="194"/>
      <c r="CG170" s="287">
        <v>1</v>
      </c>
      <c r="CH170" s="193"/>
      <c r="CI170" s="288">
        <f t="shared" si="277"/>
        <v>0.59799999999999998</v>
      </c>
      <c r="CJ170" s="194"/>
      <c r="CK170" s="192">
        <f t="shared" si="278"/>
        <v>0</v>
      </c>
      <c r="CL170" s="195"/>
      <c r="CM170" s="288">
        <f t="shared" si="279"/>
        <v>0</v>
      </c>
      <c r="CN170" s="194"/>
      <c r="CO170" s="289">
        <v>39934</v>
      </c>
    </row>
    <row r="171" spans="2:93">
      <c r="B171" s="88"/>
      <c r="C171" s="81"/>
      <c r="D171" s="81"/>
      <c r="E171" s="81"/>
      <c r="F171" s="128"/>
      <c r="G171" s="81"/>
      <c r="H171" s="128"/>
      <c r="I171" s="81"/>
      <c r="J171" s="128"/>
      <c r="K171" s="81"/>
      <c r="L171" s="120"/>
      <c r="M171" s="81"/>
      <c r="N171" s="128"/>
      <c r="O171" s="81"/>
      <c r="P171" s="63"/>
      <c r="Q171" s="88"/>
      <c r="R171" s="81"/>
      <c r="S171" s="81"/>
      <c r="T171" s="81"/>
      <c r="U171" s="128"/>
      <c r="V171" s="81"/>
      <c r="W171" s="128"/>
      <c r="X171" s="81"/>
      <c r="Y171" s="128"/>
      <c r="Z171" s="81"/>
      <c r="AA171" s="120"/>
      <c r="AB171" s="81"/>
      <c r="AC171" s="128"/>
      <c r="AD171" s="81"/>
      <c r="AE171" s="168"/>
      <c r="AF171" s="81"/>
      <c r="AG171" s="81"/>
      <c r="AH171" s="81"/>
      <c r="AI171" s="128"/>
      <c r="AJ171" s="81"/>
      <c r="AK171" s="128"/>
      <c r="AL171" s="81"/>
      <c r="AM171" s="128"/>
      <c r="AN171" s="81"/>
      <c r="AO171" s="120"/>
      <c r="AP171" s="81"/>
      <c r="AQ171" s="128"/>
      <c r="AR171" s="81"/>
      <c r="AS171" s="168"/>
      <c r="AT171" s="88"/>
      <c r="AU171" s="81"/>
      <c r="AV171" s="81"/>
      <c r="AW171" s="81"/>
      <c r="AX171" s="128"/>
      <c r="AY171" s="81"/>
      <c r="AZ171" s="128"/>
      <c r="BA171" s="81"/>
      <c r="BB171" s="128"/>
      <c r="BC171" s="81"/>
      <c r="BD171" s="120"/>
      <c r="BE171" s="81"/>
      <c r="BF171" s="128"/>
      <c r="BG171" s="81"/>
      <c r="BH171" s="81"/>
      <c r="BJ171" s="88"/>
      <c r="BK171" s="81"/>
      <c r="BL171" s="81"/>
      <c r="BM171" s="81"/>
      <c r="BN171" s="81"/>
      <c r="BO171" s="128"/>
      <c r="BP171" s="81"/>
      <c r="BQ171" s="128"/>
      <c r="BR171" s="81"/>
      <c r="BS171" s="128"/>
      <c r="BT171" s="81"/>
      <c r="BU171" s="120"/>
      <c r="BV171" s="81"/>
      <c r="BW171" s="128"/>
      <c r="BX171" s="81"/>
      <c r="BY171" s="81"/>
      <c r="CA171" s="88"/>
      <c r="CB171" s="63"/>
      <c r="CC171" s="81"/>
      <c r="CD171" s="81"/>
      <c r="CE171" s="81"/>
      <c r="CF171" s="128"/>
      <c r="CG171" s="81"/>
      <c r="CH171" s="128"/>
      <c r="CI171" s="81"/>
      <c r="CJ171" s="128"/>
      <c r="CK171" s="81"/>
      <c r="CL171" s="120"/>
      <c r="CM171" s="81"/>
      <c r="CN171" s="128"/>
      <c r="CO171" s="81"/>
    </row>
    <row r="172" spans="2:93">
      <c r="B172" s="88"/>
      <c r="C172" s="81"/>
      <c r="D172" s="81"/>
      <c r="E172" s="81"/>
      <c r="F172" s="128"/>
      <c r="G172" s="81"/>
      <c r="H172" s="128"/>
      <c r="I172" s="81"/>
      <c r="J172" s="128"/>
      <c r="K172" s="81"/>
      <c r="L172" s="120"/>
      <c r="M172" s="81"/>
      <c r="N172" s="128"/>
      <c r="O172" s="81"/>
      <c r="Q172" s="88"/>
      <c r="R172" s="81"/>
      <c r="S172" s="81"/>
      <c r="T172" s="81"/>
      <c r="U172" s="128"/>
      <c r="V172" s="81"/>
      <c r="W172" s="128"/>
      <c r="X172" s="81"/>
      <c r="Y172" s="128"/>
      <c r="Z172" s="81"/>
      <c r="AA172" s="120"/>
      <c r="AB172" s="81"/>
      <c r="AC172" s="128"/>
      <c r="AD172" s="81"/>
      <c r="AE172" s="168"/>
      <c r="AF172" s="81"/>
      <c r="AG172" s="81"/>
      <c r="AH172" s="81"/>
      <c r="AI172" s="128"/>
      <c r="AJ172" s="81"/>
      <c r="AK172" s="128"/>
      <c r="AL172" s="81"/>
      <c r="AM172" s="128"/>
      <c r="AN172" s="81"/>
      <c r="AO172" s="120"/>
      <c r="AP172" s="81"/>
      <c r="AQ172" s="128"/>
      <c r="AR172" s="81"/>
      <c r="AS172" s="168"/>
      <c r="AT172" s="88"/>
      <c r="AU172" s="81"/>
      <c r="AV172" s="81"/>
      <c r="AW172" s="81"/>
      <c r="AX172" s="128"/>
      <c r="AY172" s="81"/>
      <c r="AZ172" s="128"/>
      <c r="BA172" s="81"/>
      <c r="BB172" s="128"/>
      <c r="BC172" s="81"/>
      <c r="BD172" s="120"/>
      <c r="BE172" s="81"/>
      <c r="BF172" s="128"/>
      <c r="BG172" s="81"/>
      <c r="BH172" s="81"/>
      <c r="BJ172" s="88"/>
      <c r="BL172" s="81"/>
      <c r="BM172" s="81"/>
      <c r="BN172" s="81"/>
      <c r="BO172" s="128"/>
      <c r="BP172" s="81"/>
      <c r="BQ172" s="128"/>
      <c r="BR172" s="81"/>
      <c r="BS172" s="128"/>
      <c r="BT172" s="81"/>
      <c r="BU172" s="120"/>
      <c r="BV172" s="81"/>
      <c r="BW172" s="128"/>
      <c r="BX172" s="81"/>
      <c r="BY172" s="81"/>
      <c r="CA172" s="88"/>
      <c r="CC172" s="81"/>
      <c r="CD172" s="81"/>
      <c r="CE172" s="81"/>
      <c r="CF172" s="128"/>
      <c r="CG172" s="81"/>
      <c r="CH172" s="128"/>
      <c r="CI172" s="81"/>
      <c r="CJ172" s="128"/>
      <c r="CK172" s="81"/>
      <c r="CL172" s="120"/>
      <c r="CM172" s="81"/>
      <c r="CN172" s="128"/>
      <c r="CO172" s="81"/>
    </row>
    <row r="173" spans="2:93" ht="15">
      <c r="B173" s="25" t="s">
        <v>271</v>
      </c>
      <c r="C173" s="66"/>
      <c r="D173" s="66"/>
      <c r="E173" s="24"/>
      <c r="F173" s="129"/>
      <c r="G173" s="24"/>
      <c r="H173" s="129"/>
      <c r="I173"/>
      <c r="J173" s="35"/>
      <c r="K173"/>
      <c r="L173" s="121"/>
      <c r="M173"/>
      <c r="N173" s="35"/>
      <c r="O173"/>
      <c r="Q173" s="25" t="s">
        <v>271</v>
      </c>
      <c r="R173" s="66"/>
      <c r="S173" s="66"/>
      <c r="T173" s="24"/>
      <c r="U173" s="129"/>
      <c r="V173" s="24"/>
      <c r="W173" s="129"/>
      <c r="X173"/>
      <c r="Y173" s="35"/>
      <c r="Z173"/>
      <c r="AA173" s="121"/>
      <c r="AB173"/>
      <c r="AC173" s="35"/>
      <c r="AD173"/>
      <c r="AE173" s="169"/>
      <c r="AF173" s="66"/>
      <c r="AG173" s="66"/>
      <c r="AH173" s="24"/>
      <c r="AI173" s="129"/>
      <c r="AJ173" s="24"/>
      <c r="AK173" s="129"/>
      <c r="AL173"/>
      <c r="AM173" s="35"/>
      <c r="AN173"/>
      <c r="AO173" s="121"/>
      <c r="AP173"/>
      <c r="AQ173" s="35"/>
      <c r="AR173"/>
      <c r="AS173" s="169"/>
      <c r="AT173" s="25" t="s">
        <v>271</v>
      </c>
      <c r="AU173" s="66"/>
      <c r="AV173" s="66"/>
      <c r="AW173" s="24"/>
      <c r="AX173" s="129"/>
      <c r="AY173" s="24"/>
      <c r="AZ173" s="129"/>
      <c r="BA173"/>
      <c r="BB173" s="35"/>
      <c r="BC173"/>
      <c r="BD173" s="121"/>
      <c r="BE173"/>
      <c r="BF173" s="35"/>
      <c r="BG173"/>
      <c r="BH173"/>
      <c r="BJ173" s="25" t="s">
        <v>271</v>
      </c>
      <c r="BL173" s="66"/>
      <c r="BM173" s="66"/>
      <c r="BN173" s="24"/>
      <c r="BO173" s="129"/>
      <c r="BP173" s="24"/>
      <c r="BQ173" s="129"/>
      <c r="BR173"/>
      <c r="BS173" s="35"/>
      <c r="BT173"/>
      <c r="BU173" s="121"/>
      <c r="BV173"/>
      <c r="BW173" s="35"/>
      <c r="BX173"/>
      <c r="BY173"/>
      <c r="CA173" s="25" t="s">
        <v>271</v>
      </c>
      <c r="CC173" s="66"/>
      <c r="CD173" s="66"/>
      <c r="CE173" s="24"/>
      <c r="CF173" s="129"/>
      <c r="CG173" s="24"/>
      <c r="CH173" s="129"/>
      <c r="CI173"/>
      <c r="CJ173" s="35"/>
      <c r="CK173"/>
      <c r="CL173" s="121"/>
      <c r="CM173"/>
      <c r="CN173" s="35"/>
      <c r="CO173"/>
    </row>
    <row r="174" spans="2:93">
      <c r="B174" s="88"/>
      <c r="C174" s="81"/>
      <c r="D174" s="81"/>
      <c r="E174" s="81"/>
      <c r="F174" s="128"/>
      <c r="G174" s="81"/>
      <c r="H174" s="128"/>
      <c r="I174" s="81"/>
      <c r="J174" s="128"/>
      <c r="K174" s="81"/>
      <c r="L174" s="120"/>
      <c r="M174" s="81"/>
      <c r="N174" s="128"/>
      <c r="O174" s="81"/>
      <c r="Q174" s="88"/>
      <c r="R174" s="81"/>
      <c r="S174" s="81"/>
      <c r="T174" s="81"/>
      <c r="U174" s="128"/>
      <c r="V174" s="81"/>
      <c r="W174" s="128"/>
      <c r="X174" s="81"/>
      <c r="Y174" s="128"/>
      <c r="Z174" s="81"/>
      <c r="AA174" s="120"/>
      <c r="AB174" s="81"/>
      <c r="AC174" s="128"/>
      <c r="AD174" s="81"/>
      <c r="AE174" s="168"/>
      <c r="AF174" s="81"/>
      <c r="AG174" s="81"/>
      <c r="AH174" s="81"/>
      <c r="AI174" s="128"/>
      <c r="AJ174" s="81"/>
      <c r="AK174" s="128"/>
      <c r="AL174" s="81"/>
      <c r="AM174" s="128"/>
      <c r="AN174" s="81"/>
      <c r="AO174" s="120"/>
      <c r="AP174" s="81"/>
      <c r="AQ174" s="128"/>
      <c r="AR174" s="81"/>
      <c r="AS174" s="168"/>
      <c r="AT174" s="88"/>
      <c r="AU174" s="81"/>
      <c r="AV174" s="81"/>
      <c r="AW174" s="81"/>
      <c r="AX174" s="128"/>
      <c r="AY174" s="81"/>
      <c r="AZ174" s="128"/>
      <c r="BA174" s="81"/>
      <c r="BB174" s="128"/>
      <c r="BC174" s="81"/>
      <c r="BD174" s="120"/>
      <c r="BE174" s="81"/>
      <c r="BF174" s="128"/>
      <c r="BG174" s="81"/>
      <c r="BH174" s="81"/>
      <c r="BJ174" s="88"/>
      <c r="BL174" s="81"/>
      <c r="BM174" s="81"/>
      <c r="BN174" s="81"/>
      <c r="BO174" s="128"/>
      <c r="BP174" s="81"/>
      <c r="BQ174" s="128"/>
      <c r="BR174" s="81"/>
      <c r="BS174" s="128"/>
      <c r="BT174" s="81"/>
      <c r="BU174" s="120"/>
      <c r="BV174" s="81"/>
      <c r="BW174" s="128"/>
      <c r="BX174" s="81"/>
      <c r="BY174" s="81"/>
      <c r="CA174" s="88"/>
      <c r="CC174" s="81"/>
      <c r="CD174" s="81"/>
      <c r="CE174" s="81"/>
      <c r="CF174" s="128"/>
      <c r="CG174" s="81"/>
      <c r="CH174" s="128"/>
      <c r="CI174" s="81"/>
      <c r="CJ174" s="128"/>
      <c r="CK174" s="81"/>
      <c r="CL174" s="120"/>
      <c r="CM174" s="81"/>
      <c r="CN174" s="128"/>
      <c r="CO174" s="81"/>
    </row>
    <row r="175" spans="2:93">
      <c r="B175" s="88"/>
      <c r="C175" s="81"/>
      <c r="D175" s="81"/>
      <c r="E175" s="81"/>
      <c r="F175" s="128"/>
      <c r="G175" s="81"/>
      <c r="H175" s="128"/>
      <c r="I175" s="81"/>
      <c r="J175" s="128"/>
      <c r="K175" s="81"/>
      <c r="L175" s="120"/>
      <c r="M175" s="81"/>
      <c r="N175" s="128"/>
      <c r="O175" s="81"/>
      <c r="Q175" s="88"/>
      <c r="R175" s="81"/>
      <c r="S175" s="81"/>
      <c r="T175" s="81"/>
      <c r="U175" s="128"/>
      <c r="V175" s="81"/>
      <c r="W175" s="128"/>
      <c r="X175" s="81"/>
      <c r="Y175" s="128"/>
      <c r="Z175" s="81"/>
      <c r="AA175" s="120"/>
      <c r="AB175" s="81"/>
      <c r="AC175" s="128"/>
      <c r="AD175" s="81"/>
      <c r="AE175" s="168"/>
      <c r="AF175" s="81"/>
      <c r="AG175" s="81"/>
      <c r="AH175" s="81"/>
      <c r="AI175" s="128"/>
      <c r="AJ175" s="81"/>
      <c r="AK175" s="128"/>
      <c r="AL175" s="81"/>
      <c r="AM175" s="128"/>
      <c r="AN175" s="81"/>
      <c r="AO175" s="120"/>
      <c r="AP175" s="81"/>
      <c r="AQ175" s="128"/>
      <c r="AR175" s="81"/>
      <c r="AS175" s="168"/>
      <c r="AT175" s="88"/>
      <c r="AU175" s="81"/>
      <c r="AV175" s="81"/>
      <c r="AW175" s="81"/>
      <c r="AX175" s="128"/>
      <c r="AY175" s="81"/>
      <c r="AZ175" s="128"/>
      <c r="BA175" s="81"/>
      <c r="BB175" s="128"/>
      <c r="BC175" s="81"/>
      <c r="BD175" s="120"/>
      <c r="BE175" s="81"/>
      <c r="BF175" s="128"/>
      <c r="BG175" s="81"/>
      <c r="BH175" s="81"/>
      <c r="BJ175" s="88"/>
      <c r="BL175" s="81"/>
      <c r="BM175" s="81"/>
      <c r="BN175" s="81"/>
      <c r="BO175" s="128"/>
      <c r="BP175" s="81"/>
      <c r="BQ175" s="128"/>
      <c r="BR175" s="81"/>
      <c r="BS175" s="128"/>
      <c r="BT175" s="81"/>
      <c r="BU175" s="120"/>
      <c r="BV175" s="81"/>
      <c r="BW175" s="128"/>
      <c r="BX175" s="81"/>
      <c r="BY175" s="81"/>
      <c r="CA175" s="88"/>
      <c r="CC175" s="81"/>
      <c r="CD175" s="81"/>
      <c r="CE175" s="81"/>
      <c r="CF175" s="128"/>
      <c r="CG175" s="81"/>
      <c r="CH175" s="128"/>
      <c r="CI175" s="81"/>
      <c r="CJ175" s="128"/>
      <c r="CK175" s="81"/>
      <c r="CL175" s="120"/>
      <c r="CM175" s="81"/>
      <c r="CN175" s="128"/>
      <c r="CO175" s="81"/>
    </row>
    <row r="176" spans="2:93">
      <c r="B176" s="88"/>
      <c r="C176" s="81"/>
      <c r="D176" s="81"/>
      <c r="E176" s="81"/>
      <c r="F176" s="128"/>
      <c r="G176" s="81"/>
      <c r="H176" s="128"/>
      <c r="I176" s="81"/>
      <c r="J176" s="128"/>
      <c r="K176" s="81"/>
      <c r="L176" s="120"/>
      <c r="M176" s="81"/>
      <c r="N176" s="128"/>
      <c r="O176" s="81"/>
      <c r="Q176" s="88"/>
      <c r="R176" s="81"/>
      <c r="S176" s="81"/>
      <c r="T176" s="81"/>
      <c r="U176" s="128"/>
      <c r="V176" s="81"/>
      <c r="W176" s="128"/>
      <c r="X176" s="81"/>
      <c r="Y176" s="128"/>
      <c r="Z176" s="81"/>
      <c r="AA176" s="120"/>
      <c r="AB176" s="81"/>
      <c r="AC176" s="128"/>
      <c r="AD176" s="81"/>
      <c r="AE176" s="168"/>
      <c r="AF176" s="81"/>
      <c r="AG176" s="81"/>
      <c r="AH176" s="81"/>
      <c r="AI176" s="128"/>
      <c r="AJ176" s="81"/>
      <c r="AK176" s="128"/>
      <c r="AL176" s="81"/>
      <c r="AM176" s="128"/>
      <c r="AN176" s="81"/>
      <c r="AO176" s="120"/>
      <c r="AP176" s="81"/>
      <c r="AQ176" s="128"/>
      <c r="AR176" s="81"/>
      <c r="AS176" s="168"/>
      <c r="AT176" s="88"/>
      <c r="AU176" s="81"/>
      <c r="AV176" s="81"/>
      <c r="AW176" s="81"/>
      <c r="AX176" s="128"/>
      <c r="AY176" s="81"/>
      <c r="AZ176" s="128"/>
      <c r="BA176" s="81"/>
      <c r="BB176" s="128"/>
      <c r="BC176" s="81"/>
      <c r="BD176" s="120"/>
      <c r="BE176" s="81"/>
      <c r="BF176" s="128"/>
      <c r="BG176" s="81"/>
      <c r="BH176" s="81"/>
      <c r="BJ176" s="88"/>
      <c r="BL176" s="81"/>
      <c r="BM176" s="81"/>
      <c r="BN176" s="81"/>
      <c r="BO176" s="128"/>
      <c r="BP176" s="81"/>
      <c r="BQ176" s="128"/>
      <c r="BR176" s="81"/>
      <c r="BS176" s="128"/>
      <c r="BT176" s="81"/>
      <c r="BU176" s="120"/>
      <c r="BV176" s="81"/>
      <c r="BW176" s="128"/>
      <c r="BX176" s="81"/>
      <c r="BY176" s="81"/>
      <c r="CA176" s="88"/>
      <c r="CC176" s="81"/>
      <c r="CD176" s="81"/>
      <c r="CE176" s="81"/>
      <c r="CF176" s="128"/>
      <c r="CG176" s="81"/>
      <c r="CH176" s="128"/>
      <c r="CI176" s="81"/>
      <c r="CJ176" s="128"/>
      <c r="CK176" s="81"/>
      <c r="CL176" s="120"/>
      <c r="CM176" s="81"/>
      <c r="CN176" s="128"/>
      <c r="CO176" s="81"/>
    </row>
    <row r="177" spans="2:93">
      <c r="B177" s="88"/>
      <c r="C177" s="81"/>
      <c r="D177" s="81"/>
      <c r="E177" s="81"/>
      <c r="F177" s="128"/>
      <c r="G177" s="81"/>
      <c r="H177" s="128"/>
      <c r="I177" s="81"/>
      <c r="J177" s="128"/>
      <c r="K177" s="81"/>
      <c r="L177" s="120"/>
      <c r="M177" s="81"/>
      <c r="N177" s="128"/>
      <c r="O177" s="81"/>
      <c r="Q177" s="88"/>
      <c r="R177" s="81"/>
      <c r="S177" s="81"/>
      <c r="T177" s="81"/>
      <c r="U177" s="128"/>
      <c r="V177" s="81"/>
      <c r="W177" s="128"/>
      <c r="X177" s="81"/>
      <c r="Y177" s="128"/>
      <c r="Z177" s="81"/>
      <c r="AA177" s="120"/>
      <c r="AB177" s="81"/>
      <c r="AC177" s="128"/>
      <c r="AD177" s="81"/>
      <c r="AE177" s="168"/>
      <c r="AF177" s="81"/>
      <c r="AG177" s="81"/>
      <c r="AH177" s="81"/>
      <c r="AI177" s="128"/>
      <c r="AJ177" s="81"/>
      <c r="AK177" s="128"/>
      <c r="AL177" s="81"/>
      <c r="AM177" s="128"/>
      <c r="AN177" s="81"/>
      <c r="AO177" s="120"/>
      <c r="AP177" s="81"/>
      <c r="AQ177" s="128"/>
      <c r="AR177" s="81"/>
      <c r="AS177" s="168"/>
      <c r="AT177" s="88"/>
      <c r="AU177" s="81"/>
      <c r="AV177" s="81"/>
      <c r="AW177" s="81"/>
      <c r="AX177" s="128"/>
      <c r="AY177" s="81"/>
      <c r="AZ177" s="128"/>
      <c r="BA177" s="81"/>
      <c r="BB177" s="128"/>
      <c r="BC177" s="81"/>
      <c r="BD177" s="120"/>
      <c r="BE177" s="81"/>
      <c r="BF177" s="128"/>
      <c r="BG177" s="81"/>
      <c r="BH177" s="81"/>
      <c r="BJ177" s="88"/>
      <c r="BL177" s="81"/>
      <c r="BM177" s="81"/>
      <c r="BN177" s="81"/>
      <c r="BO177" s="128"/>
      <c r="BP177" s="81"/>
      <c r="BQ177" s="128"/>
      <c r="BR177" s="81"/>
      <c r="BS177" s="128"/>
      <c r="BT177" s="81"/>
      <c r="BU177" s="120"/>
      <c r="BV177" s="81"/>
      <c r="BW177" s="128"/>
      <c r="BX177" s="81"/>
      <c r="BY177" s="81"/>
      <c r="CA177" s="88"/>
      <c r="CC177" s="81"/>
      <c r="CD177" s="81"/>
      <c r="CE177" s="81"/>
      <c r="CF177" s="128"/>
      <c r="CG177" s="81"/>
      <c r="CH177" s="128"/>
      <c r="CI177" s="81"/>
      <c r="CJ177" s="128"/>
      <c r="CK177" s="81"/>
      <c r="CL177" s="120"/>
      <c r="CM177" s="81"/>
      <c r="CN177" s="128"/>
      <c r="CO177" s="81"/>
    </row>
    <row r="178" spans="2:93">
      <c r="B178" s="88"/>
      <c r="C178" s="81"/>
      <c r="D178" s="81"/>
      <c r="E178" s="81"/>
      <c r="F178" s="128"/>
      <c r="G178" s="81"/>
      <c r="H178" s="128"/>
      <c r="I178" s="81"/>
      <c r="J178" s="128"/>
      <c r="K178" s="81"/>
      <c r="L178" s="120"/>
      <c r="M178" s="81"/>
      <c r="N178" s="128"/>
      <c r="O178" s="81"/>
      <c r="Q178" s="88"/>
      <c r="R178" s="81"/>
      <c r="S178" s="81"/>
      <c r="T178" s="81"/>
      <c r="U178" s="128"/>
      <c r="V178" s="81"/>
      <c r="W178" s="128"/>
      <c r="X178" s="81"/>
      <c r="Y178" s="128"/>
      <c r="Z178" s="81"/>
      <c r="AA178" s="120"/>
      <c r="AB178" s="81"/>
      <c r="AC178" s="128"/>
      <c r="AD178" s="81"/>
      <c r="AE178" s="168"/>
      <c r="AF178" s="81"/>
      <c r="AG178" s="81"/>
      <c r="AH178" s="81"/>
      <c r="AI178" s="128"/>
      <c r="AJ178" s="81"/>
      <c r="AK178" s="128"/>
      <c r="AL178" s="81"/>
      <c r="AM178" s="128"/>
      <c r="AN178" s="81"/>
      <c r="AO178" s="120"/>
      <c r="AP178" s="81"/>
      <c r="AQ178" s="128"/>
      <c r="AR178" s="81"/>
      <c r="AS178" s="168"/>
      <c r="AT178" s="88"/>
      <c r="AU178" s="81"/>
      <c r="AV178" s="81"/>
      <c r="AW178" s="81"/>
      <c r="AX178" s="128"/>
      <c r="AY178" s="81"/>
      <c r="AZ178" s="128"/>
      <c r="BA178" s="81"/>
      <c r="BB178" s="128"/>
      <c r="BC178" s="81"/>
      <c r="BD178" s="120"/>
      <c r="BE178" s="81"/>
      <c r="BF178" s="128"/>
      <c r="BG178" s="81"/>
      <c r="BH178" s="81"/>
      <c r="BJ178" s="88"/>
      <c r="BL178" s="81"/>
      <c r="BM178" s="81"/>
      <c r="BN178" s="81"/>
      <c r="BO178" s="128"/>
      <c r="BP178" s="81"/>
      <c r="BQ178" s="128"/>
      <c r="BR178" s="81"/>
      <c r="BS178" s="128"/>
      <c r="BT178" s="81"/>
      <c r="BU178" s="120"/>
      <c r="BV178" s="81"/>
      <c r="BW178" s="128"/>
      <c r="BX178" s="81"/>
      <c r="BY178" s="81"/>
      <c r="CA178" s="88"/>
      <c r="CC178" s="81"/>
      <c r="CD178" s="81"/>
      <c r="CE178" s="81"/>
      <c r="CF178" s="128"/>
      <c r="CG178" s="81"/>
      <c r="CH178" s="128"/>
      <c r="CI178" s="81"/>
      <c r="CJ178" s="128"/>
      <c r="CK178" s="81"/>
      <c r="CL178" s="120"/>
      <c r="CM178" s="81"/>
      <c r="CN178" s="128"/>
      <c r="CO178" s="81"/>
    </row>
    <row r="179" spans="2:93">
      <c r="B179" s="88"/>
      <c r="C179" s="81"/>
      <c r="D179" s="81"/>
      <c r="E179" s="81"/>
      <c r="F179" s="128"/>
      <c r="G179" s="81"/>
      <c r="H179" s="128"/>
      <c r="I179" s="81"/>
      <c r="J179" s="128"/>
      <c r="K179" s="81"/>
      <c r="L179" s="120"/>
      <c r="M179" s="81"/>
      <c r="N179" s="128"/>
      <c r="O179" s="81"/>
      <c r="Q179" s="88"/>
      <c r="R179" s="81"/>
      <c r="S179" s="81"/>
      <c r="T179" s="81"/>
      <c r="U179" s="128"/>
      <c r="V179" s="81"/>
      <c r="W179" s="128"/>
      <c r="X179" s="81"/>
      <c r="Y179" s="128"/>
      <c r="Z179" s="81"/>
      <c r="AA179" s="120"/>
      <c r="AB179" s="81"/>
      <c r="AC179" s="128"/>
      <c r="AD179" s="81"/>
      <c r="AE179" s="168"/>
      <c r="AF179" s="81"/>
      <c r="AG179" s="81"/>
      <c r="AH179" s="81"/>
      <c r="AI179" s="128"/>
      <c r="AJ179" s="81"/>
      <c r="AK179" s="128"/>
      <c r="AL179" s="81"/>
      <c r="AM179" s="128"/>
      <c r="AN179" s="81"/>
      <c r="AO179" s="120"/>
      <c r="AP179" s="81"/>
      <c r="AQ179" s="128"/>
      <c r="AR179" s="81"/>
      <c r="AS179" s="168"/>
      <c r="AT179" s="88"/>
      <c r="AU179" s="81"/>
      <c r="AV179" s="81"/>
      <c r="AW179" s="81"/>
      <c r="AX179" s="128"/>
      <c r="AY179" s="81"/>
      <c r="AZ179" s="128"/>
      <c r="BA179" s="81"/>
      <c r="BB179" s="128"/>
      <c r="BC179" s="81"/>
      <c r="BD179" s="120"/>
      <c r="BE179" s="81"/>
      <c r="BF179" s="128"/>
      <c r="BG179" s="81"/>
      <c r="BH179" s="81"/>
      <c r="BJ179" s="88"/>
      <c r="BL179" s="81"/>
      <c r="BM179" s="81"/>
      <c r="BN179" s="81"/>
      <c r="BO179" s="128"/>
      <c r="BP179" s="81"/>
      <c r="BQ179" s="128"/>
      <c r="BR179" s="81"/>
      <c r="BS179" s="128"/>
      <c r="BT179" s="81"/>
      <c r="BU179" s="120"/>
      <c r="BV179" s="81"/>
      <c r="BW179" s="128"/>
      <c r="BX179" s="81"/>
      <c r="BY179" s="81"/>
      <c r="CA179" s="88"/>
      <c r="CC179" s="81"/>
      <c r="CD179" s="81"/>
      <c r="CE179" s="81"/>
      <c r="CF179" s="128"/>
      <c r="CG179" s="81"/>
      <c r="CH179" s="128"/>
      <c r="CI179" s="81"/>
      <c r="CJ179" s="128"/>
      <c r="CK179" s="81"/>
      <c r="CL179" s="120"/>
      <c r="CM179" s="81"/>
      <c r="CN179" s="128"/>
      <c r="CO179" s="81"/>
    </row>
    <row r="180" spans="2:93">
      <c r="B180" s="88"/>
      <c r="C180" s="81"/>
      <c r="D180" s="81"/>
      <c r="E180" s="81"/>
      <c r="F180" s="128"/>
      <c r="G180" s="81"/>
      <c r="H180" s="128"/>
      <c r="I180" s="81"/>
      <c r="J180" s="128"/>
      <c r="K180" s="81"/>
      <c r="L180" s="120"/>
      <c r="M180" s="81"/>
      <c r="N180" s="128"/>
      <c r="O180" s="81"/>
      <c r="Q180" s="88"/>
      <c r="R180" s="81"/>
      <c r="S180" s="81"/>
      <c r="T180" s="81"/>
      <c r="U180" s="128"/>
      <c r="V180" s="81"/>
      <c r="W180" s="128"/>
      <c r="X180" s="81"/>
      <c r="Y180" s="128"/>
      <c r="Z180" s="81"/>
      <c r="AA180" s="120"/>
      <c r="AB180" s="81"/>
      <c r="AC180" s="128"/>
      <c r="AD180" s="81"/>
      <c r="AE180" s="168"/>
      <c r="AF180" s="81"/>
      <c r="AG180" s="81"/>
      <c r="AH180" s="81"/>
      <c r="AI180" s="128"/>
      <c r="AJ180" s="81"/>
      <c r="AK180" s="128"/>
      <c r="AL180" s="81"/>
      <c r="AM180" s="128"/>
      <c r="AN180" s="81"/>
      <c r="AO180" s="120"/>
      <c r="AP180" s="81"/>
      <c r="AQ180" s="128"/>
      <c r="AR180" s="81"/>
      <c r="AS180" s="168"/>
      <c r="AT180" s="88"/>
      <c r="AU180" s="81"/>
      <c r="AV180" s="81"/>
      <c r="AW180" s="81"/>
      <c r="AX180" s="128"/>
      <c r="AY180" s="81"/>
      <c r="AZ180" s="128"/>
      <c r="BA180" s="81"/>
      <c r="BB180" s="128"/>
      <c r="BC180" s="81"/>
      <c r="BD180" s="120"/>
      <c r="BE180" s="81"/>
      <c r="BF180" s="128"/>
      <c r="BG180" s="81"/>
      <c r="BH180" s="81"/>
      <c r="BJ180" s="88"/>
      <c r="BL180" s="81"/>
      <c r="BM180" s="81"/>
      <c r="BN180" s="81"/>
      <c r="BO180" s="128"/>
      <c r="BP180" s="81"/>
      <c r="BQ180" s="128"/>
      <c r="BR180" s="81"/>
      <c r="BS180" s="128"/>
      <c r="BT180" s="81"/>
      <c r="BU180" s="120"/>
      <c r="BV180" s="81"/>
      <c r="BW180" s="128"/>
      <c r="BX180" s="81"/>
      <c r="BY180" s="81"/>
      <c r="CA180" s="88"/>
      <c r="CC180" s="81"/>
      <c r="CD180" s="81"/>
      <c r="CE180" s="81"/>
      <c r="CF180" s="128"/>
      <c r="CG180" s="81"/>
      <c r="CH180" s="128"/>
      <c r="CI180" s="81"/>
      <c r="CJ180" s="128"/>
      <c r="CK180" s="81"/>
      <c r="CL180" s="120"/>
      <c r="CM180" s="81"/>
      <c r="CN180" s="128"/>
      <c r="CO180" s="81"/>
    </row>
    <row r="181" spans="2:93">
      <c r="B181" s="88"/>
      <c r="C181" s="81"/>
      <c r="D181" s="81"/>
      <c r="E181" s="81"/>
      <c r="F181" s="128"/>
      <c r="G181" s="81"/>
      <c r="H181" s="128"/>
      <c r="I181" s="81"/>
      <c r="J181" s="128"/>
      <c r="K181" s="81"/>
      <c r="L181" s="120"/>
      <c r="M181" s="81"/>
      <c r="N181" s="128"/>
      <c r="O181" s="81"/>
      <c r="Q181" s="88"/>
      <c r="R181" s="81"/>
      <c r="S181" s="81"/>
      <c r="T181" s="81"/>
      <c r="U181" s="128"/>
      <c r="V181" s="81"/>
      <c r="W181" s="128"/>
      <c r="X181" s="81"/>
      <c r="Y181" s="128"/>
      <c r="Z181" s="81"/>
      <c r="AA181" s="120"/>
      <c r="AB181" s="81"/>
      <c r="AC181" s="128"/>
      <c r="AD181" s="81"/>
      <c r="AE181" s="168"/>
      <c r="AF181" s="81"/>
      <c r="AG181" s="81"/>
      <c r="AH181" s="81"/>
      <c r="AI181" s="128"/>
      <c r="AJ181" s="81"/>
      <c r="AK181" s="128"/>
      <c r="AL181" s="81"/>
      <c r="AM181" s="128"/>
      <c r="AN181" s="81"/>
      <c r="AO181" s="120"/>
      <c r="AP181" s="81"/>
      <c r="AQ181" s="128"/>
      <c r="AR181" s="81"/>
      <c r="AS181" s="168"/>
      <c r="AT181" s="88"/>
      <c r="AU181" s="81"/>
      <c r="AV181" s="81"/>
      <c r="AW181" s="81"/>
      <c r="AX181" s="128"/>
      <c r="AY181" s="81"/>
      <c r="AZ181" s="128"/>
      <c r="BA181" s="81"/>
      <c r="BB181" s="128"/>
      <c r="BC181" s="81"/>
      <c r="BD181" s="120"/>
      <c r="BE181" s="81"/>
      <c r="BF181" s="128"/>
      <c r="BG181" s="81"/>
      <c r="BH181" s="81"/>
      <c r="BJ181" s="88"/>
      <c r="BL181" s="81"/>
      <c r="BM181" s="81"/>
      <c r="BN181" s="81"/>
      <c r="BO181" s="128"/>
      <c r="BP181" s="81"/>
      <c r="BQ181" s="128"/>
      <c r="BR181" s="81"/>
      <c r="BS181" s="128"/>
      <c r="BT181" s="81"/>
      <c r="BU181" s="120"/>
      <c r="BV181" s="81"/>
      <c r="BW181" s="128"/>
      <c r="BX181" s="81"/>
      <c r="BY181" s="81"/>
      <c r="CA181" s="88"/>
      <c r="CC181" s="81"/>
      <c r="CD181" s="81"/>
      <c r="CE181" s="81"/>
      <c r="CF181" s="128"/>
      <c r="CG181" s="81"/>
      <c r="CH181" s="128"/>
      <c r="CI181" s="81"/>
      <c r="CJ181" s="128"/>
      <c r="CK181" s="81"/>
      <c r="CL181" s="120"/>
      <c r="CM181" s="81"/>
      <c r="CN181" s="128"/>
      <c r="CO181" s="81"/>
    </row>
    <row r="182" spans="2:93">
      <c r="B182" s="88"/>
      <c r="C182" s="81"/>
      <c r="D182" s="81"/>
      <c r="E182" s="81"/>
      <c r="F182" s="128"/>
      <c r="G182" s="81"/>
      <c r="H182" s="128"/>
      <c r="I182" s="81"/>
      <c r="J182" s="128"/>
      <c r="K182" s="81"/>
      <c r="L182" s="120"/>
      <c r="M182" s="81"/>
      <c r="N182" s="128"/>
      <c r="O182" s="81"/>
      <c r="Q182" s="88"/>
      <c r="R182" s="81"/>
      <c r="S182" s="81"/>
      <c r="T182" s="81"/>
      <c r="U182" s="128"/>
      <c r="V182" s="81"/>
      <c r="W182" s="128"/>
      <c r="X182" s="81"/>
      <c r="Y182" s="128"/>
      <c r="Z182" s="81"/>
      <c r="AA182" s="120"/>
      <c r="AB182" s="81"/>
      <c r="AC182" s="128"/>
      <c r="AD182" s="81"/>
      <c r="AE182" s="168"/>
      <c r="AF182" s="81"/>
      <c r="AG182" s="81"/>
      <c r="AH182" s="81"/>
      <c r="AI182" s="128"/>
      <c r="AJ182" s="81"/>
      <c r="AK182" s="128"/>
      <c r="AL182" s="81"/>
      <c r="AM182" s="128"/>
      <c r="AN182" s="81"/>
      <c r="AO182" s="120"/>
      <c r="AP182" s="81"/>
      <c r="AQ182" s="128"/>
      <c r="AR182" s="81"/>
      <c r="AS182" s="168"/>
      <c r="AT182" s="88"/>
      <c r="AU182" s="81"/>
      <c r="AV182" s="81"/>
      <c r="AW182" s="81"/>
      <c r="AX182" s="128"/>
      <c r="AY182" s="81"/>
      <c r="AZ182" s="128"/>
      <c r="BA182" s="81"/>
      <c r="BB182" s="128"/>
      <c r="BC182" s="81"/>
      <c r="BD182" s="120"/>
      <c r="BE182" s="81"/>
      <c r="BF182" s="128"/>
      <c r="BG182" s="81"/>
      <c r="BH182" s="81"/>
      <c r="BJ182" s="88"/>
      <c r="BL182" s="81"/>
      <c r="BM182" s="81"/>
      <c r="BN182" s="81"/>
      <c r="BO182" s="128"/>
      <c r="BP182" s="81"/>
      <c r="BQ182" s="128"/>
      <c r="BR182" s="81"/>
      <c r="BS182" s="128"/>
      <c r="BT182" s="81"/>
      <c r="BU182" s="120"/>
      <c r="BV182" s="81"/>
      <c r="BW182" s="128"/>
      <c r="BX182" s="81"/>
      <c r="BY182" s="81"/>
      <c r="CA182" s="88"/>
      <c r="CC182" s="81"/>
      <c r="CD182" s="81"/>
      <c r="CE182" s="81"/>
      <c r="CF182" s="128"/>
      <c r="CG182" s="81"/>
      <c r="CH182" s="128"/>
      <c r="CI182" s="81"/>
      <c r="CJ182" s="128"/>
      <c r="CK182" s="81"/>
      <c r="CL182" s="120"/>
      <c r="CM182" s="81"/>
      <c r="CN182" s="128"/>
      <c r="CO182" s="81"/>
    </row>
    <row r="183" spans="2:93">
      <c r="B183" s="88"/>
      <c r="C183" s="81"/>
      <c r="D183" s="81"/>
      <c r="E183" s="81"/>
      <c r="F183" s="128"/>
      <c r="G183" s="81"/>
      <c r="H183" s="128"/>
      <c r="I183" s="81"/>
      <c r="J183" s="128"/>
      <c r="K183" s="81"/>
      <c r="L183" s="120"/>
      <c r="M183" s="81"/>
      <c r="N183" s="128"/>
      <c r="O183" s="81"/>
      <c r="Q183" s="88"/>
      <c r="R183" s="81"/>
      <c r="S183" s="81"/>
      <c r="T183" s="81"/>
      <c r="U183" s="128"/>
      <c r="V183" s="81"/>
      <c r="W183" s="128"/>
      <c r="X183" s="81"/>
      <c r="Y183" s="128"/>
      <c r="Z183" s="81"/>
      <c r="AA183" s="120"/>
      <c r="AB183" s="81"/>
      <c r="AC183" s="128"/>
      <c r="AD183" s="81"/>
      <c r="AE183" s="168"/>
      <c r="AF183" s="81"/>
      <c r="AG183" s="81"/>
      <c r="AH183" s="81"/>
      <c r="AI183" s="128"/>
      <c r="AJ183" s="81"/>
      <c r="AK183" s="128"/>
      <c r="AL183" s="81"/>
      <c r="AM183" s="128"/>
      <c r="AN183" s="81"/>
      <c r="AO183" s="120"/>
      <c r="AP183" s="81"/>
      <c r="AQ183" s="128"/>
      <c r="AR183" s="81"/>
      <c r="AS183" s="168"/>
      <c r="AT183" s="88"/>
      <c r="AU183" s="81"/>
      <c r="AV183" s="81"/>
      <c r="AW183" s="81"/>
      <c r="AX183" s="128"/>
      <c r="AY183" s="81"/>
      <c r="AZ183" s="128"/>
      <c r="BA183" s="81"/>
      <c r="BB183" s="128"/>
      <c r="BC183" s="81"/>
      <c r="BD183" s="120"/>
      <c r="BE183" s="81"/>
      <c r="BF183" s="128"/>
      <c r="BG183" s="81"/>
      <c r="BH183" s="81"/>
      <c r="BJ183" s="88"/>
      <c r="BL183" s="81"/>
      <c r="BM183" s="81"/>
      <c r="BN183" s="81"/>
      <c r="BO183" s="128"/>
      <c r="BP183" s="81"/>
      <c r="BQ183" s="128"/>
      <c r="BR183" s="81"/>
      <c r="BS183" s="128"/>
      <c r="BT183" s="81"/>
      <c r="BU183" s="120"/>
      <c r="BV183" s="81"/>
      <c r="BW183" s="128"/>
      <c r="BX183" s="81"/>
      <c r="BY183" s="81"/>
      <c r="CA183" s="88"/>
      <c r="CC183" s="81"/>
      <c r="CD183" s="81"/>
      <c r="CE183" s="81"/>
      <c r="CF183" s="128"/>
      <c r="CG183" s="81"/>
      <c r="CH183" s="128"/>
      <c r="CI183" s="81"/>
      <c r="CJ183" s="128"/>
      <c r="CK183" s="81"/>
      <c r="CL183" s="120"/>
      <c r="CM183" s="81"/>
      <c r="CN183" s="128"/>
      <c r="CO183" s="81"/>
    </row>
    <row r="184" spans="2:93">
      <c r="B184" s="88"/>
      <c r="C184" s="81"/>
      <c r="D184" s="81"/>
      <c r="E184" s="81"/>
      <c r="F184" s="128"/>
      <c r="G184" s="81"/>
      <c r="H184" s="128"/>
      <c r="I184" s="81"/>
      <c r="J184" s="128"/>
      <c r="K184" s="81"/>
      <c r="L184" s="120"/>
      <c r="M184" s="81"/>
      <c r="N184" s="128"/>
      <c r="O184" s="81"/>
      <c r="Q184" s="88"/>
      <c r="R184" s="81"/>
      <c r="S184" s="81"/>
      <c r="T184" s="81"/>
      <c r="U184" s="128"/>
      <c r="V184" s="81"/>
      <c r="W184" s="128"/>
      <c r="X184" s="81"/>
      <c r="Y184" s="128"/>
      <c r="Z184" s="81"/>
      <c r="AA184" s="120"/>
      <c r="AB184" s="81"/>
      <c r="AC184" s="128"/>
      <c r="AD184" s="81"/>
      <c r="AE184" s="168"/>
      <c r="AF184" s="81"/>
      <c r="AG184" s="81"/>
      <c r="AH184" s="81"/>
      <c r="AI184" s="128"/>
      <c r="AJ184" s="81"/>
      <c r="AK184" s="128"/>
      <c r="AL184" s="81"/>
      <c r="AM184" s="128"/>
      <c r="AN184" s="81"/>
      <c r="AO184" s="120"/>
      <c r="AP184" s="81"/>
      <c r="AQ184" s="128"/>
      <c r="AR184" s="81"/>
      <c r="AS184" s="168"/>
      <c r="AT184" s="88"/>
      <c r="AU184" s="81"/>
      <c r="AV184" s="81"/>
      <c r="AW184" s="81"/>
      <c r="AX184" s="128"/>
      <c r="AY184" s="81"/>
      <c r="AZ184" s="128"/>
      <c r="BA184" s="81"/>
      <c r="BB184" s="128"/>
      <c r="BC184" s="81"/>
      <c r="BD184" s="120"/>
      <c r="BE184" s="81"/>
      <c r="BF184" s="128"/>
      <c r="BG184" s="81"/>
      <c r="BH184" s="81"/>
      <c r="BJ184" s="88"/>
      <c r="BL184" s="81"/>
      <c r="BM184" s="81"/>
      <c r="BN184" s="81"/>
      <c r="BO184" s="128"/>
      <c r="BP184" s="81"/>
      <c r="BQ184" s="128"/>
      <c r="BR184" s="81"/>
      <c r="BS184" s="128"/>
      <c r="BT184" s="81"/>
      <c r="BU184" s="120"/>
      <c r="BV184" s="81"/>
      <c r="BW184" s="128"/>
      <c r="BX184" s="81"/>
      <c r="BY184" s="81"/>
      <c r="CA184" s="88"/>
      <c r="CC184" s="81"/>
      <c r="CD184" s="81"/>
      <c r="CE184" s="81"/>
      <c r="CF184" s="128"/>
      <c r="CG184" s="81"/>
      <c r="CH184" s="128"/>
      <c r="CI184" s="81"/>
      <c r="CJ184" s="128"/>
      <c r="CK184" s="81"/>
      <c r="CL184" s="120"/>
      <c r="CM184" s="81"/>
      <c r="CN184" s="128"/>
      <c r="CO184" s="81"/>
    </row>
    <row r="185" spans="2:93">
      <c r="B185" s="88"/>
      <c r="C185" s="81"/>
      <c r="D185" s="81"/>
      <c r="E185" s="81"/>
      <c r="F185" s="128"/>
      <c r="G185" s="81"/>
      <c r="H185" s="128"/>
      <c r="I185" s="81"/>
      <c r="J185" s="128"/>
      <c r="K185" s="81"/>
      <c r="L185" s="120"/>
      <c r="M185" s="81"/>
      <c r="N185" s="128"/>
      <c r="O185" s="81"/>
      <c r="Q185" s="88"/>
      <c r="R185" s="81"/>
      <c r="S185" s="81"/>
      <c r="T185" s="81"/>
      <c r="U185" s="128"/>
      <c r="V185" s="81"/>
      <c r="W185" s="128"/>
      <c r="X185" s="81"/>
      <c r="Y185" s="128"/>
      <c r="Z185" s="81"/>
      <c r="AA185" s="120"/>
      <c r="AB185" s="81"/>
      <c r="AC185" s="128"/>
      <c r="AD185" s="81"/>
      <c r="AE185" s="168"/>
      <c r="AF185" s="81"/>
      <c r="AG185" s="81"/>
      <c r="AH185" s="81"/>
      <c r="AI185" s="128"/>
      <c r="AJ185" s="81"/>
      <c r="AK185" s="128"/>
      <c r="AL185" s="81"/>
      <c r="AM185" s="128"/>
      <c r="AN185" s="81"/>
      <c r="AO185" s="120"/>
      <c r="AP185" s="81"/>
      <c r="AQ185" s="128"/>
      <c r="AR185" s="81"/>
      <c r="AS185" s="168"/>
      <c r="AT185" s="88"/>
      <c r="AU185" s="81"/>
      <c r="AV185" s="81"/>
      <c r="AW185" s="81"/>
      <c r="AX185" s="128"/>
      <c r="AY185" s="81"/>
      <c r="AZ185" s="128"/>
      <c r="BA185" s="81"/>
      <c r="BB185" s="128"/>
      <c r="BC185" s="81"/>
      <c r="BD185" s="120"/>
      <c r="BE185" s="81"/>
      <c r="BF185" s="128"/>
      <c r="BG185" s="81"/>
      <c r="BH185" s="81"/>
      <c r="BJ185" s="88"/>
      <c r="BL185" s="81"/>
      <c r="BM185" s="81"/>
      <c r="BN185" s="81"/>
      <c r="BO185" s="128"/>
      <c r="BP185" s="81"/>
      <c r="BQ185" s="128"/>
      <c r="BR185" s="81"/>
      <c r="BS185" s="128"/>
      <c r="BT185" s="81"/>
      <c r="BU185" s="120"/>
      <c r="BV185" s="81"/>
      <c r="BW185" s="128"/>
      <c r="BX185" s="81"/>
      <c r="BY185" s="81"/>
      <c r="CA185" s="88"/>
      <c r="CC185" s="81"/>
      <c r="CD185" s="81"/>
      <c r="CE185" s="81"/>
      <c r="CF185" s="128"/>
      <c r="CG185" s="81"/>
      <c r="CH185" s="128"/>
      <c r="CI185" s="81"/>
      <c r="CJ185" s="128"/>
      <c r="CK185" s="81"/>
      <c r="CL185" s="120"/>
      <c r="CM185" s="81"/>
      <c r="CN185" s="128"/>
      <c r="CO185" s="81"/>
    </row>
    <row r="186" spans="2:93">
      <c r="B186" s="88"/>
      <c r="C186" s="81"/>
      <c r="D186" s="81"/>
      <c r="E186" s="81"/>
      <c r="F186" s="128"/>
      <c r="G186" s="81"/>
      <c r="H186" s="128"/>
      <c r="I186" s="81"/>
      <c r="J186" s="128"/>
      <c r="K186" s="81"/>
      <c r="L186" s="120"/>
      <c r="M186" s="81"/>
      <c r="N186" s="128"/>
      <c r="O186" s="81"/>
      <c r="Q186" s="88"/>
      <c r="R186" s="81"/>
      <c r="S186" s="81"/>
      <c r="T186" s="81"/>
      <c r="U186" s="128"/>
      <c r="V186" s="81"/>
      <c r="W186" s="128"/>
      <c r="X186" s="81"/>
      <c r="Y186" s="128"/>
      <c r="Z186" s="81"/>
      <c r="AA186" s="120"/>
      <c r="AB186" s="81"/>
      <c r="AC186" s="128"/>
      <c r="AD186" s="81"/>
      <c r="AE186" s="168"/>
      <c r="AF186" s="81"/>
      <c r="AG186" s="81"/>
      <c r="AH186" s="81"/>
      <c r="AI186" s="128"/>
      <c r="AJ186" s="81"/>
      <c r="AK186" s="128"/>
      <c r="AL186" s="81"/>
      <c r="AM186" s="128"/>
      <c r="AN186" s="81"/>
      <c r="AO186" s="120"/>
      <c r="AP186" s="81"/>
      <c r="AQ186" s="128"/>
      <c r="AR186" s="81"/>
      <c r="AS186" s="168"/>
      <c r="AT186" s="88"/>
      <c r="AU186" s="81"/>
      <c r="AV186" s="81"/>
      <c r="AW186" s="81"/>
      <c r="AX186" s="128"/>
      <c r="AY186" s="81"/>
      <c r="AZ186" s="128"/>
      <c r="BA186" s="81"/>
      <c r="BB186" s="128"/>
      <c r="BC186" s="81"/>
      <c r="BD186" s="120"/>
      <c r="BE186" s="81"/>
      <c r="BF186" s="128"/>
      <c r="BG186" s="81"/>
      <c r="BH186" s="81"/>
      <c r="BJ186" s="88"/>
      <c r="BL186" s="81"/>
      <c r="BM186" s="81"/>
      <c r="BN186" s="81"/>
      <c r="BO186" s="128"/>
      <c r="BP186" s="81"/>
      <c r="BQ186" s="128"/>
      <c r="BR186" s="81"/>
      <c r="BS186" s="128"/>
      <c r="BT186" s="81"/>
      <c r="BU186" s="120"/>
      <c r="BV186" s="81"/>
      <c r="BW186" s="128"/>
      <c r="BX186" s="81"/>
      <c r="BY186" s="81"/>
      <c r="CA186" s="88"/>
      <c r="CC186" s="81"/>
      <c r="CD186" s="81"/>
      <c r="CE186" s="81"/>
      <c r="CF186" s="128"/>
      <c r="CG186" s="81"/>
      <c r="CH186" s="128"/>
      <c r="CI186" s="81"/>
      <c r="CJ186" s="128"/>
      <c r="CK186" s="81"/>
      <c r="CL186" s="120"/>
      <c r="CM186" s="81"/>
      <c r="CN186" s="128"/>
      <c r="CO186" s="81"/>
    </row>
    <row r="187" spans="2:93">
      <c r="B187" s="88"/>
      <c r="C187" s="81"/>
      <c r="D187" s="81"/>
      <c r="E187" s="81"/>
      <c r="F187" s="128"/>
      <c r="G187" s="81"/>
      <c r="H187" s="128"/>
      <c r="I187" s="81"/>
      <c r="J187" s="128"/>
      <c r="K187" s="81"/>
      <c r="L187" s="120"/>
      <c r="M187" s="81"/>
      <c r="N187" s="128"/>
      <c r="O187" s="81"/>
      <c r="Q187" s="88"/>
      <c r="R187" s="81"/>
      <c r="S187" s="81"/>
      <c r="T187" s="81"/>
      <c r="U187" s="128"/>
      <c r="V187" s="81"/>
      <c r="W187" s="128"/>
      <c r="X187" s="81"/>
      <c r="Y187" s="128"/>
      <c r="Z187" s="81"/>
      <c r="AA187" s="120"/>
      <c r="AB187" s="81"/>
      <c r="AC187" s="128"/>
      <c r="AD187" s="81"/>
      <c r="AE187" s="168"/>
      <c r="AF187" s="81"/>
      <c r="AG187" s="81"/>
      <c r="AH187" s="81"/>
      <c r="AI187" s="128"/>
      <c r="AJ187" s="81"/>
      <c r="AK187" s="128"/>
      <c r="AL187" s="81"/>
      <c r="AM187" s="128"/>
      <c r="AN187" s="81"/>
      <c r="AO187" s="120"/>
      <c r="AP187" s="81"/>
      <c r="AQ187" s="128"/>
      <c r="AR187" s="81"/>
      <c r="AS187" s="168"/>
      <c r="AT187" s="88"/>
      <c r="AU187" s="81"/>
      <c r="AV187" s="81"/>
      <c r="AW187" s="81"/>
      <c r="AX187" s="128"/>
      <c r="AY187" s="81"/>
      <c r="AZ187" s="128"/>
      <c r="BA187" s="81"/>
      <c r="BB187" s="128"/>
      <c r="BC187" s="81"/>
      <c r="BD187" s="120"/>
      <c r="BE187" s="81"/>
      <c r="BF187" s="128"/>
      <c r="BG187" s="81"/>
      <c r="BH187" s="81"/>
      <c r="BJ187" s="88"/>
      <c r="BL187" s="81"/>
      <c r="BM187" s="81"/>
      <c r="BN187" s="81"/>
      <c r="BO187" s="128"/>
      <c r="BP187" s="81"/>
      <c r="BQ187" s="128"/>
      <c r="BR187" s="81"/>
      <c r="BS187" s="128"/>
      <c r="BT187" s="81"/>
      <c r="BU187" s="120"/>
      <c r="BV187" s="81"/>
      <c r="BW187" s="128"/>
      <c r="BX187" s="81"/>
      <c r="BY187" s="81"/>
      <c r="CA187" s="88"/>
      <c r="CC187" s="81"/>
      <c r="CD187" s="81"/>
      <c r="CE187" s="81"/>
      <c r="CF187" s="128"/>
      <c r="CG187" s="81"/>
      <c r="CH187" s="128"/>
      <c r="CI187" s="81"/>
      <c r="CJ187" s="128"/>
      <c r="CK187" s="81"/>
      <c r="CL187" s="120"/>
      <c r="CM187" s="81"/>
      <c r="CN187" s="128"/>
      <c r="CO187" s="81"/>
    </row>
    <row r="188" spans="2:93">
      <c r="B188" s="88"/>
      <c r="C188" s="81"/>
      <c r="D188" s="81"/>
      <c r="E188" s="81"/>
      <c r="F188" s="128"/>
      <c r="G188" s="81"/>
      <c r="H188" s="128"/>
      <c r="I188" s="81"/>
      <c r="J188" s="128"/>
      <c r="K188" s="81"/>
      <c r="L188" s="120"/>
      <c r="M188" s="81"/>
      <c r="N188" s="128"/>
      <c r="O188" s="81"/>
      <c r="Q188" s="88"/>
      <c r="R188" s="81"/>
      <c r="S188" s="81"/>
      <c r="T188" s="81"/>
      <c r="U188" s="128"/>
      <c r="V188" s="81"/>
      <c r="W188" s="128"/>
      <c r="X188" s="81"/>
      <c r="Y188" s="128"/>
      <c r="Z188" s="81"/>
      <c r="AA188" s="120"/>
      <c r="AB188" s="81"/>
      <c r="AC188" s="128"/>
      <c r="AD188" s="81"/>
      <c r="AE188" s="168"/>
      <c r="AF188" s="81"/>
      <c r="AG188" s="81"/>
      <c r="AH188" s="81"/>
      <c r="AI188" s="128"/>
      <c r="AJ188" s="81"/>
      <c r="AK188" s="128"/>
      <c r="AL188" s="81"/>
      <c r="AM188" s="128"/>
      <c r="AN188" s="81"/>
      <c r="AO188" s="120"/>
      <c r="AP188" s="81"/>
      <c r="AQ188" s="128"/>
      <c r="AR188" s="81"/>
      <c r="AS188" s="168"/>
      <c r="AT188" s="88"/>
      <c r="AU188" s="81"/>
      <c r="AV188" s="81"/>
      <c r="AW188" s="81"/>
      <c r="AX188" s="128"/>
      <c r="AY188" s="81"/>
      <c r="AZ188" s="128"/>
      <c r="BA188" s="81"/>
      <c r="BB188" s="128"/>
      <c r="BC188" s="81"/>
      <c r="BD188" s="120"/>
      <c r="BE188" s="81"/>
      <c r="BF188" s="128"/>
      <c r="BG188" s="81"/>
      <c r="BH188" s="81"/>
      <c r="BJ188" s="88"/>
      <c r="BL188" s="81"/>
      <c r="BM188" s="81"/>
      <c r="BN188" s="81"/>
      <c r="BO188" s="128"/>
      <c r="BP188" s="81"/>
      <c r="BQ188" s="128"/>
      <c r="BR188" s="81"/>
      <c r="BS188" s="128"/>
      <c r="BT188" s="81"/>
      <c r="BU188" s="120"/>
      <c r="BV188" s="81"/>
      <c r="BW188" s="128"/>
      <c r="BX188" s="81"/>
      <c r="BY188" s="81"/>
      <c r="CA188" s="88"/>
      <c r="CC188" s="81"/>
      <c r="CD188" s="81"/>
      <c r="CE188" s="81"/>
      <c r="CF188" s="128"/>
      <c r="CG188" s="81"/>
      <c r="CH188" s="128"/>
      <c r="CI188" s="81"/>
      <c r="CJ188" s="128"/>
      <c r="CK188" s="81"/>
      <c r="CL188" s="120"/>
      <c r="CM188" s="81"/>
      <c r="CN188" s="128"/>
      <c r="CO188" s="81"/>
    </row>
    <row r="189" spans="2:93">
      <c r="B189" s="88"/>
      <c r="C189" s="81"/>
      <c r="D189" s="81"/>
      <c r="E189" s="81"/>
      <c r="F189" s="128"/>
      <c r="G189" s="81"/>
      <c r="H189" s="128"/>
      <c r="I189" s="81"/>
      <c r="J189" s="128"/>
      <c r="K189" s="81"/>
      <c r="L189" s="120"/>
      <c r="M189" s="81"/>
      <c r="N189" s="128"/>
      <c r="O189" s="81"/>
      <c r="Q189" s="88"/>
      <c r="R189" s="81"/>
      <c r="S189" s="81"/>
      <c r="T189" s="81"/>
      <c r="U189" s="128"/>
      <c r="V189" s="81"/>
      <c r="W189" s="128"/>
      <c r="X189" s="81"/>
      <c r="Y189" s="128"/>
      <c r="Z189" s="81"/>
      <c r="AA189" s="120"/>
      <c r="AB189" s="81"/>
      <c r="AC189" s="128"/>
      <c r="AD189" s="81"/>
      <c r="AE189" s="168"/>
      <c r="AF189" s="81"/>
      <c r="AG189" s="81"/>
      <c r="AH189" s="81"/>
      <c r="AI189" s="128"/>
      <c r="AJ189" s="81"/>
      <c r="AK189" s="128"/>
      <c r="AL189" s="81"/>
      <c r="AM189" s="128"/>
      <c r="AN189" s="81"/>
      <c r="AO189" s="120"/>
      <c r="AP189" s="81"/>
      <c r="AQ189" s="128"/>
      <c r="AR189" s="81"/>
      <c r="AS189" s="168"/>
      <c r="AT189" s="88"/>
      <c r="AU189" s="81"/>
      <c r="AV189" s="81"/>
      <c r="AW189" s="81"/>
      <c r="AX189" s="128"/>
      <c r="AY189" s="81"/>
      <c r="AZ189" s="128"/>
      <c r="BA189" s="81"/>
      <c r="BB189" s="128"/>
      <c r="BC189" s="81"/>
      <c r="BD189" s="120"/>
      <c r="BE189" s="81"/>
      <c r="BF189" s="128"/>
      <c r="BG189" s="81"/>
      <c r="BH189" s="81"/>
      <c r="BJ189" s="88"/>
      <c r="BL189" s="81"/>
      <c r="BM189" s="81"/>
      <c r="BN189" s="81"/>
      <c r="BO189" s="128"/>
      <c r="BP189" s="81"/>
      <c r="BQ189" s="128"/>
      <c r="BR189" s="81"/>
      <c r="BS189" s="128"/>
      <c r="BT189" s="81"/>
      <c r="BU189" s="120"/>
      <c r="BV189" s="81"/>
      <c r="BW189" s="128"/>
      <c r="BX189" s="81"/>
      <c r="BY189" s="81"/>
      <c r="CA189" s="88"/>
      <c r="CC189" s="81"/>
      <c r="CD189" s="81"/>
      <c r="CE189" s="81"/>
      <c r="CF189" s="128"/>
      <c r="CG189" s="81"/>
      <c r="CH189" s="128"/>
      <c r="CI189" s="81"/>
      <c r="CJ189" s="128"/>
      <c r="CK189" s="81"/>
      <c r="CL189" s="120"/>
      <c r="CM189" s="81"/>
      <c r="CN189" s="128"/>
      <c r="CO189" s="81"/>
    </row>
    <row r="190" spans="2:93">
      <c r="B190" s="88"/>
      <c r="C190" s="81"/>
      <c r="D190" s="81"/>
      <c r="E190" s="81"/>
      <c r="F190" s="128"/>
      <c r="G190" s="81"/>
      <c r="H190" s="128"/>
      <c r="I190" s="81"/>
      <c r="J190" s="128"/>
      <c r="K190" s="81"/>
      <c r="L190" s="120"/>
      <c r="M190" s="81"/>
      <c r="N190" s="128"/>
      <c r="O190" s="81"/>
      <c r="Q190" s="88"/>
      <c r="R190" s="81"/>
      <c r="S190" s="81"/>
      <c r="T190" s="81"/>
      <c r="U190" s="128"/>
      <c r="V190" s="81"/>
      <c r="W190" s="128"/>
      <c r="X190" s="81"/>
      <c r="Y190" s="128"/>
      <c r="Z190" s="81"/>
      <c r="AA190" s="120"/>
      <c r="AB190" s="81"/>
      <c r="AC190" s="128"/>
      <c r="AD190" s="81"/>
      <c r="AE190" s="168"/>
      <c r="AF190" s="81"/>
      <c r="AG190" s="81"/>
      <c r="AH190" s="81"/>
      <c r="AI190" s="128"/>
      <c r="AJ190" s="81"/>
      <c r="AK190" s="128"/>
      <c r="AL190" s="81"/>
      <c r="AM190" s="128"/>
      <c r="AN190" s="81"/>
      <c r="AO190" s="120"/>
      <c r="AP190" s="81"/>
      <c r="AQ190" s="128"/>
      <c r="AR190" s="81"/>
      <c r="AS190" s="168"/>
      <c r="AT190" s="88"/>
      <c r="AU190" s="81"/>
      <c r="AV190" s="81"/>
      <c r="AW190" s="81"/>
      <c r="AX190" s="128"/>
      <c r="AY190" s="81"/>
      <c r="AZ190" s="128"/>
      <c r="BA190" s="81"/>
      <c r="BB190" s="128"/>
      <c r="BC190" s="81"/>
      <c r="BD190" s="120"/>
      <c r="BE190" s="81"/>
      <c r="BF190" s="128"/>
      <c r="BG190" s="81"/>
      <c r="BH190" s="81"/>
      <c r="BJ190" s="88"/>
      <c r="BL190" s="81"/>
      <c r="BM190" s="81"/>
      <c r="BN190" s="81"/>
      <c r="BO190" s="128"/>
      <c r="BP190" s="81"/>
      <c r="BQ190" s="128"/>
      <c r="BR190" s="81"/>
      <c r="BS190" s="128"/>
      <c r="BT190" s="81"/>
      <c r="BU190" s="120"/>
      <c r="BV190" s="81"/>
      <c r="BW190" s="128"/>
      <c r="BX190" s="81"/>
      <c r="BY190" s="81"/>
      <c r="CA190" s="88"/>
      <c r="CC190" s="81"/>
      <c r="CD190" s="81"/>
      <c r="CE190" s="81"/>
      <c r="CF190" s="128"/>
      <c r="CG190" s="81"/>
      <c r="CH190" s="128"/>
      <c r="CI190" s="81"/>
      <c r="CJ190" s="128"/>
      <c r="CK190" s="81"/>
      <c r="CL190" s="120"/>
      <c r="CM190" s="81"/>
      <c r="CN190" s="128"/>
      <c r="CO190" s="81"/>
    </row>
    <row r="191" spans="2:93">
      <c r="B191" s="88"/>
      <c r="C191" s="81"/>
      <c r="D191" s="81"/>
      <c r="E191" s="81"/>
      <c r="F191" s="128"/>
      <c r="G191" s="81"/>
      <c r="H191" s="128"/>
      <c r="I191" s="81"/>
      <c r="J191" s="128"/>
      <c r="K191" s="81"/>
      <c r="L191" s="120"/>
      <c r="M191" s="81"/>
      <c r="N191" s="128"/>
      <c r="O191" s="81"/>
      <c r="Q191" s="88"/>
      <c r="R191" s="81"/>
      <c r="S191" s="81"/>
      <c r="T191" s="81"/>
      <c r="U191" s="128"/>
      <c r="V191" s="81"/>
      <c r="W191" s="128"/>
      <c r="X191" s="81"/>
      <c r="Y191" s="128"/>
      <c r="Z191" s="81"/>
      <c r="AA191" s="120"/>
      <c r="AB191" s="81"/>
      <c r="AC191" s="128"/>
      <c r="AD191" s="81"/>
      <c r="AE191" s="168"/>
      <c r="AF191" s="81"/>
      <c r="AG191" s="81"/>
      <c r="AH191" s="81"/>
      <c r="AI191" s="128"/>
      <c r="AJ191" s="81"/>
      <c r="AK191" s="128"/>
      <c r="AL191" s="81"/>
      <c r="AM191" s="128"/>
      <c r="AN191" s="81"/>
      <c r="AO191" s="120"/>
      <c r="AP191" s="81"/>
      <c r="AQ191" s="128"/>
      <c r="AR191" s="81"/>
      <c r="AS191" s="168"/>
      <c r="AT191" s="88"/>
      <c r="AU191" s="81"/>
      <c r="AV191" s="81"/>
      <c r="AW191" s="81"/>
      <c r="AX191" s="128"/>
      <c r="AY191" s="81"/>
      <c r="AZ191" s="128"/>
      <c r="BA191" s="81"/>
      <c r="BB191" s="128"/>
      <c r="BC191" s="81"/>
      <c r="BD191" s="120"/>
      <c r="BE191" s="81"/>
      <c r="BF191" s="128"/>
      <c r="BG191" s="81"/>
      <c r="BH191" s="81"/>
      <c r="BJ191" s="88"/>
      <c r="BL191" s="81"/>
      <c r="BM191" s="81"/>
      <c r="BN191" s="81"/>
      <c r="BO191" s="128"/>
      <c r="BP191" s="81"/>
      <c r="BQ191" s="128"/>
      <c r="BR191" s="81"/>
      <c r="BS191" s="128"/>
      <c r="BT191" s="81"/>
      <c r="BU191" s="120"/>
      <c r="BV191" s="81"/>
      <c r="BW191" s="128"/>
      <c r="BX191" s="81"/>
      <c r="BY191" s="81"/>
      <c r="CA191" s="88"/>
      <c r="CC191" s="81"/>
      <c r="CD191" s="81"/>
      <c r="CE191" s="81"/>
      <c r="CF191" s="128"/>
      <c r="CG191" s="81"/>
      <c r="CH191" s="128"/>
      <c r="CI191" s="81"/>
      <c r="CJ191" s="128"/>
      <c r="CK191" s="81"/>
      <c r="CL191" s="120"/>
      <c r="CM191" s="81"/>
      <c r="CN191" s="128"/>
      <c r="CO191" s="81"/>
    </row>
    <row r="192" spans="2:93">
      <c r="B192" s="88"/>
      <c r="C192" s="81"/>
      <c r="D192" s="81"/>
      <c r="E192" s="81"/>
      <c r="F192" s="128"/>
      <c r="G192" s="81"/>
      <c r="H192" s="128"/>
      <c r="I192" s="81"/>
      <c r="J192" s="128"/>
      <c r="K192" s="81"/>
      <c r="L192" s="120"/>
      <c r="M192" s="81"/>
      <c r="N192" s="128"/>
      <c r="O192" s="81"/>
      <c r="Q192" s="88"/>
      <c r="R192" s="81"/>
      <c r="S192" s="81"/>
      <c r="T192" s="81"/>
      <c r="U192" s="128"/>
      <c r="V192" s="81"/>
      <c r="W192" s="128"/>
      <c r="X192" s="81"/>
      <c r="Y192" s="128"/>
      <c r="Z192" s="81"/>
      <c r="AA192" s="120"/>
      <c r="AB192" s="81"/>
      <c r="AC192" s="128"/>
      <c r="AD192" s="81"/>
      <c r="AE192" s="168"/>
      <c r="AF192" s="81"/>
      <c r="AG192" s="81"/>
      <c r="AH192" s="81"/>
      <c r="AI192" s="128"/>
      <c r="AJ192" s="81"/>
      <c r="AK192" s="128"/>
      <c r="AL192" s="81"/>
      <c r="AM192" s="128"/>
      <c r="AN192" s="81"/>
      <c r="AO192" s="120"/>
      <c r="AP192" s="81"/>
      <c r="AQ192" s="128"/>
      <c r="AR192" s="81"/>
      <c r="AS192" s="168"/>
      <c r="AT192" s="88"/>
      <c r="AU192" s="81"/>
      <c r="AV192" s="81"/>
      <c r="AW192" s="81"/>
      <c r="AX192" s="128"/>
      <c r="AY192" s="81"/>
      <c r="AZ192" s="128"/>
      <c r="BA192" s="81"/>
      <c r="BB192" s="128"/>
      <c r="BC192" s="81"/>
      <c r="BD192" s="120"/>
      <c r="BE192" s="81"/>
      <c r="BF192" s="128"/>
      <c r="BG192" s="81"/>
      <c r="BH192" s="81"/>
      <c r="BJ192" s="88"/>
      <c r="BL192" s="81"/>
      <c r="BM192" s="81"/>
      <c r="BN192" s="81"/>
      <c r="BO192" s="128"/>
      <c r="BP192" s="81"/>
      <c r="BQ192" s="128"/>
      <c r="BR192" s="81"/>
      <c r="BS192" s="128"/>
      <c r="BT192" s="81"/>
      <c r="BU192" s="120"/>
      <c r="BV192" s="81"/>
      <c r="BW192" s="128"/>
      <c r="BX192" s="81"/>
      <c r="BY192" s="81"/>
      <c r="CA192" s="88"/>
      <c r="CC192" s="81"/>
      <c r="CD192" s="81"/>
      <c r="CE192" s="81"/>
      <c r="CF192" s="128"/>
      <c r="CG192" s="81"/>
      <c r="CH192" s="128"/>
      <c r="CI192" s="81"/>
      <c r="CJ192" s="128"/>
      <c r="CK192" s="81"/>
      <c r="CL192" s="120"/>
      <c r="CM192" s="81"/>
      <c r="CN192" s="128"/>
      <c r="CO192" s="81"/>
    </row>
    <row r="193" spans="2:93">
      <c r="B193" s="88"/>
      <c r="C193" s="81"/>
      <c r="D193" s="81"/>
      <c r="E193" s="81"/>
      <c r="F193" s="128"/>
      <c r="G193" s="81"/>
      <c r="H193" s="128"/>
      <c r="I193" s="81"/>
      <c r="J193" s="128"/>
      <c r="K193" s="81"/>
      <c r="L193" s="120"/>
      <c r="M193" s="81"/>
      <c r="N193" s="128"/>
      <c r="O193" s="81"/>
      <c r="Q193" s="88"/>
      <c r="R193" s="81"/>
      <c r="S193" s="81"/>
      <c r="T193" s="81"/>
      <c r="U193" s="128"/>
      <c r="V193" s="81"/>
      <c r="W193" s="128"/>
      <c r="X193" s="81"/>
      <c r="Y193" s="128"/>
      <c r="Z193" s="81"/>
      <c r="AA193" s="120"/>
      <c r="AB193" s="81"/>
      <c r="AC193" s="128"/>
      <c r="AD193" s="81"/>
      <c r="AE193" s="168"/>
      <c r="AF193" s="81"/>
      <c r="AG193" s="81"/>
      <c r="AH193" s="81"/>
      <c r="AI193" s="128"/>
      <c r="AJ193" s="81"/>
      <c r="AK193" s="128"/>
      <c r="AL193" s="81"/>
      <c r="AM193" s="128"/>
      <c r="AN193" s="81"/>
      <c r="AO193" s="120"/>
      <c r="AP193" s="81"/>
      <c r="AQ193" s="128"/>
      <c r="AR193" s="81"/>
      <c r="AS193" s="168"/>
      <c r="AT193" s="88"/>
      <c r="AU193" s="81"/>
      <c r="AV193" s="81"/>
      <c r="AW193" s="81"/>
      <c r="AX193" s="128"/>
      <c r="AY193" s="81"/>
      <c r="AZ193" s="128"/>
      <c r="BA193" s="81"/>
      <c r="BB193" s="128"/>
      <c r="BC193" s="81"/>
      <c r="BD193" s="120"/>
      <c r="BE193" s="81"/>
      <c r="BF193" s="128"/>
      <c r="BG193" s="81"/>
      <c r="BH193" s="81"/>
      <c r="BJ193" s="88"/>
      <c r="BL193" s="81"/>
      <c r="BM193" s="81"/>
      <c r="BN193" s="81"/>
      <c r="BO193" s="128"/>
      <c r="BP193" s="81"/>
      <c r="BQ193" s="128"/>
      <c r="BR193" s="81"/>
      <c r="BS193" s="128"/>
      <c r="BT193" s="81"/>
      <c r="BU193" s="120"/>
      <c r="BV193" s="81"/>
      <c r="BW193" s="128"/>
      <c r="BX193" s="81"/>
      <c r="BY193" s="81"/>
      <c r="CA193" s="88"/>
      <c r="CC193" s="81"/>
      <c r="CD193" s="81"/>
      <c r="CE193" s="81"/>
      <c r="CF193" s="128"/>
      <c r="CG193" s="81"/>
      <c r="CH193" s="128"/>
      <c r="CI193" s="81"/>
      <c r="CJ193" s="128"/>
      <c r="CK193" s="81"/>
      <c r="CL193" s="120"/>
      <c r="CM193" s="81"/>
      <c r="CN193" s="128"/>
      <c r="CO193" s="81"/>
    </row>
    <row r="194" spans="2:93">
      <c r="B194" s="88"/>
      <c r="C194" s="81"/>
      <c r="D194" s="81"/>
      <c r="E194" s="81"/>
      <c r="F194" s="128"/>
      <c r="G194" s="81"/>
      <c r="H194" s="128"/>
      <c r="I194" s="81"/>
      <c r="J194" s="128"/>
      <c r="K194" s="81"/>
      <c r="L194" s="120"/>
      <c r="M194" s="81"/>
      <c r="N194" s="128"/>
      <c r="O194" s="81"/>
      <c r="Q194" s="88"/>
      <c r="R194" s="81"/>
      <c r="S194" s="81"/>
      <c r="T194" s="81"/>
      <c r="U194" s="128"/>
      <c r="V194" s="81"/>
      <c r="W194" s="128"/>
      <c r="X194" s="81"/>
      <c r="Y194" s="128"/>
      <c r="Z194" s="81"/>
      <c r="AA194" s="120"/>
      <c r="AB194" s="81"/>
      <c r="AC194" s="128"/>
      <c r="AD194" s="81"/>
      <c r="AE194" s="168"/>
      <c r="AF194" s="81"/>
      <c r="AG194" s="81"/>
      <c r="AH194" s="81"/>
      <c r="AI194" s="128"/>
      <c r="AJ194" s="81"/>
      <c r="AK194" s="128"/>
      <c r="AL194" s="81"/>
      <c r="AM194" s="128"/>
      <c r="AN194" s="81"/>
      <c r="AO194" s="120"/>
      <c r="AP194" s="81"/>
      <c r="AQ194" s="128"/>
      <c r="AR194" s="81"/>
      <c r="AS194" s="168"/>
      <c r="AT194" s="88"/>
      <c r="AU194" s="81"/>
      <c r="AV194" s="81"/>
      <c r="AW194" s="81"/>
      <c r="AX194" s="128"/>
      <c r="AY194" s="81"/>
      <c r="AZ194" s="128"/>
      <c r="BA194" s="81"/>
      <c r="BB194" s="128"/>
      <c r="BC194" s="81"/>
      <c r="BD194" s="120"/>
      <c r="BE194" s="81"/>
      <c r="BF194" s="128"/>
      <c r="BG194" s="81"/>
      <c r="BH194" s="81"/>
      <c r="BJ194" s="88"/>
      <c r="BL194" s="81"/>
      <c r="BM194" s="81"/>
      <c r="BN194" s="81"/>
      <c r="BO194" s="128"/>
      <c r="BP194" s="81"/>
      <c r="BQ194" s="128"/>
      <c r="BR194" s="81"/>
      <c r="BS194" s="128"/>
      <c r="BT194" s="81"/>
      <c r="BU194" s="120"/>
      <c r="BV194" s="81"/>
      <c r="BW194" s="128"/>
      <c r="BX194" s="81"/>
      <c r="BY194" s="81"/>
      <c r="CA194" s="88"/>
      <c r="CC194" s="81"/>
      <c r="CD194" s="81"/>
      <c r="CE194" s="81"/>
      <c r="CF194" s="128"/>
      <c r="CG194" s="81"/>
      <c r="CH194" s="128"/>
      <c r="CI194" s="81"/>
      <c r="CJ194" s="128"/>
      <c r="CK194" s="81"/>
      <c r="CL194" s="120"/>
      <c r="CM194" s="81"/>
      <c r="CN194" s="128"/>
      <c r="CO194" s="81"/>
    </row>
    <row r="195" spans="2:93">
      <c r="B195" s="88"/>
      <c r="C195" s="81"/>
      <c r="D195" s="81"/>
      <c r="E195" s="81"/>
      <c r="F195" s="128"/>
      <c r="G195" s="81"/>
      <c r="H195" s="128"/>
      <c r="I195" s="81"/>
      <c r="J195" s="128"/>
      <c r="K195" s="81"/>
      <c r="L195" s="120"/>
      <c r="M195" s="81"/>
      <c r="N195" s="128"/>
      <c r="O195" s="81"/>
      <c r="Q195" s="88"/>
      <c r="R195" s="81"/>
      <c r="S195" s="81"/>
      <c r="T195" s="81"/>
      <c r="U195" s="128"/>
      <c r="V195" s="81"/>
      <c r="W195" s="128"/>
      <c r="X195" s="81"/>
      <c r="Y195" s="128"/>
      <c r="Z195" s="81"/>
      <c r="AA195" s="120"/>
      <c r="AB195" s="81"/>
      <c r="AC195" s="128"/>
      <c r="AD195" s="81"/>
      <c r="AE195" s="168"/>
      <c r="AF195" s="81"/>
      <c r="AG195" s="81"/>
      <c r="AH195" s="81"/>
      <c r="AI195" s="128"/>
      <c r="AJ195" s="81"/>
      <c r="AK195" s="128"/>
      <c r="AL195" s="81"/>
      <c r="AM195" s="128"/>
      <c r="AN195" s="81"/>
      <c r="AO195" s="120"/>
      <c r="AP195" s="81"/>
      <c r="AQ195" s="128"/>
      <c r="AR195" s="81"/>
      <c r="AS195" s="168"/>
      <c r="AT195" s="88"/>
      <c r="AU195" s="81"/>
      <c r="AV195" s="81"/>
      <c r="AW195" s="81"/>
      <c r="AX195" s="128"/>
      <c r="AY195" s="81"/>
      <c r="AZ195" s="128"/>
      <c r="BA195" s="81"/>
      <c r="BB195" s="128"/>
      <c r="BC195" s="81"/>
      <c r="BD195" s="120"/>
      <c r="BE195" s="81"/>
      <c r="BF195" s="128"/>
      <c r="BG195" s="81"/>
      <c r="BH195" s="81"/>
      <c r="BJ195" s="88"/>
      <c r="BL195" s="81"/>
      <c r="BM195" s="81"/>
      <c r="BN195" s="81"/>
      <c r="BO195" s="128"/>
      <c r="BP195" s="81"/>
      <c r="BQ195" s="128"/>
      <c r="BR195" s="81"/>
      <c r="BS195" s="128"/>
      <c r="BT195" s="81"/>
      <c r="BU195" s="120"/>
      <c r="BV195" s="81"/>
      <c r="BW195" s="128"/>
      <c r="BX195" s="81"/>
      <c r="BY195" s="81"/>
      <c r="CA195" s="88"/>
      <c r="CC195" s="81"/>
      <c r="CD195" s="81"/>
      <c r="CE195" s="81"/>
      <c r="CF195" s="128"/>
      <c r="CG195" s="81"/>
      <c r="CH195" s="128"/>
      <c r="CI195" s="81"/>
      <c r="CJ195" s="128"/>
      <c r="CK195" s="81"/>
      <c r="CL195" s="120"/>
      <c r="CM195" s="81"/>
      <c r="CN195" s="128"/>
      <c r="CO195" s="81"/>
    </row>
    <row r="196" spans="2:93">
      <c r="B196" s="88"/>
      <c r="C196" s="81"/>
      <c r="D196" s="81"/>
      <c r="E196" s="81"/>
      <c r="F196" s="128"/>
      <c r="G196" s="81"/>
      <c r="H196" s="128"/>
      <c r="I196" s="81"/>
      <c r="J196" s="128"/>
      <c r="K196" s="81"/>
      <c r="L196" s="120"/>
      <c r="M196" s="81"/>
      <c r="N196" s="128"/>
      <c r="O196" s="81"/>
      <c r="Q196" s="88"/>
      <c r="R196" s="81"/>
      <c r="S196" s="81"/>
      <c r="T196" s="81"/>
      <c r="U196" s="128"/>
      <c r="V196" s="81"/>
      <c r="W196" s="128"/>
      <c r="X196" s="81"/>
      <c r="Y196" s="128"/>
      <c r="Z196" s="81"/>
      <c r="AA196" s="120"/>
      <c r="AB196" s="81"/>
      <c r="AC196" s="128"/>
      <c r="AD196" s="81"/>
      <c r="AE196" s="168"/>
      <c r="AF196" s="81"/>
      <c r="AG196" s="81"/>
      <c r="AH196" s="81"/>
      <c r="AI196" s="128"/>
      <c r="AJ196" s="81"/>
      <c r="AK196" s="128"/>
      <c r="AL196" s="81"/>
      <c r="AM196" s="128"/>
      <c r="AN196" s="81"/>
      <c r="AO196" s="120"/>
      <c r="AP196" s="81"/>
      <c r="AQ196" s="128"/>
      <c r="AR196" s="81"/>
      <c r="AS196" s="168"/>
      <c r="AT196" s="88"/>
      <c r="AU196" s="81"/>
      <c r="AV196" s="81"/>
      <c r="AW196" s="81"/>
      <c r="AX196" s="128"/>
      <c r="AY196" s="81"/>
      <c r="AZ196" s="128"/>
      <c r="BA196" s="81"/>
      <c r="BB196" s="128"/>
      <c r="BC196" s="81"/>
      <c r="BD196" s="120"/>
      <c r="BE196" s="81"/>
      <c r="BF196" s="128"/>
      <c r="BG196" s="81"/>
      <c r="BH196" s="81"/>
      <c r="BJ196" s="88"/>
      <c r="BL196" s="81"/>
      <c r="BM196" s="81"/>
      <c r="BN196" s="81"/>
      <c r="BO196" s="128"/>
      <c r="BP196" s="81"/>
      <c r="BQ196" s="128"/>
      <c r="BR196" s="81"/>
      <c r="BS196" s="128"/>
      <c r="BT196" s="81"/>
      <c r="BU196" s="120"/>
      <c r="BV196" s="81"/>
      <c r="BW196" s="128"/>
      <c r="BX196" s="81"/>
      <c r="BY196" s="81"/>
      <c r="CA196" s="88"/>
      <c r="CC196" s="81"/>
      <c r="CD196" s="81"/>
      <c r="CE196" s="81"/>
      <c r="CF196" s="128"/>
      <c r="CG196" s="81"/>
      <c r="CH196" s="128"/>
      <c r="CI196" s="81"/>
      <c r="CJ196" s="128"/>
      <c r="CK196" s="81"/>
      <c r="CL196" s="120"/>
      <c r="CM196" s="81"/>
      <c r="CN196" s="128"/>
      <c r="CO196" s="81"/>
    </row>
    <row r="197" spans="2:93">
      <c r="B197" s="88"/>
      <c r="C197" s="81"/>
      <c r="D197" s="81"/>
      <c r="E197" s="81"/>
      <c r="F197" s="128"/>
      <c r="G197" s="81"/>
      <c r="H197" s="128"/>
      <c r="I197" s="81"/>
      <c r="J197" s="128"/>
      <c r="K197" s="81"/>
      <c r="L197" s="120"/>
      <c r="M197" s="81"/>
      <c r="N197" s="128"/>
      <c r="O197" s="81"/>
      <c r="Q197" s="88"/>
      <c r="R197" s="81"/>
      <c r="S197" s="81"/>
      <c r="T197" s="81"/>
      <c r="U197" s="128"/>
      <c r="V197" s="81"/>
      <c r="W197" s="128"/>
      <c r="X197" s="81"/>
      <c r="Y197" s="128"/>
      <c r="Z197" s="81"/>
      <c r="AA197" s="120"/>
      <c r="AB197" s="81"/>
      <c r="AC197" s="128"/>
      <c r="AD197" s="81"/>
      <c r="AE197" s="168"/>
      <c r="AF197" s="81"/>
      <c r="AG197" s="81"/>
      <c r="AH197" s="81"/>
      <c r="AI197" s="128"/>
      <c r="AJ197" s="81"/>
      <c r="AK197" s="128"/>
      <c r="AL197" s="81"/>
      <c r="AM197" s="128"/>
      <c r="AN197" s="81"/>
      <c r="AO197" s="120"/>
      <c r="AP197" s="81"/>
      <c r="AQ197" s="128"/>
      <c r="AR197" s="81"/>
      <c r="AS197" s="168"/>
      <c r="AT197" s="88"/>
      <c r="AU197" s="81"/>
      <c r="AV197" s="81"/>
      <c r="AW197" s="81"/>
      <c r="AX197" s="128"/>
      <c r="AY197" s="81"/>
      <c r="AZ197" s="128"/>
      <c r="BA197" s="81"/>
      <c r="BB197" s="128"/>
      <c r="BC197" s="81"/>
      <c r="BD197" s="120"/>
      <c r="BE197" s="81"/>
      <c r="BF197" s="128"/>
      <c r="BG197" s="81"/>
      <c r="BH197" s="81"/>
      <c r="BJ197" s="88"/>
      <c r="BL197" s="81"/>
      <c r="BM197" s="81"/>
      <c r="BN197" s="81"/>
      <c r="BO197" s="128"/>
      <c r="BP197" s="81"/>
      <c r="BQ197" s="128"/>
      <c r="BR197" s="81"/>
      <c r="BS197" s="128"/>
      <c r="BT197" s="81"/>
      <c r="BU197" s="120"/>
      <c r="BV197" s="81"/>
      <c r="BW197" s="128"/>
      <c r="BX197" s="81"/>
      <c r="BY197" s="81"/>
      <c r="CA197" s="88"/>
      <c r="CC197" s="81"/>
      <c r="CD197" s="81"/>
      <c r="CE197" s="81"/>
      <c r="CF197" s="128"/>
      <c r="CG197" s="81"/>
      <c r="CH197" s="128"/>
      <c r="CI197" s="81"/>
      <c r="CJ197" s="128"/>
      <c r="CK197" s="81"/>
      <c r="CL197" s="120"/>
      <c r="CM197" s="81"/>
      <c r="CN197" s="128"/>
      <c r="CO197" s="81"/>
    </row>
    <row r="198" spans="2:93">
      <c r="B198" s="88"/>
      <c r="C198" s="81"/>
      <c r="D198" s="81"/>
      <c r="E198" s="81"/>
      <c r="F198" s="128"/>
      <c r="G198" s="81"/>
      <c r="H198" s="128"/>
      <c r="I198" s="81"/>
      <c r="J198" s="128"/>
      <c r="K198" s="81"/>
      <c r="L198" s="120"/>
      <c r="M198" s="81"/>
      <c r="N198" s="128"/>
      <c r="O198" s="81"/>
      <c r="Q198" s="88"/>
      <c r="R198" s="81"/>
      <c r="S198" s="81"/>
      <c r="T198" s="81"/>
      <c r="U198" s="128"/>
      <c r="V198" s="81"/>
      <c r="W198" s="128"/>
      <c r="X198" s="81"/>
      <c r="Y198" s="128"/>
      <c r="Z198" s="81"/>
      <c r="AA198" s="120"/>
      <c r="AB198" s="81"/>
      <c r="AC198" s="128"/>
      <c r="AD198" s="81"/>
      <c r="AE198" s="168"/>
      <c r="AF198" s="81"/>
      <c r="AG198" s="81"/>
      <c r="AH198" s="81"/>
      <c r="AI198" s="128"/>
      <c r="AJ198" s="81"/>
      <c r="AK198" s="128"/>
      <c r="AL198" s="81"/>
      <c r="AM198" s="128"/>
      <c r="AN198" s="81"/>
      <c r="AO198" s="120"/>
      <c r="AP198" s="81"/>
      <c r="AQ198" s="128"/>
      <c r="AR198" s="81"/>
      <c r="AS198" s="168"/>
      <c r="AT198" s="88"/>
      <c r="AU198" s="81"/>
      <c r="AV198" s="81"/>
      <c r="AW198" s="81"/>
      <c r="AX198" s="128"/>
      <c r="AY198" s="81"/>
      <c r="AZ198" s="128"/>
      <c r="BA198" s="81"/>
      <c r="BB198" s="128"/>
      <c r="BC198" s="81"/>
      <c r="BD198" s="120"/>
      <c r="BE198" s="81"/>
      <c r="BF198" s="128"/>
      <c r="BG198" s="81"/>
      <c r="BH198" s="81"/>
      <c r="BJ198" s="88"/>
      <c r="BL198" s="81"/>
      <c r="BM198" s="81"/>
      <c r="BN198" s="81"/>
      <c r="BO198" s="128"/>
      <c r="BP198" s="81"/>
      <c r="BQ198" s="128"/>
      <c r="BR198" s="81"/>
      <c r="BS198" s="128"/>
      <c r="BT198" s="81"/>
      <c r="BU198" s="120"/>
      <c r="BV198" s="81"/>
      <c r="BW198" s="128"/>
      <c r="BX198" s="81"/>
      <c r="BY198" s="81"/>
      <c r="CA198" s="88"/>
      <c r="CC198" s="81"/>
      <c r="CD198" s="81"/>
      <c r="CE198" s="81"/>
      <c r="CF198" s="128"/>
      <c r="CG198" s="81"/>
      <c r="CH198" s="128"/>
      <c r="CI198" s="81"/>
      <c r="CJ198" s="128"/>
      <c r="CK198" s="81"/>
      <c r="CL198" s="120"/>
      <c r="CM198" s="81"/>
      <c r="CN198" s="128"/>
      <c r="CO198" s="81"/>
    </row>
    <row r="199" spans="2:93">
      <c r="B199" s="88"/>
      <c r="C199" s="81"/>
      <c r="D199" s="81"/>
      <c r="E199" s="81"/>
      <c r="F199" s="128"/>
      <c r="G199" s="81"/>
      <c r="H199" s="128"/>
      <c r="I199" s="81"/>
      <c r="J199" s="128"/>
      <c r="K199" s="81"/>
      <c r="L199" s="120"/>
      <c r="M199" s="81"/>
      <c r="N199" s="128"/>
      <c r="O199" s="81"/>
      <c r="Q199" s="88"/>
      <c r="R199" s="81"/>
      <c r="S199" s="81"/>
      <c r="T199" s="81"/>
      <c r="U199" s="128"/>
      <c r="V199" s="81"/>
      <c r="W199" s="128"/>
      <c r="X199" s="81"/>
      <c r="Y199" s="128"/>
      <c r="Z199" s="81"/>
      <c r="AA199" s="120"/>
      <c r="AB199" s="81"/>
      <c r="AC199" s="128"/>
      <c r="AD199" s="81"/>
      <c r="AE199" s="168"/>
      <c r="AF199" s="81"/>
      <c r="AG199" s="81"/>
      <c r="AH199" s="81"/>
      <c r="AI199" s="128"/>
      <c r="AJ199" s="81"/>
      <c r="AK199" s="128"/>
      <c r="AL199" s="81"/>
      <c r="AM199" s="128"/>
      <c r="AN199" s="81"/>
      <c r="AO199" s="120"/>
      <c r="AP199" s="81"/>
      <c r="AQ199" s="128"/>
      <c r="AR199" s="81"/>
      <c r="AS199" s="168"/>
      <c r="AT199" s="88"/>
      <c r="AU199" s="81"/>
      <c r="AV199" s="81"/>
      <c r="AW199" s="81"/>
      <c r="AX199" s="128"/>
      <c r="AY199" s="81"/>
      <c r="AZ199" s="128"/>
      <c r="BA199" s="81"/>
      <c r="BB199" s="128"/>
      <c r="BC199" s="81"/>
      <c r="BD199" s="120"/>
      <c r="BE199" s="81"/>
      <c r="BF199" s="128"/>
      <c r="BG199" s="81"/>
      <c r="BH199" s="81"/>
      <c r="BJ199" s="88"/>
      <c r="BL199" s="81"/>
      <c r="BM199" s="81"/>
      <c r="BN199" s="81"/>
      <c r="BO199" s="128"/>
      <c r="BP199" s="81"/>
      <c r="BQ199" s="128"/>
      <c r="BR199" s="81"/>
      <c r="BS199" s="128"/>
      <c r="BT199" s="81"/>
      <c r="BU199" s="120"/>
      <c r="BV199" s="81"/>
      <c r="BW199" s="128"/>
      <c r="BX199" s="81"/>
      <c r="BY199" s="81"/>
      <c r="CA199" s="88"/>
      <c r="CC199" s="81"/>
      <c r="CD199" s="81"/>
      <c r="CE199" s="81"/>
      <c r="CF199" s="128"/>
      <c r="CG199" s="81"/>
      <c r="CH199" s="128"/>
      <c r="CI199" s="81"/>
      <c r="CJ199" s="128"/>
      <c r="CK199" s="81"/>
      <c r="CL199" s="120"/>
      <c r="CM199" s="81"/>
      <c r="CN199" s="128"/>
      <c r="CO199" s="81"/>
    </row>
    <row r="200" spans="2:93">
      <c r="B200" s="88"/>
      <c r="C200" s="81"/>
      <c r="D200" s="81"/>
      <c r="E200" s="81"/>
      <c r="F200" s="128"/>
      <c r="G200" s="81"/>
      <c r="H200" s="128"/>
      <c r="I200" s="81"/>
      <c r="J200" s="128"/>
      <c r="K200" s="81"/>
      <c r="L200" s="120"/>
      <c r="M200" s="81"/>
      <c r="N200" s="128"/>
      <c r="O200" s="81"/>
      <c r="Q200" s="88"/>
      <c r="R200" s="81"/>
      <c r="S200" s="81"/>
      <c r="T200" s="81"/>
      <c r="U200" s="128"/>
      <c r="V200" s="81"/>
      <c r="W200" s="128"/>
      <c r="X200" s="81"/>
      <c r="Y200" s="128"/>
      <c r="Z200" s="81"/>
      <c r="AA200" s="120"/>
      <c r="AB200" s="81"/>
      <c r="AC200" s="128"/>
      <c r="AD200" s="81"/>
      <c r="AE200" s="168"/>
      <c r="AF200" s="81"/>
      <c r="AG200" s="81"/>
      <c r="AH200" s="81"/>
      <c r="AI200" s="128"/>
      <c r="AJ200" s="81"/>
      <c r="AK200" s="128"/>
      <c r="AL200" s="81"/>
      <c r="AM200" s="128"/>
      <c r="AN200" s="81"/>
      <c r="AO200" s="120"/>
      <c r="AP200" s="81"/>
      <c r="AQ200" s="128"/>
      <c r="AR200" s="81"/>
      <c r="AS200" s="168"/>
      <c r="AT200" s="88"/>
      <c r="AU200" s="81"/>
      <c r="AV200" s="81"/>
      <c r="AW200" s="81"/>
      <c r="AX200" s="128"/>
      <c r="AY200" s="81"/>
      <c r="AZ200" s="128"/>
      <c r="BA200" s="81"/>
      <c r="BB200" s="128"/>
      <c r="BC200" s="81"/>
      <c r="BD200" s="120"/>
      <c r="BE200" s="81"/>
      <c r="BF200" s="128"/>
      <c r="BG200" s="81"/>
      <c r="BH200" s="81"/>
      <c r="BJ200" s="88"/>
      <c r="BL200" s="81"/>
      <c r="BM200" s="81"/>
      <c r="BN200" s="81"/>
      <c r="BO200" s="128"/>
      <c r="BP200" s="81"/>
      <c r="BQ200" s="128"/>
      <c r="BR200" s="81"/>
      <c r="BS200" s="128"/>
      <c r="BT200" s="81"/>
      <c r="BU200" s="120"/>
      <c r="BV200" s="81"/>
      <c r="BW200" s="128"/>
      <c r="BX200" s="81"/>
      <c r="BY200" s="81"/>
      <c r="CA200" s="88"/>
      <c r="CC200" s="81"/>
      <c r="CD200" s="81"/>
      <c r="CE200" s="81"/>
      <c r="CF200" s="128"/>
      <c r="CG200" s="81"/>
      <c r="CH200" s="128"/>
      <c r="CI200" s="81"/>
      <c r="CJ200" s="128"/>
      <c r="CK200" s="81"/>
      <c r="CL200" s="120"/>
      <c r="CM200" s="81"/>
      <c r="CN200" s="128"/>
      <c r="CO200" s="81"/>
    </row>
    <row r="201" spans="2:93">
      <c r="B201" s="88"/>
      <c r="C201" s="81"/>
      <c r="D201" s="81"/>
      <c r="E201" s="81"/>
      <c r="F201" s="128"/>
      <c r="G201" s="81"/>
      <c r="H201" s="128"/>
      <c r="I201" s="81"/>
      <c r="J201" s="128"/>
      <c r="K201" s="81"/>
      <c r="L201" s="120"/>
      <c r="M201" s="81"/>
      <c r="N201" s="128"/>
      <c r="O201" s="81"/>
      <c r="Q201" s="88"/>
      <c r="R201" s="81"/>
      <c r="S201" s="81"/>
      <c r="T201" s="81"/>
      <c r="U201" s="128"/>
      <c r="V201" s="81"/>
      <c r="W201" s="128"/>
      <c r="X201" s="81"/>
      <c r="Y201" s="128"/>
      <c r="Z201" s="81"/>
      <c r="AA201" s="120"/>
      <c r="AB201" s="81"/>
      <c r="AC201" s="128"/>
      <c r="AD201" s="81"/>
      <c r="AE201" s="168"/>
      <c r="AF201" s="81"/>
      <c r="AG201" s="81"/>
      <c r="AH201" s="81"/>
      <c r="AI201" s="128"/>
      <c r="AJ201" s="81"/>
      <c r="AK201" s="128"/>
      <c r="AL201" s="81"/>
      <c r="AM201" s="128"/>
      <c r="AN201" s="81"/>
      <c r="AO201" s="120"/>
      <c r="AP201" s="81"/>
      <c r="AQ201" s="128"/>
      <c r="AR201" s="81"/>
      <c r="AS201" s="168"/>
      <c r="AT201" s="88"/>
      <c r="AU201" s="81"/>
      <c r="AV201" s="81"/>
      <c r="AW201" s="81"/>
      <c r="AX201" s="128"/>
      <c r="AY201" s="81"/>
      <c r="AZ201" s="128"/>
      <c r="BA201" s="81"/>
      <c r="BB201" s="128"/>
      <c r="BC201" s="81"/>
      <c r="BD201" s="120"/>
      <c r="BE201" s="81"/>
      <c r="BF201" s="128"/>
      <c r="BG201" s="81"/>
      <c r="BH201" s="81"/>
      <c r="BJ201" s="88"/>
      <c r="BL201" s="81"/>
      <c r="BM201" s="81"/>
      <c r="BN201" s="81"/>
      <c r="BO201" s="128"/>
      <c r="BP201" s="81"/>
      <c r="BQ201" s="128"/>
      <c r="BR201" s="81"/>
      <c r="BS201" s="128"/>
      <c r="BT201" s="81"/>
      <c r="BU201" s="120"/>
      <c r="BV201" s="81"/>
      <c r="BW201" s="128"/>
      <c r="BX201" s="81"/>
      <c r="BY201" s="81"/>
      <c r="CA201" s="88"/>
      <c r="CC201" s="81"/>
      <c r="CD201" s="81"/>
      <c r="CE201" s="81"/>
      <c r="CF201" s="128"/>
      <c r="CG201" s="81"/>
      <c r="CH201" s="128"/>
      <c r="CI201" s="81"/>
      <c r="CJ201" s="128"/>
      <c r="CK201" s="81"/>
      <c r="CL201" s="120"/>
      <c r="CM201" s="81"/>
      <c r="CN201" s="128"/>
      <c r="CO201" s="81"/>
    </row>
    <row r="202" spans="2:93">
      <c r="B202" s="88"/>
      <c r="C202" s="81"/>
      <c r="D202" s="81"/>
      <c r="E202" s="81"/>
      <c r="F202" s="128"/>
      <c r="G202" s="81"/>
      <c r="H202" s="128"/>
      <c r="I202" s="81"/>
      <c r="J202" s="128"/>
      <c r="K202" s="81"/>
      <c r="L202" s="120"/>
      <c r="M202" s="81"/>
      <c r="N202" s="128"/>
      <c r="O202" s="81"/>
      <c r="Q202" s="88"/>
      <c r="R202" s="81"/>
      <c r="S202" s="81"/>
      <c r="T202" s="81"/>
      <c r="U202" s="128"/>
      <c r="V202" s="81"/>
      <c r="W202" s="128"/>
      <c r="X202" s="81"/>
      <c r="Y202" s="128"/>
      <c r="Z202" s="81"/>
      <c r="AA202" s="120"/>
      <c r="AB202" s="81"/>
      <c r="AC202" s="128"/>
      <c r="AD202" s="81"/>
      <c r="AE202" s="168"/>
      <c r="AF202" s="81"/>
      <c r="AG202" s="81"/>
      <c r="AH202" s="81"/>
      <c r="AI202" s="128"/>
      <c r="AJ202" s="81"/>
      <c r="AK202" s="128"/>
      <c r="AL202" s="81"/>
      <c r="AM202" s="128"/>
      <c r="AN202" s="81"/>
      <c r="AO202" s="120"/>
      <c r="AP202" s="81"/>
      <c r="AQ202" s="128"/>
      <c r="AR202" s="81"/>
      <c r="AS202" s="168"/>
      <c r="AT202" s="88"/>
      <c r="AU202" s="81"/>
      <c r="AV202" s="81"/>
      <c r="AW202" s="81"/>
      <c r="AX202" s="128"/>
      <c r="AY202" s="81"/>
      <c r="AZ202" s="128"/>
      <c r="BA202" s="81"/>
      <c r="BB202" s="128"/>
      <c r="BC202" s="81"/>
      <c r="BD202" s="120"/>
      <c r="BE202" s="81"/>
      <c r="BF202" s="128"/>
      <c r="BG202" s="81"/>
      <c r="BH202" s="81"/>
      <c r="BJ202" s="88"/>
      <c r="BL202" s="81"/>
      <c r="BM202" s="81"/>
      <c r="BN202" s="81"/>
      <c r="BO202" s="128"/>
      <c r="BP202" s="81"/>
      <c r="BQ202" s="128"/>
      <c r="BR202" s="81"/>
      <c r="BS202" s="128"/>
      <c r="BT202" s="81"/>
      <c r="BU202" s="120"/>
      <c r="BV202" s="81"/>
      <c r="BW202" s="128"/>
      <c r="BX202" s="81"/>
      <c r="BY202" s="81"/>
      <c r="CA202" s="88"/>
      <c r="CC202" s="81"/>
      <c r="CD202" s="81"/>
      <c r="CE202" s="81"/>
      <c r="CF202" s="128"/>
      <c r="CG202" s="81"/>
      <c r="CH202" s="128"/>
      <c r="CI202" s="81"/>
      <c r="CJ202" s="128"/>
      <c r="CK202" s="81"/>
      <c r="CL202" s="120"/>
      <c r="CM202" s="81"/>
      <c r="CN202" s="128"/>
      <c r="CO202" s="81"/>
    </row>
    <row r="203" spans="2:93">
      <c r="B203" s="88"/>
      <c r="C203" s="81"/>
      <c r="D203" s="81"/>
      <c r="E203" s="81"/>
      <c r="F203" s="128"/>
      <c r="G203" s="81"/>
      <c r="H203" s="128"/>
      <c r="I203" s="81"/>
      <c r="J203" s="128"/>
      <c r="K203" s="81"/>
      <c r="L203" s="120"/>
      <c r="M203" s="81"/>
      <c r="N203" s="128"/>
      <c r="O203" s="81"/>
      <c r="Q203" s="88"/>
      <c r="R203" s="81"/>
      <c r="S203" s="81"/>
      <c r="T203" s="81"/>
      <c r="U203" s="128"/>
      <c r="V203" s="81"/>
      <c r="W203" s="128"/>
      <c r="X203" s="81"/>
      <c r="Y203" s="128"/>
      <c r="Z203" s="81"/>
      <c r="AA203" s="120"/>
      <c r="AB203" s="81"/>
      <c r="AC203" s="128"/>
      <c r="AD203" s="81"/>
      <c r="AE203" s="168"/>
      <c r="AF203" s="81"/>
      <c r="AG203" s="81"/>
      <c r="AH203" s="81"/>
      <c r="AI203" s="128"/>
      <c r="AJ203" s="81"/>
      <c r="AK203" s="128"/>
      <c r="AL203" s="81"/>
      <c r="AM203" s="128"/>
      <c r="AN203" s="81"/>
      <c r="AO203" s="120"/>
      <c r="AP203" s="81"/>
      <c r="AQ203" s="128"/>
      <c r="AR203" s="81"/>
      <c r="AS203" s="168"/>
      <c r="AT203" s="88"/>
      <c r="AU203" s="81"/>
      <c r="AV203" s="81"/>
      <c r="AW203" s="81"/>
      <c r="AX203" s="128"/>
      <c r="AY203" s="81"/>
      <c r="AZ203" s="128"/>
      <c r="BA203" s="81"/>
      <c r="BB203" s="128"/>
      <c r="BC203" s="81"/>
      <c r="BD203" s="120"/>
      <c r="BE203" s="81"/>
      <c r="BF203" s="128"/>
      <c r="BG203" s="81"/>
      <c r="BH203" s="81"/>
      <c r="BJ203" s="88"/>
      <c r="BL203" s="81"/>
      <c r="BM203" s="81"/>
      <c r="BN203" s="81"/>
      <c r="BO203" s="128"/>
      <c r="BP203" s="81"/>
      <c r="BQ203" s="128"/>
      <c r="BR203" s="81"/>
      <c r="BS203" s="128"/>
      <c r="BT203" s="81"/>
      <c r="BU203" s="120"/>
      <c r="BV203" s="81"/>
      <c r="BW203" s="128"/>
      <c r="BX203" s="81"/>
      <c r="BY203" s="81"/>
      <c r="CA203" s="88"/>
      <c r="CC203" s="81"/>
      <c r="CD203" s="81"/>
      <c r="CE203" s="81"/>
      <c r="CF203" s="128"/>
      <c r="CG203" s="81"/>
      <c r="CH203" s="128"/>
      <c r="CI203" s="81"/>
      <c r="CJ203" s="128"/>
      <c r="CK203" s="81"/>
      <c r="CL203" s="120"/>
      <c r="CM203" s="81"/>
      <c r="CN203" s="128"/>
      <c r="CO203" s="81"/>
    </row>
    <row r="204" spans="2:93">
      <c r="B204" s="88"/>
      <c r="C204" s="81"/>
      <c r="D204" s="81"/>
      <c r="E204" s="81"/>
      <c r="F204" s="128"/>
      <c r="G204" s="81"/>
      <c r="H204" s="128"/>
      <c r="I204" s="81"/>
      <c r="J204" s="128"/>
      <c r="K204" s="81"/>
      <c r="L204" s="120"/>
      <c r="M204" s="81"/>
      <c r="N204" s="128"/>
      <c r="O204" s="81"/>
      <c r="Q204" s="88"/>
      <c r="R204" s="81"/>
      <c r="S204" s="81"/>
      <c r="T204" s="81"/>
      <c r="U204" s="128"/>
      <c r="V204" s="81"/>
      <c r="W204" s="128"/>
      <c r="X204" s="81"/>
      <c r="Y204" s="128"/>
      <c r="Z204" s="81"/>
      <c r="AA204" s="120"/>
      <c r="AB204" s="81"/>
      <c r="AC204" s="128"/>
      <c r="AD204" s="81"/>
      <c r="AE204" s="168"/>
      <c r="AF204" s="81"/>
      <c r="AG204" s="81"/>
      <c r="AH204" s="81"/>
      <c r="AI204" s="128"/>
      <c r="AJ204" s="81"/>
      <c r="AK204" s="128"/>
      <c r="AL204" s="81"/>
      <c r="AM204" s="128"/>
      <c r="AN204" s="81"/>
      <c r="AO204" s="120"/>
      <c r="AP204" s="81"/>
      <c r="AQ204" s="128"/>
      <c r="AR204" s="81"/>
      <c r="AS204" s="168"/>
      <c r="AT204" s="88"/>
      <c r="AU204" s="81"/>
      <c r="AV204" s="81"/>
      <c r="AW204" s="81"/>
      <c r="AX204" s="128"/>
      <c r="AY204" s="81"/>
      <c r="AZ204" s="128"/>
      <c r="BA204" s="81"/>
      <c r="BB204" s="128"/>
      <c r="BC204" s="81"/>
      <c r="BD204" s="120"/>
      <c r="BE204" s="81"/>
      <c r="BF204" s="128"/>
      <c r="BG204" s="81"/>
      <c r="BH204" s="81"/>
      <c r="BJ204" s="88"/>
      <c r="BL204" s="81"/>
      <c r="BM204" s="81"/>
      <c r="BN204" s="81"/>
      <c r="BO204" s="128"/>
      <c r="BP204" s="81"/>
      <c r="BQ204" s="128"/>
      <c r="BR204" s="81"/>
      <c r="BS204" s="128"/>
      <c r="BT204" s="81"/>
      <c r="BU204" s="120"/>
      <c r="BV204" s="81"/>
      <c r="BW204" s="128"/>
      <c r="BX204" s="81"/>
      <c r="BY204" s="81"/>
      <c r="CA204" s="88"/>
      <c r="CC204" s="81"/>
      <c r="CD204" s="81"/>
      <c r="CE204" s="81"/>
      <c r="CF204" s="128"/>
      <c r="CG204" s="81"/>
      <c r="CH204" s="128"/>
      <c r="CI204" s="81"/>
      <c r="CJ204" s="128"/>
      <c r="CK204" s="81"/>
      <c r="CL204" s="120"/>
      <c r="CM204" s="81"/>
      <c r="CN204" s="128"/>
      <c r="CO204" s="81"/>
    </row>
    <row r="205" spans="2:93">
      <c r="B205" s="88"/>
      <c r="C205" s="81"/>
      <c r="D205" s="81"/>
      <c r="E205" s="81"/>
      <c r="F205" s="128"/>
      <c r="G205" s="81"/>
      <c r="H205" s="128"/>
      <c r="I205" s="81"/>
      <c r="J205" s="128"/>
      <c r="K205" s="81"/>
      <c r="L205" s="120"/>
      <c r="M205" s="81"/>
      <c r="N205" s="128"/>
      <c r="O205" s="81"/>
      <c r="Q205" s="88"/>
      <c r="R205" s="81"/>
      <c r="S205" s="81"/>
      <c r="T205" s="81"/>
      <c r="U205" s="128"/>
      <c r="V205" s="81"/>
      <c r="W205" s="128"/>
      <c r="X205" s="81"/>
      <c r="Y205" s="128"/>
      <c r="Z205" s="81"/>
      <c r="AA205" s="120"/>
      <c r="AB205" s="81"/>
      <c r="AC205" s="128"/>
      <c r="AD205" s="81"/>
      <c r="AE205" s="168"/>
      <c r="AF205" s="81"/>
      <c r="AG205" s="81"/>
      <c r="AH205" s="81"/>
      <c r="AI205" s="128"/>
      <c r="AJ205" s="81"/>
      <c r="AK205" s="128"/>
      <c r="AL205" s="81"/>
      <c r="AM205" s="128"/>
      <c r="AN205" s="81"/>
      <c r="AO205" s="120"/>
      <c r="AP205" s="81"/>
      <c r="AQ205" s="128"/>
      <c r="AR205" s="81"/>
      <c r="AS205" s="168"/>
      <c r="AT205" s="88"/>
      <c r="AU205" s="81"/>
      <c r="AV205" s="81"/>
      <c r="AW205" s="81"/>
      <c r="AX205" s="128"/>
      <c r="AY205" s="81"/>
      <c r="AZ205" s="128"/>
      <c r="BA205" s="81"/>
      <c r="BB205" s="128"/>
      <c r="BC205" s="81"/>
      <c r="BD205" s="120"/>
      <c r="BE205" s="81"/>
      <c r="BF205" s="128"/>
      <c r="BG205" s="81"/>
      <c r="BH205" s="81"/>
      <c r="BJ205" s="88"/>
      <c r="BL205" s="81"/>
      <c r="BM205" s="81"/>
      <c r="BN205" s="81"/>
      <c r="BO205" s="128"/>
      <c r="BP205" s="81"/>
      <c r="BQ205" s="128"/>
      <c r="BR205" s="81"/>
      <c r="BS205" s="128"/>
      <c r="BT205" s="81"/>
      <c r="BU205" s="120"/>
      <c r="BV205" s="81"/>
      <c r="BW205" s="128"/>
      <c r="BX205" s="81"/>
      <c r="BY205" s="81"/>
      <c r="CA205" s="88"/>
      <c r="CC205" s="81"/>
      <c r="CD205" s="81"/>
      <c r="CE205" s="81"/>
      <c r="CF205" s="128"/>
      <c r="CG205" s="81"/>
      <c r="CH205" s="128"/>
      <c r="CI205" s="81"/>
      <c r="CJ205" s="128"/>
      <c r="CK205" s="81"/>
      <c r="CL205" s="120"/>
      <c r="CM205" s="81"/>
      <c r="CN205" s="128"/>
      <c r="CO205" s="81"/>
    </row>
    <row r="206" spans="2:93">
      <c r="B206" s="88"/>
      <c r="C206" s="81"/>
      <c r="D206" s="81"/>
      <c r="E206" s="81"/>
      <c r="F206" s="128"/>
      <c r="G206" s="81"/>
      <c r="H206" s="128"/>
      <c r="I206" s="81"/>
      <c r="J206" s="128"/>
      <c r="K206" s="81"/>
      <c r="L206" s="120"/>
      <c r="M206" s="81"/>
      <c r="N206" s="128"/>
      <c r="O206" s="81"/>
      <c r="Q206" s="88"/>
      <c r="R206" s="81"/>
      <c r="S206" s="81"/>
      <c r="T206" s="81"/>
      <c r="U206" s="128"/>
      <c r="V206" s="81"/>
      <c r="W206" s="128"/>
      <c r="X206" s="81"/>
      <c r="Y206" s="128"/>
      <c r="Z206" s="81"/>
      <c r="AA206" s="120"/>
      <c r="AB206" s="81"/>
      <c r="AC206" s="128"/>
      <c r="AD206" s="81"/>
      <c r="AE206" s="168"/>
      <c r="AF206" s="81"/>
      <c r="AG206" s="81"/>
      <c r="AH206" s="81"/>
      <c r="AI206" s="128"/>
      <c r="AJ206" s="81"/>
      <c r="AK206" s="128"/>
      <c r="AL206" s="81"/>
      <c r="AM206" s="128"/>
      <c r="AN206" s="81"/>
      <c r="AO206" s="120"/>
      <c r="AP206" s="81"/>
      <c r="AQ206" s="128"/>
      <c r="AR206" s="81"/>
      <c r="AS206" s="168"/>
      <c r="AT206" s="88"/>
      <c r="AU206" s="81"/>
      <c r="AV206" s="81"/>
      <c r="AW206" s="81"/>
      <c r="AX206" s="128"/>
      <c r="AY206" s="81"/>
      <c r="AZ206" s="128"/>
      <c r="BA206" s="81"/>
      <c r="BB206" s="128"/>
      <c r="BC206" s="81"/>
      <c r="BD206" s="120"/>
      <c r="BE206" s="81"/>
      <c r="BF206" s="128"/>
      <c r="BG206" s="81"/>
      <c r="BH206" s="81"/>
      <c r="BJ206" s="88"/>
      <c r="BL206" s="81"/>
      <c r="BM206" s="81"/>
      <c r="BN206" s="81"/>
      <c r="BO206" s="128"/>
      <c r="BP206" s="81"/>
      <c r="BQ206" s="128"/>
      <c r="BR206" s="81"/>
      <c r="BS206" s="128"/>
      <c r="BT206" s="81"/>
      <c r="BU206" s="120"/>
      <c r="BV206" s="81"/>
      <c r="BW206" s="128"/>
      <c r="BX206" s="81"/>
      <c r="BY206" s="81"/>
      <c r="CA206" s="88"/>
      <c r="CC206" s="81"/>
      <c r="CD206" s="81"/>
      <c r="CE206" s="81"/>
      <c r="CF206" s="128"/>
      <c r="CG206" s="81"/>
      <c r="CH206" s="128"/>
      <c r="CI206" s="81"/>
      <c r="CJ206" s="128"/>
      <c r="CK206" s="81"/>
      <c r="CL206" s="120"/>
      <c r="CM206" s="81"/>
      <c r="CN206" s="128"/>
      <c r="CO206" s="81"/>
    </row>
    <row r="207" spans="2:93">
      <c r="B207" s="88"/>
      <c r="C207" s="81"/>
      <c r="D207" s="81"/>
      <c r="E207" s="81"/>
      <c r="F207" s="128"/>
      <c r="G207" s="81"/>
      <c r="H207" s="128"/>
      <c r="I207" s="81"/>
      <c r="J207" s="128"/>
      <c r="K207" s="81"/>
      <c r="L207" s="120"/>
      <c r="M207" s="81"/>
      <c r="N207" s="128"/>
      <c r="O207" s="81"/>
      <c r="Q207" s="88"/>
      <c r="R207" s="81"/>
      <c r="S207" s="81"/>
      <c r="T207" s="81"/>
      <c r="U207" s="128"/>
      <c r="V207" s="81"/>
      <c r="W207" s="128"/>
      <c r="X207" s="81"/>
      <c r="Y207" s="128"/>
      <c r="Z207" s="81"/>
      <c r="AA207" s="120"/>
      <c r="AB207" s="81"/>
      <c r="AC207" s="128"/>
      <c r="AD207" s="81"/>
      <c r="AE207" s="168"/>
      <c r="AF207" s="81"/>
      <c r="AG207" s="81"/>
      <c r="AH207" s="81"/>
      <c r="AI207" s="128"/>
      <c r="AJ207" s="81"/>
      <c r="AK207" s="128"/>
      <c r="AL207" s="81"/>
      <c r="AM207" s="128"/>
      <c r="AN207" s="81"/>
      <c r="AO207" s="120"/>
      <c r="AP207" s="81"/>
      <c r="AQ207" s="128"/>
      <c r="AR207" s="81"/>
      <c r="AS207" s="168"/>
      <c r="AT207" s="88"/>
      <c r="AU207" s="81"/>
      <c r="AV207" s="81"/>
      <c r="AW207" s="81"/>
      <c r="AX207" s="128"/>
      <c r="AY207" s="81"/>
      <c r="AZ207" s="128"/>
      <c r="BA207" s="81"/>
      <c r="BB207" s="128"/>
      <c r="BC207" s="81"/>
      <c r="BD207" s="120"/>
      <c r="BE207" s="81"/>
      <c r="BF207" s="128"/>
      <c r="BG207" s="81"/>
      <c r="BH207" s="81"/>
      <c r="BJ207" s="88"/>
      <c r="BL207" s="81"/>
      <c r="BM207" s="81"/>
      <c r="BN207" s="81"/>
      <c r="BO207" s="128"/>
      <c r="BP207" s="81"/>
      <c r="BQ207" s="128"/>
      <c r="BR207" s="81"/>
      <c r="BS207" s="128"/>
      <c r="BT207" s="81"/>
      <c r="BU207" s="120"/>
      <c r="BV207" s="81"/>
      <c r="BW207" s="128"/>
      <c r="BX207" s="81"/>
      <c r="BY207" s="81"/>
      <c r="CA207" s="88"/>
      <c r="CC207" s="81"/>
      <c r="CD207" s="81"/>
      <c r="CE207" s="81"/>
      <c r="CF207" s="128"/>
      <c r="CG207" s="81"/>
      <c r="CH207" s="128"/>
      <c r="CI207" s="81"/>
      <c r="CJ207" s="128"/>
      <c r="CK207" s="81"/>
      <c r="CL207" s="120"/>
      <c r="CM207" s="81"/>
      <c r="CN207" s="128"/>
      <c r="CO207" s="81"/>
    </row>
    <row r="208" spans="2:93">
      <c r="B208" s="88"/>
      <c r="C208" s="81"/>
      <c r="D208" s="81"/>
      <c r="E208" s="81"/>
      <c r="F208" s="128"/>
      <c r="G208" s="81"/>
      <c r="H208" s="128"/>
      <c r="I208" s="81"/>
      <c r="J208" s="128"/>
      <c r="K208" s="81"/>
      <c r="L208" s="120"/>
      <c r="M208" s="81"/>
      <c r="N208" s="128"/>
      <c r="O208" s="81"/>
      <c r="Q208" s="88"/>
      <c r="R208" s="81"/>
      <c r="S208" s="81"/>
      <c r="T208" s="81"/>
      <c r="U208" s="128"/>
      <c r="V208" s="81"/>
      <c r="W208" s="128"/>
      <c r="X208" s="81"/>
      <c r="Y208" s="128"/>
      <c r="Z208" s="81"/>
      <c r="AA208" s="120"/>
      <c r="AB208" s="81"/>
      <c r="AC208" s="128"/>
      <c r="AD208" s="81"/>
      <c r="AE208" s="168"/>
      <c r="AF208" s="81"/>
      <c r="AG208" s="81"/>
      <c r="AH208" s="81"/>
      <c r="AI208" s="128"/>
      <c r="AJ208" s="81"/>
      <c r="AK208" s="128"/>
      <c r="AL208" s="81"/>
      <c r="AM208" s="128"/>
      <c r="AN208" s="81"/>
      <c r="AO208" s="120"/>
      <c r="AP208" s="81"/>
      <c r="AQ208" s="128"/>
      <c r="AR208" s="81"/>
      <c r="AS208" s="168"/>
      <c r="AT208" s="88"/>
      <c r="AU208" s="81"/>
      <c r="AV208" s="81"/>
      <c r="AW208" s="81"/>
      <c r="AX208" s="128"/>
      <c r="AY208" s="81"/>
      <c r="AZ208" s="128"/>
      <c r="BA208" s="81"/>
      <c r="BB208" s="128"/>
      <c r="BC208" s="81"/>
      <c r="BD208" s="120"/>
      <c r="BE208" s="81"/>
      <c r="BF208" s="128"/>
      <c r="BG208" s="81"/>
      <c r="BH208" s="81"/>
      <c r="BJ208" s="88"/>
      <c r="BL208" s="81"/>
      <c r="BM208" s="81"/>
      <c r="BN208" s="81"/>
      <c r="BO208" s="128"/>
      <c r="BP208" s="81"/>
      <c r="BQ208" s="128"/>
      <c r="BR208" s="81"/>
      <c r="BS208" s="128"/>
      <c r="BT208" s="81"/>
      <c r="BU208" s="120"/>
      <c r="BV208" s="81"/>
      <c r="BW208" s="128"/>
      <c r="BX208" s="81"/>
      <c r="BY208" s="81"/>
      <c r="CA208" s="88"/>
      <c r="CC208" s="81"/>
      <c r="CD208" s="81"/>
      <c r="CE208" s="81"/>
      <c r="CF208" s="128"/>
      <c r="CG208" s="81"/>
      <c r="CH208" s="128"/>
      <c r="CI208" s="81"/>
      <c r="CJ208" s="128"/>
      <c r="CK208" s="81"/>
      <c r="CL208" s="120"/>
      <c r="CM208" s="81"/>
      <c r="CN208" s="128"/>
      <c r="CO208" s="81"/>
    </row>
  </sheetData>
  <mergeCells count="100">
    <mergeCell ref="B8:B9"/>
    <mergeCell ref="B160:B161"/>
    <mergeCell ref="B110:B111"/>
    <mergeCell ref="B26:B27"/>
    <mergeCell ref="B24:B25"/>
    <mergeCell ref="B15:B16"/>
    <mergeCell ref="B47:B48"/>
    <mergeCell ref="B43:B44"/>
    <mergeCell ref="B118:B119"/>
    <mergeCell ref="Q47:Q48"/>
    <mergeCell ref="Q110:Q111"/>
    <mergeCell ref="R2:AD2"/>
    <mergeCell ref="Q8:Q9"/>
    <mergeCell ref="Q15:Q16"/>
    <mergeCell ref="Q24:Q25"/>
    <mergeCell ref="CA122:CA123"/>
    <mergeCell ref="CB122:CB123"/>
    <mergeCell ref="Q118:Q119"/>
    <mergeCell ref="Q160:Q161"/>
    <mergeCell ref="Q122:Q123"/>
    <mergeCell ref="Q124:Q125"/>
    <mergeCell ref="Q126:Q127"/>
    <mergeCell ref="Q128:Q129"/>
    <mergeCell ref="AT128:AT129"/>
    <mergeCell ref="AT160:AT161"/>
    <mergeCell ref="CA47:CA48"/>
    <mergeCell ref="CB47:CB48"/>
    <mergeCell ref="CA110:CA111"/>
    <mergeCell ref="CB110:CB111"/>
    <mergeCell ref="CA118:CA119"/>
    <mergeCell ref="CB118:CB119"/>
    <mergeCell ref="C2:O2"/>
    <mergeCell ref="AF2:AH2"/>
    <mergeCell ref="CB26:CB27"/>
    <mergeCell ref="CA43:CA44"/>
    <mergeCell ref="CB43:CB44"/>
    <mergeCell ref="Q26:Q27"/>
    <mergeCell ref="Q43:Q44"/>
    <mergeCell ref="AI2:AR2"/>
    <mergeCell ref="AT8:AT9"/>
    <mergeCell ref="AT15:AT16"/>
    <mergeCell ref="C3:D3"/>
    <mergeCell ref="E3:F3"/>
    <mergeCell ref="G3:H3"/>
    <mergeCell ref="I3:J3"/>
    <mergeCell ref="K3:L3"/>
    <mergeCell ref="M3:N3"/>
    <mergeCell ref="BJ128:BJ129"/>
    <mergeCell ref="BJ160:BJ161"/>
    <mergeCell ref="AT110:AT111"/>
    <mergeCell ref="AT118:AT119"/>
    <mergeCell ref="AT122:AT123"/>
    <mergeCell ref="AT124:AT125"/>
    <mergeCell ref="AU2:BG2"/>
    <mergeCell ref="BJ118:BJ119"/>
    <mergeCell ref="BJ122:BJ123"/>
    <mergeCell ref="BJ124:BJ125"/>
    <mergeCell ref="AT126:AT127"/>
    <mergeCell ref="BJ110:BJ111"/>
    <mergeCell ref="AT24:AT25"/>
    <mergeCell ref="AT26:AT27"/>
    <mergeCell ref="AT43:AT44"/>
    <mergeCell ref="AT47:AT48"/>
    <mergeCell ref="BJ126:BJ127"/>
    <mergeCell ref="BK47:BK48"/>
    <mergeCell ref="BK110:BK111"/>
    <mergeCell ref="BL2:BY2"/>
    <mergeCell ref="BJ26:BJ27"/>
    <mergeCell ref="BJ43:BJ44"/>
    <mergeCell ref="BJ47:BJ48"/>
    <mergeCell ref="BJ8:BJ9"/>
    <mergeCell ref="BJ15:BJ16"/>
    <mergeCell ref="BJ24:BJ25"/>
    <mergeCell ref="BK8:BK9"/>
    <mergeCell ref="BK15:BK16"/>
    <mergeCell ref="BK24:BK25"/>
    <mergeCell ref="BK128:BK129"/>
    <mergeCell ref="BK160:BK161"/>
    <mergeCell ref="CC2:CO2"/>
    <mergeCell ref="CA8:CA9"/>
    <mergeCell ref="CB8:CB9"/>
    <mergeCell ref="CA15:CA16"/>
    <mergeCell ref="CB15:CB16"/>
    <mergeCell ref="CA24:CA25"/>
    <mergeCell ref="CB24:CB25"/>
    <mergeCell ref="CA26:CA27"/>
    <mergeCell ref="BK118:BK119"/>
    <mergeCell ref="BK122:BK123"/>
    <mergeCell ref="BK124:BK125"/>
    <mergeCell ref="BK126:BK127"/>
    <mergeCell ref="BK26:BK27"/>
    <mergeCell ref="BK43:BK44"/>
    <mergeCell ref="CA128:CA129"/>
    <mergeCell ref="CB128:CB129"/>
    <mergeCell ref="CA160:CA161"/>
    <mergeCell ref="CB160:CB161"/>
    <mergeCell ref="CA124:CA125"/>
    <mergeCell ref="CB124:CB125"/>
    <mergeCell ref="CA126:CA127"/>
    <mergeCell ref="CB126:CB127"/>
  </mergeCells>
  <phoneticPr fontId="2" type="noConversion"/>
  <conditionalFormatting sqref="BK6 BK57:BK62 BK65:BK70 BK72:BK76 BK78:BK82 BK84:BK91 BK93:BK105 BK107:BK108 BK132:BK138 BK140:BK144 BK146:BK154 BK8:BK22 BK24:BK41 BK43:BK55 BK110:BK112 BK114:BK119 BK121:BK130 BK156:BK170 CB6 CB8:CB22 CB57:CB62 CB65:CB70 CB72:CB76 CB78:CB82 CB84:CB91 CB93:CB105 CB114:CB119 CB140:CB144 CB132:CB138 CB146:CB154 CB24:CB41 CB121:CB130 CB107:CB108 CB43:CB55 CB110:CB112 CB156:CB170">
    <cfRule type="cellIs" dxfId="2" priority="1" stopIfTrue="1" operator="greaterThan">
      <formula>0</formula>
    </cfRule>
  </conditionalFormatting>
  <conditionalFormatting sqref="R6 T6 V6 X6 Z6 AB6 AD6 R57:R62 R65:R70 R72:R76 R78:R82 R84:R91 R93:R105 R107:R108 R114:R117 R121 R140:R144 R146:R154 R156:R159 T57:T62 V57:V62 X57:X62 Z57:Z62 AB57:AB62 AD57:AD62 T65:T70 V65:V70 X65:X70 Z65:Z70 AB65:AB70 AD65:AD70 T72:T76 V72:V76 X72:X76 Z72:Z76 AB72:AB76 AD72:AD76 T78:T82 V78:V82 X78:X82 Z78:Z82 AB78:AB82 AD78:AD82 T84:T91 V84:V91 X84:X91 Z84:Z91 AB84:AB91 AD84:AD91 T93:T105 V93:V105 X93:X105 Z93:Z105 AB93:AB105 AD93:AD105 T107:T108 V107:V108 X107:X108 Z107:Z108 AB107:AB108 AD107:AD108 T114:T117 V114:V117 X114:X117 Z114:Z117 AB114:AB117 AD114:AD117 T121 V121 X121 Z121 AB121 AD121 AD129:AD130 T140:T144 V140:V144 X140:X144 Z140:Z144 AB140:AB144 AD140:AD144 T146:T154 V146:V154 X146:X154 Z146:Z154 AB146:AB154 AD146:AD154 T156:T159 V156:V159 X156:X159 Z156:Z159 AB156:AB159 AD156:AD159 R9:R14 T9:T14 V9:V14 X9:X14 Z9:Z14 AB9:AB14 AD9:AD14 R16:R22 T16:T22 V16:V22 X16:X22 Z16:Z22 AB16:AB22 AD16:AD22 R25 T25 V25 X25 Z25 AB25 AD25 R27:R41 T27:T41 V27:V41 X27:X41 Z27:Z41 AB27:AB41 AD27:AD41 R44:R46 T44:T46 V44:V46 X44:X46 Z44:Z46 AB44:AB46 AD44:AD46 R48:R55 T48:T55 V48:V55 X48:X55 Z48:Z55 AB48:AB55 AD48:AD55 R111:R112 T111:T112 V111:V112 X111:X112 Z111:Z112 AB111:AB112 AD111:AD112 R119 T119 V119 X119 Z119 AB119 AD119 R123 T123 V123 X123 Z123 AB123 AD123 R125 T125 V125 X125 Z125 AB125 AD125 R127 T127 V127 X127 Z127 AB127 AD127 R129:R130 T129:T130 V129:V130 X129:X130 Z129:Z130 AB129:AB130 R132:R138 T133:T138 V133:V138 X133:X138 Z133:Z138 AB133:AB138 AD133:AD138 R161:R170 T161:T170 V161:V170 X161:X170 Z161:Z170 AB161:AB170 AD161:AD170">
    <cfRule type="cellIs" dxfId="1" priority="2" stopIfTrue="1" operator="notEqual">
      <formula>C6</formula>
    </cfRule>
  </conditionalFormatting>
  <hyperlinks>
    <hyperlink ref="B173" r:id="rId1" xr:uid="{00000000-0004-0000-0400-000000000000}"/>
    <hyperlink ref="Q173" r:id="rId2" xr:uid="{00000000-0004-0000-0400-000001000000}"/>
    <hyperlink ref="AT173" r:id="rId3" xr:uid="{00000000-0004-0000-0400-000002000000}"/>
    <hyperlink ref="BJ173" r:id="rId4" xr:uid="{00000000-0004-0000-0400-000003000000}"/>
    <hyperlink ref="CA173" r:id="rId5" xr:uid="{00000000-0004-0000-0400-000004000000}"/>
  </hyperlinks>
  <printOptions horizontalCentered="1"/>
  <pageMargins left="0.39370078740157483" right="0.39370078740157483" top="0.39370078740157483" bottom="0.39370078740157483" header="0" footer="0"/>
  <pageSetup paperSize="9" scale="70" orientation="portrait" horizontalDpi="300" verticalDpi="300" r:id="rId6"/>
  <headerFooter alignWithMargins="0"/>
  <rowBreaks count="6" manualBreakCount="6">
    <brk id="41" min="45" max="92" man="1"/>
    <brk id="62" max="9" man="1"/>
    <brk id="91" min="45" max="92" man="1"/>
    <brk id="112" max="9" man="1"/>
    <brk id="130" min="45" max="92" man="1"/>
    <brk id="154" max="9" man="1"/>
  </rowBreaks>
  <colBreaks count="2" manualBreakCount="2">
    <brk id="60" max="169" man="1"/>
    <brk id="77" max="16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M208"/>
  <sheetViews>
    <sheetView zoomScaleNormal="100" workbookViewId="0">
      <selection activeCell="AW1" sqref="AW1:AW1048576"/>
    </sheetView>
  </sheetViews>
  <sheetFormatPr baseColWidth="10" defaultRowHeight="12.75"/>
  <cols>
    <col min="1" max="1" width="2.7109375" style="24" customWidth="1"/>
    <col min="2" max="2" width="19" style="24" customWidth="1"/>
    <col min="3" max="3" width="11.42578125" style="1"/>
    <col min="4" max="4" width="3.140625" style="1" customWidth="1"/>
    <col min="5" max="5" width="11.42578125" style="1"/>
    <col min="6" max="6" width="3" style="130" customWidth="1"/>
    <col min="7" max="7" width="11.42578125" style="1"/>
    <col min="8" max="8" width="3" style="130" customWidth="1"/>
    <col min="9" max="9" width="11.42578125" style="1"/>
    <col min="10" max="10" width="3.28515625" style="130" customWidth="1"/>
    <col min="11" max="11" width="11.42578125" style="1"/>
    <col min="12" max="12" width="3.28515625" style="122" customWidth="1"/>
    <col min="13" max="13" width="11.42578125" style="1"/>
    <col min="14" max="14" width="3.140625" style="130" customWidth="1"/>
    <col min="15" max="15" width="11.42578125" style="1"/>
    <col min="16" max="16" width="19.28515625" style="24" customWidth="1"/>
    <col min="17" max="17" width="19" style="24" customWidth="1"/>
    <col min="18" max="18" width="11.42578125" style="1"/>
    <col min="19" max="19" width="3.140625" style="1" customWidth="1"/>
    <col min="20" max="20" width="11.42578125" style="1"/>
    <col min="21" max="21" width="3" style="130" customWidth="1"/>
    <col min="22" max="22" width="11.42578125" style="1"/>
    <col min="23" max="23" width="3.28515625" style="130" customWidth="1"/>
    <col min="24" max="24" width="11.42578125" style="1"/>
    <col min="25" max="25" width="3" style="130" customWidth="1"/>
    <col min="26" max="26" width="11.42578125" style="1"/>
    <col min="27" max="27" width="3.28515625" style="122" customWidth="1"/>
    <col min="28" max="28" width="11.42578125" style="1"/>
    <col min="29" max="29" width="2.7109375" style="130" customWidth="1"/>
    <col min="30" max="31" width="11.42578125" style="1"/>
    <col min="32" max="32" width="19.28515625" style="24" customWidth="1"/>
    <col min="33" max="33" width="19" style="24" customWidth="1"/>
    <col min="34" max="34" width="6.140625" style="24" customWidth="1"/>
    <col min="35" max="35" width="11.42578125" style="1"/>
    <col min="36" max="36" width="3.140625" style="1" customWidth="1"/>
    <col min="37" max="37" width="11.42578125" style="1"/>
    <col min="38" max="38" width="3" style="130" customWidth="1"/>
    <col min="39" max="39" width="11.42578125" style="1"/>
    <col min="40" max="40" width="3.28515625" style="130" customWidth="1"/>
    <col min="41" max="41" width="11.42578125" style="1"/>
    <col min="42" max="42" width="3" style="130" customWidth="1"/>
    <col min="43" max="43" width="11.42578125" style="1"/>
    <col min="44" max="44" width="3.28515625" style="122" customWidth="1"/>
    <col min="45" max="45" width="11.42578125" style="1"/>
    <col min="46" max="46" width="2.7109375" style="130" customWidth="1"/>
    <col min="47" max="48" width="11.42578125" style="1"/>
    <col min="49" max="49" width="19.28515625" style="24" customWidth="1"/>
    <col min="50" max="50" width="19" style="24" customWidth="1"/>
    <col min="51" max="51" width="8.28515625" style="24" customWidth="1"/>
    <col min="52" max="52" width="11.42578125" style="1"/>
    <col min="53" max="53" width="3.140625" style="1" customWidth="1"/>
    <col min="54" max="54" width="11.42578125" style="1"/>
    <col min="55" max="55" width="3" style="130" customWidth="1"/>
    <col min="56" max="56" width="11.42578125" style="1"/>
    <col min="57" max="57" width="3.28515625" style="130" customWidth="1"/>
    <col min="58" max="58" width="11.42578125" style="1"/>
    <col min="59" max="59" width="3" style="130" customWidth="1"/>
    <col min="60" max="60" width="11.42578125" style="1"/>
    <col min="61" max="61" width="3.28515625" style="122" customWidth="1"/>
    <col min="62" max="62" width="11.42578125" style="1"/>
    <col min="63" max="63" width="2.7109375" style="130" customWidth="1"/>
    <col min="64" max="64" width="11.42578125" style="1"/>
    <col min="65" max="16384" width="11.42578125" style="24"/>
  </cols>
  <sheetData>
    <row r="1" spans="2:65" ht="31.5" customHeight="1">
      <c r="B1" s="394" t="s">
        <v>630</v>
      </c>
      <c r="C1" s="298"/>
      <c r="D1" s="298"/>
      <c r="E1" s="298"/>
      <c r="F1" s="298"/>
      <c r="G1" s="298"/>
      <c r="H1" s="298"/>
      <c r="I1" s="298"/>
      <c r="J1" s="298"/>
      <c r="K1" s="298"/>
      <c r="L1" s="299"/>
      <c r="M1" s="298"/>
      <c r="N1" s="298"/>
      <c r="O1" s="305" t="s">
        <v>345</v>
      </c>
      <c r="P1" s="1493"/>
      <c r="Q1" s="394" t="s">
        <v>630</v>
      </c>
      <c r="R1" s="293"/>
      <c r="S1" s="293"/>
      <c r="T1" s="293"/>
      <c r="U1" s="293"/>
      <c r="V1" s="293"/>
      <c r="W1" s="293"/>
      <c r="X1" s="293"/>
      <c r="Y1" s="293"/>
      <c r="Z1" s="293"/>
      <c r="AA1" s="293"/>
      <c r="AB1" s="293"/>
      <c r="AC1" s="293"/>
      <c r="AD1" s="293"/>
      <c r="AE1" s="300" t="s">
        <v>345</v>
      </c>
      <c r="AF1" s="1493"/>
      <c r="AG1" s="394" t="s">
        <v>630</v>
      </c>
      <c r="AH1" s="293"/>
      <c r="AI1" s="293"/>
      <c r="AJ1" s="293"/>
      <c r="AK1" s="293"/>
      <c r="AL1" s="293"/>
      <c r="AM1" s="293"/>
      <c r="AN1" s="293"/>
      <c r="AO1" s="293"/>
      <c r="AP1" s="293"/>
      <c r="AQ1" s="293"/>
      <c r="AR1" s="293"/>
      <c r="AS1" s="293"/>
      <c r="AT1" s="293"/>
      <c r="AU1" s="293"/>
      <c r="AV1" s="296" t="s">
        <v>345</v>
      </c>
      <c r="AW1" s="1493"/>
      <c r="AX1" s="394" t="s">
        <v>630</v>
      </c>
      <c r="AY1" s="293"/>
      <c r="AZ1" s="293"/>
      <c r="BA1" s="293"/>
      <c r="BB1" s="293"/>
      <c r="BC1" s="293"/>
      <c r="BD1" s="293"/>
      <c r="BE1" s="293"/>
      <c r="BF1" s="293"/>
      <c r="BG1" s="293"/>
      <c r="BH1" s="293"/>
      <c r="BI1" s="293"/>
      <c r="BJ1" s="293"/>
      <c r="BK1" s="293"/>
      <c r="BL1" s="294" t="s">
        <v>345</v>
      </c>
    </row>
    <row r="2" spans="2:65" customFormat="1" ht="36" customHeight="1">
      <c r="B2" s="304" t="s">
        <v>265</v>
      </c>
      <c r="C2" s="1158" t="s">
        <v>317</v>
      </c>
      <c r="D2" s="1158"/>
      <c r="E2" s="1158"/>
      <c r="F2" s="1158"/>
      <c r="G2" s="1158"/>
      <c r="H2" s="1158"/>
      <c r="I2" s="1158"/>
      <c r="J2" s="1158"/>
      <c r="K2" s="1158"/>
      <c r="L2" s="1158"/>
      <c r="M2" s="1158"/>
      <c r="N2" s="1158"/>
      <c r="O2" s="1159"/>
      <c r="P2" s="1492"/>
      <c r="Q2" s="291" t="s">
        <v>266</v>
      </c>
      <c r="R2" s="1157" t="s">
        <v>245</v>
      </c>
      <c r="S2" s="1157"/>
      <c r="T2" s="1157"/>
      <c r="U2" s="1157"/>
      <c r="V2" s="1157"/>
      <c r="W2" s="1157"/>
      <c r="X2" s="1157"/>
      <c r="Y2" s="1157"/>
      <c r="Z2" s="1157"/>
      <c r="AA2" s="1157"/>
      <c r="AB2" s="1157"/>
      <c r="AC2" s="1157"/>
      <c r="AD2" s="1157"/>
      <c r="AE2" s="297"/>
      <c r="AF2" s="1492"/>
      <c r="AG2" s="291" t="s">
        <v>267</v>
      </c>
      <c r="AH2" s="295"/>
      <c r="AI2" s="1155" t="s">
        <v>631</v>
      </c>
      <c r="AJ2" s="1155"/>
      <c r="AK2" s="1155"/>
      <c r="AL2" s="1155"/>
      <c r="AM2" s="1155"/>
      <c r="AN2" s="1155"/>
      <c r="AO2" s="1155"/>
      <c r="AP2" s="1155"/>
      <c r="AQ2" s="1155"/>
      <c r="AR2" s="1155"/>
      <c r="AS2" s="1155"/>
      <c r="AT2" s="1155"/>
      <c r="AU2" s="1155"/>
      <c r="AV2" s="1156"/>
      <c r="AW2" s="1492"/>
      <c r="AX2" s="291" t="s">
        <v>268</v>
      </c>
      <c r="AY2" s="292"/>
      <c r="AZ2" s="1153" t="s">
        <v>632</v>
      </c>
      <c r="BA2" s="1153"/>
      <c r="BB2" s="1153"/>
      <c r="BC2" s="1153"/>
      <c r="BD2" s="1153"/>
      <c r="BE2" s="1153"/>
      <c r="BF2" s="1153"/>
      <c r="BG2" s="1153"/>
      <c r="BH2" s="1153"/>
      <c r="BI2" s="1153"/>
      <c r="BJ2" s="1153"/>
      <c r="BK2" s="1153"/>
      <c r="BL2" s="1154"/>
    </row>
    <row r="3" spans="2:65" ht="84">
      <c r="B3" s="89" t="s">
        <v>217</v>
      </c>
      <c r="C3" s="95" t="s">
        <v>218</v>
      </c>
      <c r="D3" s="100"/>
      <c r="E3" s="95" t="s">
        <v>219</v>
      </c>
      <c r="F3" s="100"/>
      <c r="G3" s="95" t="s">
        <v>220</v>
      </c>
      <c r="H3" s="100"/>
      <c r="I3" s="95" t="s">
        <v>221</v>
      </c>
      <c r="J3" s="158"/>
      <c r="K3" s="95" t="s">
        <v>222</v>
      </c>
      <c r="L3" s="100"/>
      <c r="M3" s="95" t="s">
        <v>223</v>
      </c>
      <c r="N3" s="158"/>
      <c r="O3" s="91" t="s">
        <v>224</v>
      </c>
      <c r="P3" s="1493"/>
      <c r="Q3" s="255" t="s">
        <v>217</v>
      </c>
      <c r="R3" s="256" t="s">
        <v>218</v>
      </c>
      <c r="S3" s="257"/>
      <c r="T3" s="258" t="s">
        <v>219</v>
      </c>
      <c r="U3" s="257"/>
      <c r="V3" s="258" t="s">
        <v>220</v>
      </c>
      <c r="W3" s="257"/>
      <c r="X3" s="258" t="s">
        <v>221</v>
      </c>
      <c r="Y3" s="260"/>
      <c r="Z3" s="258" t="s">
        <v>222</v>
      </c>
      <c r="AA3" s="257"/>
      <c r="AB3" s="258" t="s">
        <v>223</v>
      </c>
      <c r="AC3" s="260"/>
      <c r="AD3" s="261" t="s">
        <v>224</v>
      </c>
      <c r="AE3" s="275" t="s">
        <v>328</v>
      </c>
      <c r="AF3" s="1493"/>
      <c r="AG3" s="255" t="s">
        <v>217</v>
      </c>
      <c r="AH3" s="278" t="s">
        <v>325</v>
      </c>
      <c r="AI3" s="256" t="s">
        <v>218</v>
      </c>
      <c r="AJ3" s="257"/>
      <c r="AK3" s="258" t="s">
        <v>219</v>
      </c>
      <c r="AL3" s="257"/>
      <c r="AM3" s="258" t="s">
        <v>220</v>
      </c>
      <c r="AN3" s="257"/>
      <c r="AO3" s="258" t="s">
        <v>221</v>
      </c>
      <c r="AP3" s="260"/>
      <c r="AQ3" s="258" t="s">
        <v>222</v>
      </c>
      <c r="AR3" s="257"/>
      <c r="AS3" s="258" t="s">
        <v>223</v>
      </c>
      <c r="AT3" s="260"/>
      <c r="AU3" s="261" t="s">
        <v>224</v>
      </c>
      <c r="AV3" s="275" t="s">
        <v>328</v>
      </c>
      <c r="AW3" s="1493"/>
      <c r="AX3" s="255" t="s">
        <v>217</v>
      </c>
      <c r="AY3" s="284" t="s">
        <v>325</v>
      </c>
      <c r="AZ3" s="256" t="s">
        <v>331</v>
      </c>
      <c r="BA3" s="257"/>
      <c r="BB3" s="258" t="s">
        <v>332</v>
      </c>
      <c r="BC3" s="257"/>
      <c r="BD3" s="238" t="s">
        <v>333</v>
      </c>
      <c r="BE3" s="257"/>
      <c r="BF3" s="259" t="s">
        <v>336</v>
      </c>
      <c r="BG3" s="260"/>
      <c r="BH3" s="259" t="s">
        <v>334</v>
      </c>
      <c r="BI3" s="257"/>
      <c r="BJ3" s="259" t="s">
        <v>335</v>
      </c>
      <c r="BK3" s="260"/>
      <c r="BL3" s="285" t="s">
        <v>183</v>
      </c>
    </row>
    <row r="4" spans="2:65" ht="15">
      <c r="B4" s="391" t="str">
        <f ca="1">CELL("nomfichier")</f>
        <v>E:\Joël Leboucher\Téléchargements\[me-menus_gemrcn_2009 (2).xlsx]GEMRCN Grammages imposés</v>
      </c>
      <c r="C4" s="69"/>
      <c r="D4" s="69"/>
      <c r="E4" s="69"/>
      <c r="F4" s="69"/>
      <c r="G4" s="69"/>
      <c r="H4" s="69"/>
      <c r="I4" s="69"/>
      <c r="J4" s="69"/>
      <c r="K4" s="69"/>
      <c r="L4" s="69"/>
      <c r="M4" s="69"/>
      <c r="N4" s="69"/>
      <c r="O4" s="70"/>
      <c r="P4" s="1493"/>
      <c r="Q4" s="224" t="s">
        <v>327</v>
      </c>
      <c r="R4" s="225">
        <v>4</v>
      </c>
      <c r="S4" s="226"/>
      <c r="T4" s="226">
        <v>22</v>
      </c>
      <c r="U4" s="226"/>
      <c r="V4" s="226">
        <v>276</v>
      </c>
      <c r="W4" s="226"/>
      <c r="X4" s="226">
        <v>892</v>
      </c>
      <c r="Y4" s="226"/>
      <c r="Z4" s="226">
        <v>80</v>
      </c>
      <c r="AA4" s="226"/>
      <c r="AB4" s="226">
        <v>225</v>
      </c>
      <c r="AC4" s="226"/>
      <c r="AD4" s="227">
        <v>180</v>
      </c>
      <c r="AE4" s="277">
        <f>SUM(R4:AD4)</f>
        <v>1679</v>
      </c>
      <c r="AF4" s="1493"/>
      <c r="AG4" s="228" t="s">
        <v>327</v>
      </c>
      <c r="AH4" s="129"/>
      <c r="AI4" s="229">
        <f>R4</f>
        <v>4</v>
      </c>
      <c r="AJ4" s="230"/>
      <c r="AK4" s="230">
        <f>T4</f>
        <v>22</v>
      </c>
      <c r="AL4" s="230"/>
      <c r="AM4" s="230">
        <f>V4</f>
        <v>276</v>
      </c>
      <c r="AN4" s="230"/>
      <c r="AO4" s="230">
        <f>X4</f>
        <v>892</v>
      </c>
      <c r="AP4" s="230"/>
      <c r="AQ4" s="230">
        <f>Z4</f>
        <v>80</v>
      </c>
      <c r="AR4" s="230"/>
      <c r="AS4" s="230">
        <f>AB4</f>
        <v>225</v>
      </c>
      <c r="AT4" s="230"/>
      <c r="AU4" s="231">
        <f>AD4</f>
        <v>180</v>
      </c>
      <c r="AV4" s="232">
        <f>SUM(AI4:AU4)</f>
        <v>1679</v>
      </c>
      <c r="AW4" s="1493"/>
      <c r="AX4" s="228" t="s">
        <v>327</v>
      </c>
      <c r="AY4" s="230">
        <f>SUM(AZ4:BL4)</f>
        <v>1679</v>
      </c>
      <c r="AZ4" s="229">
        <f>AI4</f>
        <v>4</v>
      </c>
      <c r="BA4" s="230"/>
      <c r="BB4" s="230">
        <f>AK4</f>
        <v>22</v>
      </c>
      <c r="BC4" s="230"/>
      <c r="BD4" s="230">
        <f>AM4</f>
        <v>276</v>
      </c>
      <c r="BE4" s="230"/>
      <c r="BF4" s="230">
        <f>AO4</f>
        <v>892</v>
      </c>
      <c r="BG4" s="230"/>
      <c r="BH4" s="230">
        <f>AQ4</f>
        <v>80</v>
      </c>
      <c r="BI4" s="230"/>
      <c r="BJ4" s="230">
        <f>AS4</f>
        <v>225</v>
      </c>
      <c r="BK4" s="230"/>
      <c r="BL4" s="231">
        <f>AU4</f>
        <v>180</v>
      </c>
    </row>
    <row r="5" spans="2:65">
      <c r="B5" s="82" t="s">
        <v>273</v>
      </c>
      <c r="C5" s="69"/>
      <c r="D5" s="69"/>
      <c r="E5" s="69"/>
      <c r="F5" s="69"/>
      <c r="G5" s="69"/>
      <c r="H5" s="69"/>
      <c r="I5" s="69"/>
      <c r="J5" s="69"/>
      <c r="K5" s="69"/>
      <c r="L5" s="69"/>
      <c r="M5" s="69"/>
      <c r="N5" s="69"/>
      <c r="O5" s="70"/>
      <c r="P5" s="1493"/>
      <c r="Q5" s="82" t="s">
        <v>273</v>
      </c>
      <c r="R5" s="392" t="str">
        <f ca="1">CELL("nomfichier")</f>
        <v>E:\Joël Leboucher\Téléchargements\[me-menus_gemrcn_2009 (2).xlsx]GEMRCN Grammages imposés</v>
      </c>
      <c r="S5" s="130"/>
      <c r="T5" s="130"/>
      <c r="V5" s="130"/>
      <c r="X5" s="130"/>
      <c r="Z5" s="130"/>
      <c r="AB5" s="130"/>
      <c r="AD5" s="130"/>
      <c r="AE5" s="276"/>
      <c r="AF5" s="1493"/>
      <c r="AG5" s="82" t="s">
        <v>273</v>
      </c>
      <c r="AH5" s="129"/>
      <c r="AI5" s="392" t="str">
        <f ca="1">CELL("nomfichier")</f>
        <v>E:\Joël Leboucher\Téléchargements\[me-menus_gemrcn_2009 (2).xlsx]GEMRCN Grammages imposés</v>
      </c>
      <c r="AJ5" s="130"/>
      <c r="AK5" s="130"/>
      <c r="AM5" s="130"/>
      <c r="AO5" s="130"/>
      <c r="AQ5" s="130"/>
      <c r="AS5" s="130"/>
      <c r="AU5" s="130"/>
      <c r="AV5" s="276"/>
      <c r="AW5" s="1493"/>
      <c r="AX5" s="82" t="s">
        <v>273</v>
      </c>
      <c r="AY5" s="129"/>
      <c r="AZ5" s="306" t="s">
        <v>218</v>
      </c>
      <c r="BA5" s="306"/>
      <c r="BB5" s="306" t="s">
        <v>219</v>
      </c>
      <c r="BC5" s="306"/>
      <c r="BD5" s="306" t="s">
        <v>220</v>
      </c>
      <c r="BE5" s="306"/>
      <c r="BF5" s="306" t="s">
        <v>221</v>
      </c>
      <c r="BG5" s="306"/>
      <c r="BH5" s="306" t="s">
        <v>222</v>
      </c>
      <c r="BI5" s="306"/>
      <c r="BJ5" s="306" t="s">
        <v>223</v>
      </c>
      <c r="BK5" s="306"/>
      <c r="BL5" s="306" t="s">
        <v>224</v>
      </c>
      <c r="BM5" s="24" t="s">
        <v>269</v>
      </c>
    </row>
    <row r="6" spans="2:65" ht="12.75" customHeight="1">
      <c r="B6" s="83" t="s">
        <v>274</v>
      </c>
      <c r="C6" s="96">
        <v>20</v>
      </c>
      <c r="D6" s="101"/>
      <c r="E6" s="96">
        <v>20</v>
      </c>
      <c r="F6" s="101"/>
      <c r="G6" s="96">
        <v>40</v>
      </c>
      <c r="H6" s="101"/>
      <c r="I6" s="96">
        <v>50</v>
      </c>
      <c r="J6" s="112"/>
      <c r="K6" s="106">
        <v>80</v>
      </c>
      <c r="L6" s="117"/>
      <c r="M6" s="96">
        <v>50</v>
      </c>
      <c r="N6" s="112"/>
      <c r="O6" s="71">
        <v>50</v>
      </c>
      <c r="P6" s="1493"/>
      <c r="Q6" s="83" t="s">
        <v>274</v>
      </c>
      <c r="R6" s="185">
        <f>(C6*R$4)/1000</f>
        <v>0.08</v>
      </c>
      <c r="S6" s="101"/>
      <c r="T6" s="185">
        <f>(E6*T$4)/1000</f>
        <v>0.44</v>
      </c>
      <c r="U6" s="101"/>
      <c r="V6" s="185">
        <f>(G6*V$4)/1000</f>
        <v>11.04</v>
      </c>
      <c r="W6" s="101"/>
      <c r="X6" s="185">
        <f>(I6*X$4)/1000</f>
        <v>44.6</v>
      </c>
      <c r="Y6" s="112"/>
      <c r="Z6" s="185">
        <f>(K6*Z$4)/1000</f>
        <v>6.4</v>
      </c>
      <c r="AA6" s="117"/>
      <c r="AB6" s="185">
        <f>(M6*AB$4)/1000</f>
        <v>11.25</v>
      </c>
      <c r="AC6" s="112"/>
      <c r="AD6" s="190">
        <f>(O6*AD$4)/1000</f>
        <v>9</v>
      </c>
      <c r="AE6" s="383">
        <f>SUM(R6:AD6)</f>
        <v>82.81</v>
      </c>
      <c r="AF6" s="1493"/>
      <c r="AG6" s="83" t="s">
        <v>274</v>
      </c>
      <c r="AH6" s="280">
        <v>0</v>
      </c>
      <c r="AI6" s="184">
        <f>R6/(100-$AH6)*100</f>
        <v>0.08</v>
      </c>
      <c r="AJ6" s="101"/>
      <c r="AK6" s="184">
        <f>T6/(100-$AH6)*100</f>
        <v>0.44</v>
      </c>
      <c r="AL6" s="101"/>
      <c r="AM6" s="184">
        <f>V6/(100-$AH6)*100</f>
        <v>11.04</v>
      </c>
      <c r="AN6" s="101"/>
      <c r="AO6" s="184">
        <f>X6/(100-$AH6)*100</f>
        <v>44.6</v>
      </c>
      <c r="AP6" s="112"/>
      <c r="AQ6" s="184">
        <f>Z6/(100-$AH6)*100</f>
        <v>6.4</v>
      </c>
      <c r="AR6" s="117"/>
      <c r="AS6" s="184">
        <f>AB6/(100-$AH6)*100</f>
        <v>11.25</v>
      </c>
      <c r="AT6" s="112"/>
      <c r="AU6" s="184">
        <f>AD6/(100-$AH6)*100</f>
        <v>9</v>
      </c>
      <c r="AV6" s="383">
        <f>SUM(AI6:AU6)</f>
        <v>82.81</v>
      </c>
      <c r="AW6" s="1493"/>
      <c r="AX6" s="83" t="s">
        <v>274</v>
      </c>
      <c r="AY6" s="262">
        <f>AH6</f>
        <v>0</v>
      </c>
      <c r="AZ6" s="185">
        <f>AE6</f>
        <v>82.81</v>
      </c>
      <c r="BA6" s="101"/>
      <c r="BB6" s="185">
        <f>AV6</f>
        <v>82.81</v>
      </c>
      <c r="BC6" s="112"/>
      <c r="BD6" s="237">
        <v>1</v>
      </c>
      <c r="BE6" s="101"/>
      <c r="BF6" s="236">
        <f>BD6*BB6</f>
        <v>82.81</v>
      </c>
      <c r="BG6" s="112"/>
      <c r="BH6" s="185">
        <f>BB6-AZ6</f>
        <v>0</v>
      </c>
      <c r="BI6" s="117"/>
      <c r="BJ6" s="236">
        <f>BH6*BD6</f>
        <v>0</v>
      </c>
      <c r="BK6" s="112"/>
      <c r="BL6" s="239">
        <v>39934</v>
      </c>
    </row>
    <row r="7" spans="2:65" s="206" customFormat="1" ht="15.75">
      <c r="B7" s="209" t="s">
        <v>276</v>
      </c>
      <c r="C7" s="210" t="s">
        <v>276</v>
      </c>
      <c r="D7" s="207"/>
      <c r="E7" s="207"/>
      <c r="F7" s="207"/>
      <c r="G7" s="207"/>
      <c r="H7" s="207"/>
      <c r="I7" s="207"/>
      <c r="J7" s="207"/>
      <c r="K7" s="207"/>
      <c r="L7" s="207"/>
      <c r="M7" s="207"/>
      <c r="N7" s="207"/>
      <c r="O7" s="208"/>
      <c r="P7" s="1494"/>
      <c r="Q7" s="209" t="s">
        <v>276</v>
      </c>
      <c r="R7" s="211" t="s">
        <v>276</v>
      </c>
      <c r="S7" s="207"/>
      <c r="T7" s="207"/>
      <c r="U7" s="207"/>
      <c r="V7" s="207"/>
      <c r="W7" s="207"/>
      <c r="X7" s="207"/>
      <c r="Y7" s="207"/>
      <c r="Z7" s="207"/>
      <c r="AA7" s="207"/>
      <c r="AB7" s="207"/>
      <c r="AC7" s="207"/>
      <c r="AD7" s="208"/>
      <c r="AE7" s="384"/>
      <c r="AF7" s="1494"/>
      <c r="AG7" s="209" t="s">
        <v>276</v>
      </c>
      <c r="AH7" s="281"/>
      <c r="AI7" s="211" t="s">
        <v>276</v>
      </c>
      <c r="AJ7" s="207"/>
      <c r="AK7" s="207"/>
      <c r="AL7" s="207"/>
      <c r="AM7" s="207"/>
      <c r="AN7" s="207"/>
      <c r="AO7" s="207"/>
      <c r="AP7" s="207"/>
      <c r="AQ7" s="207"/>
      <c r="AR7" s="207"/>
      <c r="AS7" s="207"/>
      <c r="AT7" s="207"/>
      <c r="AU7" s="208"/>
      <c r="AV7" s="384"/>
      <c r="AW7" s="1494"/>
      <c r="AX7" s="209" t="s">
        <v>276</v>
      </c>
      <c r="AY7" s="204"/>
      <c r="AZ7" s="211" t="s">
        <v>276</v>
      </c>
      <c r="BA7" s="207"/>
      <c r="BB7" s="207"/>
      <c r="BC7" s="207"/>
      <c r="BD7" s="207"/>
      <c r="BE7" s="207"/>
      <c r="BF7" s="207"/>
      <c r="BG7" s="207"/>
      <c r="BH7" s="207"/>
      <c r="BI7" s="207"/>
      <c r="BJ7" s="207"/>
      <c r="BK7" s="207"/>
      <c r="BL7" s="208"/>
    </row>
    <row r="8" spans="2:65" ht="13.5" customHeight="1">
      <c r="B8" s="1140" t="s">
        <v>324</v>
      </c>
      <c r="C8" s="136" t="s">
        <v>277</v>
      </c>
      <c r="D8" s="137"/>
      <c r="E8" s="136" t="s">
        <v>436</v>
      </c>
      <c r="F8" s="137"/>
      <c r="G8" s="136" t="s">
        <v>436</v>
      </c>
      <c r="H8" s="137"/>
      <c r="I8" s="136" t="s">
        <v>437</v>
      </c>
      <c r="J8" s="159"/>
      <c r="K8" s="136" t="s">
        <v>437</v>
      </c>
      <c r="L8" s="137"/>
      <c r="M8" s="136" t="s">
        <v>437</v>
      </c>
      <c r="N8" s="159"/>
      <c r="O8" s="140" t="s">
        <v>437</v>
      </c>
      <c r="P8" s="1493"/>
      <c r="Q8" s="1147" t="s">
        <v>196</v>
      </c>
      <c r="R8" s="176" t="s">
        <v>277</v>
      </c>
      <c r="S8" s="137"/>
      <c r="T8" s="136" t="s">
        <v>436</v>
      </c>
      <c r="U8" s="137"/>
      <c r="V8" s="136" t="s">
        <v>436</v>
      </c>
      <c r="W8" s="137"/>
      <c r="X8" s="136" t="s">
        <v>437</v>
      </c>
      <c r="Y8" s="159"/>
      <c r="Z8" s="136" t="s">
        <v>437</v>
      </c>
      <c r="AA8" s="137"/>
      <c r="AB8" s="136" t="s">
        <v>437</v>
      </c>
      <c r="AC8" s="159"/>
      <c r="AD8" s="140" t="s">
        <v>437</v>
      </c>
      <c r="AE8" s="385"/>
      <c r="AF8" s="1493"/>
      <c r="AG8" s="1147" t="s">
        <v>196</v>
      </c>
      <c r="AH8" s="1151">
        <v>0</v>
      </c>
      <c r="AI8" s="176" t="s">
        <v>277</v>
      </c>
      <c r="AJ8" s="137"/>
      <c r="AK8" s="136" t="s">
        <v>436</v>
      </c>
      <c r="AL8" s="137"/>
      <c r="AM8" s="136" t="s">
        <v>436</v>
      </c>
      <c r="AN8" s="137"/>
      <c r="AO8" s="136" t="s">
        <v>437</v>
      </c>
      <c r="AP8" s="159"/>
      <c r="AQ8" s="136" t="s">
        <v>437</v>
      </c>
      <c r="AR8" s="137"/>
      <c r="AS8" s="136" t="s">
        <v>437</v>
      </c>
      <c r="AT8" s="159"/>
      <c r="AU8" s="140" t="s">
        <v>437</v>
      </c>
      <c r="AV8" s="385"/>
      <c r="AW8" s="1493"/>
      <c r="AX8" s="1147" t="s">
        <v>196</v>
      </c>
      <c r="AY8" s="1149">
        <f>AH8</f>
        <v>0</v>
      </c>
      <c r="AZ8" s="249"/>
      <c r="BA8" s="234"/>
      <c r="BB8" s="241"/>
      <c r="BC8" s="234"/>
      <c r="BD8" s="241"/>
      <c r="BE8" s="234"/>
      <c r="BF8" s="241"/>
      <c r="BG8" s="252"/>
      <c r="BH8" s="242"/>
      <c r="BI8" s="115"/>
      <c r="BJ8" s="242"/>
      <c r="BK8" s="243"/>
      <c r="BL8" s="113"/>
    </row>
    <row r="9" spans="2:65">
      <c r="B9" s="1141"/>
      <c r="C9" s="109">
        <v>0.25</v>
      </c>
      <c r="D9" s="107" t="s">
        <v>225</v>
      </c>
      <c r="E9" s="109">
        <v>0.25</v>
      </c>
      <c r="F9" s="124"/>
      <c r="G9" s="109">
        <v>0.25</v>
      </c>
      <c r="H9" s="124"/>
      <c r="I9" s="109">
        <v>0.5</v>
      </c>
      <c r="J9" s="124"/>
      <c r="K9" s="110">
        <v>0.5</v>
      </c>
      <c r="L9" s="118"/>
      <c r="M9" s="110">
        <v>0.5</v>
      </c>
      <c r="N9" s="165"/>
      <c r="O9" s="265">
        <v>0.5</v>
      </c>
      <c r="P9" s="1493"/>
      <c r="Q9" s="1148"/>
      <c r="R9" s="184">
        <f>C9*R$4</f>
        <v>1</v>
      </c>
      <c r="S9" s="187"/>
      <c r="T9" s="184">
        <f>E9*T$4</f>
        <v>5.5</v>
      </c>
      <c r="U9" s="187"/>
      <c r="V9" s="184">
        <f>G9*V$4</f>
        <v>69</v>
      </c>
      <c r="W9" s="187"/>
      <c r="X9" s="184">
        <f>I9*X$4</f>
        <v>446</v>
      </c>
      <c r="Y9" s="188"/>
      <c r="Z9" s="184">
        <f>K9*Z$4</f>
        <v>40</v>
      </c>
      <c r="AA9" s="189"/>
      <c r="AB9" s="184">
        <f>M9*AB$4</f>
        <v>112.5</v>
      </c>
      <c r="AC9" s="188"/>
      <c r="AD9" s="191">
        <f>O9*AD$4</f>
        <v>90</v>
      </c>
      <c r="AE9" s="386">
        <f t="shared" ref="AE9:AE14" si="0">SUM(R9:AD9)</f>
        <v>764</v>
      </c>
      <c r="AF9" s="1493"/>
      <c r="AG9" s="1148"/>
      <c r="AH9" s="1152"/>
      <c r="AI9" s="184">
        <f>R9/(100-$AH8)*100</f>
        <v>1</v>
      </c>
      <c r="AJ9" s="187"/>
      <c r="AK9" s="184">
        <f>T9/(100-$AH8)*100</f>
        <v>5.5</v>
      </c>
      <c r="AL9" s="187"/>
      <c r="AM9" s="184">
        <f>V9/(100-$AH8)*100</f>
        <v>69</v>
      </c>
      <c r="AN9" s="187"/>
      <c r="AO9" s="184">
        <f>X9/(100-$AH8)*100</f>
        <v>446</v>
      </c>
      <c r="AP9" s="188"/>
      <c r="AQ9" s="184">
        <f>Z9/(100-$AH8)*100</f>
        <v>40</v>
      </c>
      <c r="AR9" s="189"/>
      <c r="AS9" s="184">
        <f>AB9/(100-$AH8)*100</f>
        <v>112.5</v>
      </c>
      <c r="AT9" s="188"/>
      <c r="AU9" s="184">
        <f>AD9/(100-$AH8)*100</f>
        <v>90</v>
      </c>
      <c r="AV9" s="386">
        <f t="shared" ref="AV9:AV14" si="1">SUM(AI9:AU9)</f>
        <v>764</v>
      </c>
      <c r="AW9" s="1493"/>
      <c r="AX9" s="1148"/>
      <c r="AY9" s="1150"/>
      <c r="AZ9" s="244">
        <f t="shared" ref="AZ9:AZ14" si="2">AE9</f>
        <v>764</v>
      </c>
      <c r="BA9" s="114"/>
      <c r="BB9" s="244">
        <f t="shared" ref="BB9:BB14" si="3">AV9</f>
        <v>764</v>
      </c>
      <c r="BC9" s="125"/>
      <c r="BD9" s="245">
        <v>1</v>
      </c>
      <c r="BE9" s="114"/>
      <c r="BF9" s="246">
        <f t="shared" ref="BF9:BF14" si="4">BD9*BB9</f>
        <v>764</v>
      </c>
      <c r="BG9" s="125"/>
      <c r="BH9" s="244">
        <f t="shared" ref="BH9:BH14" si="5">BB9-AZ9</f>
        <v>0</v>
      </c>
      <c r="BI9" s="247"/>
      <c r="BJ9" s="246">
        <f t="shared" ref="BJ9:BJ14" si="6">BH9*BD9</f>
        <v>0</v>
      </c>
      <c r="BK9" s="125"/>
      <c r="BL9" s="248">
        <v>39934</v>
      </c>
    </row>
    <row r="10" spans="2:65" ht="24">
      <c r="B10" s="84" t="s">
        <v>278</v>
      </c>
      <c r="C10" s="98">
        <v>40</v>
      </c>
      <c r="D10" s="103" t="s">
        <v>225</v>
      </c>
      <c r="E10" s="96">
        <v>40</v>
      </c>
      <c r="F10" s="101"/>
      <c r="G10" s="96">
        <v>50</v>
      </c>
      <c r="H10" s="101"/>
      <c r="I10" s="96">
        <v>70</v>
      </c>
      <c r="J10" s="125"/>
      <c r="K10" s="109">
        <v>100</v>
      </c>
      <c r="L10" s="119"/>
      <c r="M10" s="96">
        <v>70</v>
      </c>
      <c r="N10" s="112"/>
      <c r="O10" s="71">
        <v>70</v>
      </c>
      <c r="P10" s="1493"/>
      <c r="Q10" s="84" t="s">
        <v>278</v>
      </c>
      <c r="R10" s="185">
        <f>(C10*R$4)/1000</f>
        <v>0.16</v>
      </c>
      <c r="S10" s="101"/>
      <c r="T10" s="185">
        <f>(E10*T$4)/1000</f>
        <v>0.88</v>
      </c>
      <c r="U10" s="101"/>
      <c r="V10" s="185">
        <f>(G10*V$4)/1000</f>
        <v>13.8</v>
      </c>
      <c r="W10" s="101"/>
      <c r="X10" s="185">
        <f>(I10*X$4)/1000</f>
        <v>62.44</v>
      </c>
      <c r="Y10" s="112"/>
      <c r="Z10" s="185">
        <f>(K10*Z$4)/1000</f>
        <v>8</v>
      </c>
      <c r="AA10" s="117"/>
      <c r="AB10" s="185">
        <f>(M10*AB$4)/1000</f>
        <v>15.75</v>
      </c>
      <c r="AC10" s="112"/>
      <c r="AD10" s="190">
        <f>(O10*AD$4)/1000</f>
        <v>12.6</v>
      </c>
      <c r="AE10" s="386">
        <f t="shared" si="0"/>
        <v>113.63</v>
      </c>
      <c r="AF10" s="1493"/>
      <c r="AG10" s="84" t="s">
        <v>278</v>
      </c>
      <c r="AH10" s="280">
        <v>0</v>
      </c>
      <c r="AI10" s="184">
        <f>R10/(100-$AH10)*100</f>
        <v>0.16</v>
      </c>
      <c r="AJ10" s="101"/>
      <c r="AK10" s="184">
        <f>T10/(100-$AH10)*100</f>
        <v>0.88</v>
      </c>
      <c r="AL10" s="101"/>
      <c r="AM10" s="184">
        <f>V10/(100-$AH10)*100</f>
        <v>13.8</v>
      </c>
      <c r="AN10" s="101"/>
      <c r="AO10" s="184">
        <f>X10/(100-$AH10)*100</f>
        <v>62.44</v>
      </c>
      <c r="AP10" s="112"/>
      <c r="AQ10" s="184">
        <f>Z10/(100-$AH10)*100</f>
        <v>8</v>
      </c>
      <c r="AR10" s="117"/>
      <c r="AS10" s="184">
        <f>AB10/(100-$AH10)*100</f>
        <v>15.75</v>
      </c>
      <c r="AT10" s="112"/>
      <c r="AU10" s="184">
        <f>AD10/(100-$AH10)*100</f>
        <v>12.6</v>
      </c>
      <c r="AV10" s="383">
        <f t="shared" si="1"/>
        <v>113.63</v>
      </c>
      <c r="AW10" s="1493"/>
      <c r="AX10" s="84" t="s">
        <v>278</v>
      </c>
      <c r="AY10" s="262">
        <f t="shared" ref="AY10:AY15" si="7">AH10</f>
        <v>0</v>
      </c>
      <c r="AZ10" s="185">
        <f t="shared" si="2"/>
        <v>113.63</v>
      </c>
      <c r="BA10" s="101"/>
      <c r="BB10" s="185">
        <f t="shared" si="3"/>
        <v>113.63</v>
      </c>
      <c r="BC10" s="112"/>
      <c r="BD10" s="237">
        <v>1</v>
      </c>
      <c r="BE10" s="101"/>
      <c r="BF10" s="236">
        <f t="shared" si="4"/>
        <v>113.63</v>
      </c>
      <c r="BG10" s="112"/>
      <c r="BH10" s="185">
        <f t="shared" si="5"/>
        <v>0</v>
      </c>
      <c r="BI10" s="117"/>
      <c r="BJ10" s="236">
        <f t="shared" si="6"/>
        <v>0</v>
      </c>
      <c r="BK10" s="112"/>
      <c r="BL10" s="239">
        <v>39934</v>
      </c>
    </row>
    <row r="11" spans="2:65" ht="24">
      <c r="B11" s="84" t="s">
        <v>281</v>
      </c>
      <c r="C11" s="98">
        <v>30</v>
      </c>
      <c r="D11" s="103" t="s">
        <v>225</v>
      </c>
      <c r="E11" s="96">
        <v>30</v>
      </c>
      <c r="F11" s="101"/>
      <c r="G11" s="96">
        <v>40</v>
      </c>
      <c r="H11" s="101"/>
      <c r="I11" s="96">
        <v>60</v>
      </c>
      <c r="J11" s="125"/>
      <c r="K11" s="109">
        <v>100</v>
      </c>
      <c r="L11" s="119"/>
      <c r="M11" s="96">
        <v>80</v>
      </c>
      <c r="N11" s="112"/>
      <c r="O11" s="71">
        <v>80</v>
      </c>
      <c r="P11" s="1493"/>
      <c r="Q11" s="84" t="s">
        <v>281</v>
      </c>
      <c r="R11" s="185">
        <f>(C11*R$4)/1000</f>
        <v>0.12</v>
      </c>
      <c r="S11" s="101"/>
      <c r="T11" s="185">
        <f>(E11*T$4)/1000</f>
        <v>0.66</v>
      </c>
      <c r="U11" s="101"/>
      <c r="V11" s="185">
        <f>(G11*V$4)/1000</f>
        <v>11.04</v>
      </c>
      <c r="W11" s="101"/>
      <c r="X11" s="185">
        <f>(I11*X$4)/1000</f>
        <v>53.52</v>
      </c>
      <c r="Y11" s="112"/>
      <c r="Z11" s="185">
        <f>(K11*Z$4)/1000</f>
        <v>8</v>
      </c>
      <c r="AA11" s="117"/>
      <c r="AB11" s="185">
        <f>(M11*AB$4)/1000</f>
        <v>18</v>
      </c>
      <c r="AC11" s="112"/>
      <c r="AD11" s="190">
        <f>(O11*AD$4)/1000</f>
        <v>14.4</v>
      </c>
      <c r="AE11" s="386">
        <f t="shared" si="0"/>
        <v>105.74000000000001</v>
      </c>
      <c r="AF11" s="1493"/>
      <c r="AG11" s="84" t="s">
        <v>281</v>
      </c>
      <c r="AH11" s="280">
        <v>0</v>
      </c>
      <c r="AI11" s="184">
        <f>R11/(100-$AH11)*100</f>
        <v>0.12</v>
      </c>
      <c r="AJ11" s="101"/>
      <c r="AK11" s="184">
        <f>T11/(100-$AH11)*100</f>
        <v>0.66</v>
      </c>
      <c r="AL11" s="101"/>
      <c r="AM11" s="184">
        <f>V11/(100-$AH11)*100</f>
        <v>11.04</v>
      </c>
      <c r="AN11" s="101"/>
      <c r="AO11" s="184">
        <f>X11/(100-$AH11)*100</f>
        <v>53.52</v>
      </c>
      <c r="AP11" s="112"/>
      <c r="AQ11" s="184">
        <f>Z11/(100-$AH11)*100</f>
        <v>8</v>
      </c>
      <c r="AR11" s="117"/>
      <c r="AS11" s="184">
        <f>AB11/(100-$AH11)*100</f>
        <v>18</v>
      </c>
      <c r="AT11" s="112"/>
      <c r="AU11" s="184">
        <f>AD11/(100-$AH11)*100</f>
        <v>14.400000000000002</v>
      </c>
      <c r="AV11" s="383">
        <f t="shared" si="1"/>
        <v>105.74000000000001</v>
      </c>
      <c r="AW11" s="1493"/>
      <c r="AX11" s="84" t="s">
        <v>281</v>
      </c>
      <c r="AY11" s="262">
        <f t="shared" si="7"/>
        <v>0</v>
      </c>
      <c r="AZ11" s="185">
        <f t="shared" si="2"/>
        <v>105.74000000000001</v>
      </c>
      <c r="BA11" s="101"/>
      <c r="BB11" s="185">
        <f t="shared" si="3"/>
        <v>105.74000000000001</v>
      </c>
      <c r="BC11" s="112"/>
      <c r="BD11" s="237">
        <v>1</v>
      </c>
      <c r="BE11" s="101"/>
      <c r="BF11" s="236">
        <f t="shared" si="4"/>
        <v>105.74000000000001</v>
      </c>
      <c r="BG11" s="112"/>
      <c r="BH11" s="185">
        <f t="shared" si="5"/>
        <v>0</v>
      </c>
      <c r="BI11" s="117"/>
      <c r="BJ11" s="236">
        <f t="shared" si="6"/>
        <v>0</v>
      </c>
      <c r="BK11" s="112"/>
      <c r="BL11" s="239">
        <v>39934</v>
      </c>
    </row>
    <row r="12" spans="2:65">
      <c r="B12" s="84" t="s">
        <v>284</v>
      </c>
      <c r="C12" s="98">
        <v>40</v>
      </c>
      <c r="D12" s="103" t="s">
        <v>225</v>
      </c>
      <c r="E12" s="96">
        <v>40</v>
      </c>
      <c r="F12" s="101"/>
      <c r="G12" s="96">
        <v>60</v>
      </c>
      <c r="H12" s="101"/>
      <c r="I12" s="96">
        <v>80</v>
      </c>
      <c r="J12" s="125"/>
      <c r="K12" s="109">
        <v>100</v>
      </c>
      <c r="L12" s="119"/>
      <c r="M12" s="96">
        <v>90</v>
      </c>
      <c r="N12" s="112"/>
      <c r="O12" s="71">
        <v>90</v>
      </c>
      <c r="P12" s="1493"/>
      <c r="Q12" s="84" t="s">
        <v>284</v>
      </c>
      <c r="R12" s="185">
        <f>(C12*R$4)/1000</f>
        <v>0.16</v>
      </c>
      <c r="S12" s="101"/>
      <c r="T12" s="185">
        <f>(E12*T$4)/1000</f>
        <v>0.88</v>
      </c>
      <c r="U12" s="101"/>
      <c r="V12" s="185">
        <f>(G12*V$4)/1000</f>
        <v>16.559999999999999</v>
      </c>
      <c r="W12" s="101"/>
      <c r="X12" s="185">
        <f>(I12*X$4)/1000</f>
        <v>71.36</v>
      </c>
      <c r="Y12" s="112"/>
      <c r="Z12" s="185">
        <f>(K12*Z$4)/1000</f>
        <v>8</v>
      </c>
      <c r="AA12" s="117"/>
      <c r="AB12" s="185">
        <f>(M12*AB$4)/1000</f>
        <v>20.25</v>
      </c>
      <c r="AC12" s="112"/>
      <c r="AD12" s="190">
        <f>(O12*AD$4)/1000</f>
        <v>16.2</v>
      </c>
      <c r="AE12" s="386">
        <f t="shared" si="0"/>
        <v>133.41</v>
      </c>
      <c r="AF12" s="1493"/>
      <c r="AG12" s="84" t="s">
        <v>284</v>
      </c>
      <c r="AH12" s="280">
        <v>20</v>
      </c>
      <c r="AI12" s="184">
        <f>R12/(100-$AH12)*100</f>
        <v>0.2</v>
      </c>
      <c r="AJ12" s="101"/>
      <c r="AK12" s="184">
        <f>T12/(100-$AH12)*100</f>
        <v>1.0999999999999999</v>
      </c>
      <c r="AL12" s="101"/>
      <c r="AM12" s="184">
        <f>V12/(100-$AH12)*100</f>
        <v>20.7</v>
      </c>
      <c r="AN12" s="101"/>
      <c r="AO12" s="184">
        <f>X12/(100-$AH12)*100</f>
        <v>89.2</v>
      </c>
      <c r="AP12" s="112"/>
      <c r="AQ12" s="184">
        <f>Z12/(100-$AH12)*100</f>
        <v>10</v>
      </c>
      <c r="AR12" s="117"/>
      <c r="AS12" s="184">
        <f>AB12/(100-$AH12)*100</f>
        <v>25.3125</v>
      </c>
      <c r="AT12" s="112"/>
      <c r="AU12" s="184">
        <f>AD12/(100-$AH12)*100</f>
        <v>20.25</v>
      </c>
      <c r="AV12" s="383">
        <f t="shared" si="1"/>
        <v>166.76249999999999</v>
      </c>
      <c r="AW12" s="1493"/>
      <c r="AX12" s="84" t="s">
        <v>284</v>
      </c>
      <c r="AY12" s="262">
        <f t="shared" si="7"/>
        <v>20</v>
      </c>
      <c r="AZ12" s="185">
        <f t="shared" si="2"/>
        <v>133.41</v>
      </c>
      <c r="BA12" s="101"/>
      <c r="BB12" s="185">
        <f t="shared" si="3"/>
        <v>166.76249999999999</v>
      </c>
      <c r="BC12" s="112"/>
      <c r="BD12" s="237">
        <v>1</v>
      </c>
      <c r="BE12" s="101"/>
      <c r="BF12" s="236">
        <f t="shared" si="4"/>
        <v>166.76249999999999</v>
      </c>
      <c r="BG12" s="112"/>
      <c r="BH12" s="185">
        <f t="shared" si="5"/>
        <v>33.352499999999992</v>
      </c>
      <c r="BI12" s="117"/>
      <c r="BJ12" s="236">
        <f t="shared" si="6"/>
        <v>33.352499999999992</v>
      </c>
      <c r="BK12" s="112"/>
      <c r="BL12" s="239">
        <v>39934</v>
      </c>
    </row>
    <row r="13" spans="2:65">
      <c r="B13" s="84" t="s">
        <v>286</v>
      </c>
      <c r="C13" s="98">
        <v>20</v>
      </c>
      <c r="D13" s="103" t="s">
        <v>225</v>
      </c>
      <c r="E13" s="96">
        <v>20</v>
      </c>
      <c r="F13" s="101"/>
      <c r="G13" s="96">
        <v>20</v>
      </c>
      <c r="H13" s="101"/>
      <c r="I13" s="96">
        <v>30</v>
      </c>
      <c r="J13" s="125"/>
      <c r="K13" s="109">
        <v>100</v>
      </c>
      <c r="L13" s="119"/>
      <c r="M13" s="96">
        <v>80</v>
      </c>
      <c r="N13" s="112"/>
      <c r="O13" s="71">
        <v>80</v>
      </c>
      <c r="P13" s="1493"/>
      <c r="Q13" s="84" t="s">
        <v>286</v>
      </c>
      <c r="R13" s="185">
        <f>(C13*R$4)/1000</f>
        <v>0.08</v>
      </c>
      <c r="S13" s="101"/>
      <c r="T13" s="185">
        <f>(E13*T$4)/1000</f>
        <v>0.44</v>
      </c>
      <c r="U13" s="101"/>
      <c r="V13" s="185">
        <f>(G13*V$4)/1000</f>
        <v>5.52</v>
      </c>
      <c r="W13" s="101"/>
      <c r="X13" s="185">
        <f>(I13*X$4)/1000</f>
        <v>26.76</v>
      </c>
      <c r="Y13" s="112"/>
      <c r="Z13" s="185">
        <f>(K13*Z$4)/1000</f>
        <v>8</v>
      </c>
      <c r="AA13" s="117"/>
      <c r="AB13" s="185">
        <f>(M13*AB$4)/1000</f>
        <v>18</v>
      </c>
      <c r="AC13" s="112"/>
      <c r="AD13" s="190">
        <f>(O13*AD$4)/1000</f>
        <v>14.4</v>
      </c>
      <c r="AE13" s="386">
        <f t="shared" si="0"/>
        <v>73.2</v>
      </c>
      <c r="AF13" s="1493"/>
      <c r="AG13" s="84" t="s">
        <v>286</v>
      </c>
      <c r="AH13" s="280">
        <v>0</v>
      </c>
      <c r="AI13" s="184">
        <f>R13/(100-$AH13)*100</f>
        <v>0.08</v>
      </c>
      <c r="AJ13" s="101"/>
      <c r="AK13" s="184">
        <f>T13/(100-$AH13)*100</f>
        <v>0.44</v>
      </c>
      <c r="AL13" s="101"/>
      <c r="AM13" s="184">
        <f>V13/(100-$AH13)*100</f>
        <v>5.52</v>
      </c>
      <c r="AN13" s="101"/>
      <c r="AO13" s="184">
        <f>X13/(100-$AH13)*100</f>
        <v>26.76</v>
      </c>
      <c r="AP13" s="112"/>
      <c r="AQ13" s="184">
        <f>Z13/(100-$AH13)*100</f>
        <v>8</v>
      </c>
      <c r="AR13" s="117"/>
      <c r="AS13" s="184">
        <f>AB13/(100-$AH13)*100</f>
        <v>18</v>
      </c>
      <c r="AT13" s="112"/>
      <c r="AU13" s="184">
        <f>AD13/(100-$AH13)*100</f>
        <v>14.400000000000002</v>
      </c>
      <c r="AV13" s="383">
        <f t="shared" si="1"/>
        <v>73.2</v>
      </c>
      <c r="AW13" s="1493"/>
      <c r="AX13" s="84" t="s">
        <v>286</v>
      </c>
      <c r="AY13" s="262">
        <f t="shared" si="7"/>
        <v>0</v>
      </c>
      <c r="AZ13" s="185">
        <f t="shared" si="2"/>
        <v>73.2</v>
      </c>
      <c r="BA13" s="101"/>
      <c r="BB13" s="185">
        <f t="shared" si="3"/>
        <v>73.2</v>
      </c>
      <c r="BC13" s="112"/>
      <c r="BD13" s="237">
        <v>1</v>
      </c>
      <c r="BE13" s="101"/>
      <c r="BF13" s="236">
        <f t="shared" si="4"/>
        <v>73.2</v>
      </c>
      <c r="BG13" s="112"/>
      <c r="BH13" s="185">
        <f t="shared" si="5"/>
        <v>0</v>
      </c>
      <c r="BI13" s="117"/>
      <c r="BJ13" s="236">
        <f t="shared" si="6"/>
        <v>0</v>
      </c>
      <c r="BK13" s="112"/>
      <c r="BL13" s="239">
        <v>39934</v>
      </c>
    </row>
    <row r="14" spans="2:65">
      <c r="B14" s="84" t="s">
        <v>288</v>
      </c>
      <c r="C14" s="98">
        <v>80</v>
      </c>
      <c r="D14" s="103" t="s">
        <v>225</v>
      </c>
      <c r="E14" s="96">
        <v>80</v>
      </c>
      <c r="F14" s="101"/>
      <c r="G14" s="96">
        <v>120</v>
      </c>
      <c r="H14" s="101"/>
      <c r="I14" s="96">
        <v>150</v>
      </c>
      <c r="J14" s="125"/>
      <c r="K14" s="109">
        <v>180</v>
      </c>
      <c r="L14" s="119"/>
      <c r="M14" s="96">
        <v>150</v>
      </c>
      <c r="N14" s="112"/>
      <c r="O14" s="71">
        <v>150</v>
      </c>
      <c r="P14" s="1493"/>
      <c r="Q14" s="84" t="s">
        <v>288</v>
      </c>
      <c r="R14" s="185">
        <f>(C14*R$4)/1000</f>
        <v>0.32</v>
      </c>
      <c r="S14" s="101"/>
      <c r="T14" s="185">
        <f>(E14*T$4)/1000</f>
        <v>1.76</v>
      </c>
      <c r="U14" s="101"/>
      <c r="V14" s="185">
        <f>(G14*V$4)/1000</f>
        <v>33.119999999999997</v>
      </c>
      <c r="W14" s="101"/>
      <c r="X14" s="185">
        <f>(I14*X$4)/1000</f>
        <v>133.80000000000001</v>
      </c>
      <c r="Y14" s="112"/>
      <c r="Z14" s="185">
        <f>(K14*Z$4)/1000</f>
        <v>14.4</v>
      </c>
      <c r="AA14" s="117"/>
      <c r="AB14" s="185">
        <f>(M14*AB$4)/1000</f>
        <v>33.75</v>
      </c>
      <c r="AC14" s="112"/>
      <c r="AD14" s="190">
        <f>(O14*AD$4)/1000</f>
        <v>27</v>
      </c>
      <c r="AE14" s="386">
        <f t="shared" si="0"/>
        <v>244.15</v>
      </c>
      <c r="AF14" s="1493"/>
      <c r="AG14" s="84" t="s">
        <v>288</v>
      </c>
      <c r="AH14" s="280">
        <v>0</v>
      </c>
      <c r="AI14" s="184">
        <f>R14/(100-$AH14)*100</f>
        <v>0.32</v>
      </c>
      <c r="AJ14" s="101"/>
      <c r="AK14" s="184">
        <f>T14/(100-$AH14)*100</f>
        <v>1.76</v>
      </c>
      <c r="AL14" s="101"/>
      <c r="AM14" s="184">
        <f>V14/(100-$AH14)*100</f>
        <v>33.119999999999997</v>
      </c>
      <c r="AN14" s="101"/>
      <c r="AO14" s="184">
        <f>X14/(100-$AH14)*100</f>
        <v>133.80000000000001</v>
      </c>
      <c r="AP14" s="112"/>
      <c r="AQ14" s="184">
        <f>Z14/(100-$AH14)*100</f>
        <v>14.400000000000002</v>
      </c>
      <c r="AR14" s="117"/>
      <c r="AS14" s="184">
        <f>AB14/(100-$AH14)*100</f>
        <v>33.75</v>
      </c>
      <c r="AT14" s="112"/>
      <c r="AU14" s="184">
        <f>AD14/(100-$AH14)*100</f>
        <v>27</v>
      </c>
      <c r="AV14" s="383">
        <f t="shared" si="1"/>
        <v>244.15</v>
      </c>
      <c r="AW14" s="1493"/>
      <c r="AX14" s="84" t="s">
        <v>288</v>
      </c>
      <c r="AY14" s="262">
        <f t="shared" si="7"/>
        <v>0</v>
      </c>
      <c r="AZ14" s="185">
        <f t="shared" si="2"/>
        <v>244.15</v>
      </c>
      <c r="BA14" s="101"/>
      <c r="BB14" s="185">
        <f t="shared" si="3"/>
        <v>244.15</v>
      </c>
      <c r="BC14" s="112"/>
      <c r="BD14" s="237">
        <v>1</v>
      </c>
      <c r="BE14" s="101"/>
      <c r="BF14" s="236">
        <f t="shared" si="4"/>
        <v>244.15</v>
      </c>
      <c r="BG14" s="112"/>
      <c r="BH14" s="185">
        <f t="shared" si="5"/>
        <v>0</v>
      </c>
      <c r="BI14" s="117"/>
      <c r="BJ14" s="236">
        <f t="shared" si="6"/>
        <v>0</v>
      </c>
      <c r="BK14" s="112"/>
      <c r="BL14" s="239">
        <v>39934</v>
      </c>
    </row>
    <row r="15" spans="2:65" ht="25.5" customHeight="1">
      <c r="B15" s="1140" t="s">
        <v>318</v>
      </c>
      <c r="C15" s="136" t="s">
        <v>277</v>
      </c>
      <c r="D15" s="137"/>
      <c r="E15" s="138" t="s">
        <v>436</v>
      </c>
      <c r="F15" s="139"/>
      <c r="G15" s="138" t="s">
        <v>437</v>
      </c>
      <c r="H15" s="139"/>
      <c r="I15" s="138" t="s">
        <v>437</v>
      </c>
      <c r="J15" s="160"/>
      <c r="K15" s="138" t="s">
        <v>437</v>
      </c>
      <c r="L15" s="139"/>
      <c r="M15" s="138" t="s">
        <v>437</v>
      </c>
      <c r="N15" s="160"/>
      <c r="O15" s="93" t="s">
        <v>437</v>
      </c>
      <c r="P15" s="1493"/>
      <c r="Q15" s="1147" t="s">
        <v>197</v>
      </c>
      <c r="R15" s="176" t="s">
        <v>277</v>
      </c>
      <c r="S15" s="137"/>
      <c r="T15" s="138" t="s">
        <v>436</v>
      </c>
      <c r="U15" s="139"/>
      <c r="V15" s="138" t="s">
        <v>437</v>
      </c>
      <c r="W15" s="139"/>
      <c r="X15" s="138" t="s">
        <v>437</v>
      </c>
      <c r="Y15" s="160"/>
      <c r="Z15" s="138" t="s">
        <v>437</v>
      </c>
      <c r="AA15" s="139"/>
      <c r="AB15" s="138" t="s">
        <v>437</v>
      </c>
      <c r="AC15" s="160"/>
      <c r="AD15" s="93" t="s">
        <v>437</v>
      </c>
      <c r="AE15" s="385"/>
      <c r="AF15" s="1493"/>
      <c r="AG15" s="1147" t="s">
        <v>197</v>
      </c>
      <c r="AH15" s="1151">
        <v>0</v>
      </c>
      <c r="AI15" s="176" t="s">
        <v>277</v>
      </c>
      <c r="AJ15" s="137"/>
      <c r="AK15" s="138" t="s">
        <v>436</v>
      </c>
      <c r="AL15" s="139"/>
      <c r="AM15" s="138" t="s">
        <v>437</v>
      </c>
      <c r="AN15" s="139"/>
      <c r="AO15" s="138" t="s">
        <v>437</v>
      </c>
      <c r="AP15" s="160"/>
      <c r="AQ15" s="138" t="s">
        <v>437</v>
      </c>
      <c r="AR15" s="139"/>
      <c r="AS15" s="138" t="s">
        <v>437</v>
      </c>
      <c r="AT15" s="160"/>
      <c r="AU15" s="93" t="s">
        <v>437</v>
      </c>
      <c r="AV15" s="385"/>
      <c r="AW15" s="1493"/>
      <c r="AX15" s="1147" t="s">
        <v>197</v>
      </c>
      <c r="AY15" s="1149">
        <f t="shared" si="7"/>
        <v>0</v>
      </c>
      <c r="AZ15" s="249"/>
      <c r="BA15" s="234"/>
      <c r="BB15" s="241"/>
      <c r="BC15" s="234"/>
      <c r="BD15" s="241"/>
      <c r="BE15" s="234"/>
      <c r="BF15" s="241"/>
      <c r="BG15" s="252"/>
      <c r="BH15" s="242"/>
      <c r="BI15" s="115"/>
      <c r="BJ15" s="242"/>
      <c r="BK15" s="243"/>
      <c r="BL15" s="113"/>
    </row>
    <row r="16" spans="2:65">
      <c r="B16" s="1141"/>
      <c r="C16" s="109">
        <v>0.25</v>
      </c>
      <c r="D16" s="107" t="s">
        <v>225</v>
      </c>
      <c r="E16" s="109">
        <v>0.25</v>
      </c>
      <c r="F16" s="124"/>
      <c r="G16" s="109">
        <v>0.5</v>
      </c>
      <c r="H16" s="124"/>
      <c r="I16" s="109">
        <v>0.5</v>
      </c>
      <c r="J16" s="124"/>
      <c r="K16" s="110">
        <v>0.5</v>
      </c>
      <c r="L16" s="118"/>
      <c r="M16" s="110">
        <v>0.5</v>
      </c>
      <c r="N16" s="165"/>
      <c r="O16" s="265">
        <v>0.5</v>
      </c>
      <c r="P16" s="1493"/>
      <c r="Q16" s="1148"/>
      <c r="R16" s="184">
        <f>C16*R$4</f>
        <v>1</v>
      </c>
      <c r="S16" s="187"/>
      <c r="T16" s="184">
        <f>E16*T$4</f>
        <v>5.5</v>
      </c>
      <c r="U16" s="187"/>
      <c r="V16" s="184">
        <f>G16*V$4</f>
        <v>138</v>
      </c>
      <c r="W16" s="187"/>
      <c r="X16" s="184">
        <f>I16*X$4</f>
        <v>446</v>
      </c>
      <c r="Y16" s="188"/>
      <c r="Z16" s="184">
        <f>K16*Z$4</f>
        <v>40</v>
      </c>
      <c r="AA16" s="189"/>
      <c r="AB16" s="184">
        <f>M16*AB$4</f>
        <v>112.5</v>
      </c>
      <c r="AC16" s="188"/>
      <c r="AD16" s="191">
        <f>O16*AD$4</f>
        <v>90</v>
      </c>
      <c r="AE16" s="386">
        <f t="shared" ref="AE16:AE22" si="8">SUM(R16:AD16)</f>
        <v>833</v>
      </c>
      <c r="AF16" s="1493"/>
      <c r="AG16" s="1148"/>
      <c r="AH16" s="1152"/>
      <c r="AI16" s="184">
        <f>R16/(100-$AH15)*100</f>
        <v>1</v>
      </c>
      <c r="AJ16" s="187"/>
      <c r="AK16" s="184">
        <f>T16/(100-$AH15)*100</f>
        <v>5.5</v>
      </c>
      <c r="AL16" s="187"/>
      <c r="AM16" s="184">
        <f>V16/(100-$AH15)*100</f>
        <v>138</v>
      </c>
      <c r="AN16" s="187"/>
      <c r="AO16" s="184">
        <f>X16/(100-$AH15)*100</f>
        <v>446</v>
      </c>
      <c r="AP16" s="188"/>
      <c r="AQ16" s="184">
        <f>Z16/(100-$AH15)*100</f>
        <v>40</v>
      </c>
      <c r="AR16" s="189"/>
      <c r="AS16" s="184">
        <f>AB16/(100-$AH15)*100</f>
        <v>112.5</v>
      </c>
      <c r="AT16" s="188"/>
      <c r="AU16" s="184">
        <f>AD16/(100-$AH15)*100</f>
        <v>90</v>
      </c>
      <c r="AV16" s="386">
        <f t="shared" ref="AV16:AV22" si="9">SUM(AI16:AU16)</f>
        <v>833</v>
      </c>
      <c r="AW16" s="1493"/>
      <c r="AX16" s="1148"/>
      <c r="AY16" s="1150"/>
      <c r="AZ16" s="244">
        <f t="shared" ref="AZ16:AZ22" si="10">AE16</f>
        <v>833</v>
      </c>
      <c r="BA16" s="114"/>
      <c r="BB16" s="244">
        <f t="shared" ref="BB16:BB22" si="11">AV16</f>
        <v>833</v>
      </c>
      <c r="BC16" s="125"/>
      <c r="BD16" s="245">
        <v>1</v>
      </c>
      <c r="BE16" s="114"/>
      <c r="BF16" s="246">
        <f t="shared" ref="BF16:BF22" si="12">BD16*BB16</f>
        <v>833</v>
      </c>
      <c r="BG16" s="125"/>
      <c r="BH16" s="244">
        <f t="shared" ref="BH16:BH22" si="13">BB16-AZ16</f>
        <v>0</v>
      </c>
      <c r="BI16" s="247"/>
      <c r="BJ16" s="246">
        <f t="shared" ref="BJ16:BJ22" si="14">BH16*BD16</f>
        <v>0</v>
      </c>
      <c r="BK16" s="125"/>
      <c r="BL16" s="248">
        <v>39934</v>
      </c>
    </row>
    <row r="17" spans="2:64">
      <c r="B17" s="84" t="s">
        <v>291</v>
      </c>
      <c r="C17" s="98">
        <v>20</v>
      </c>
      <c r="D17" s="103" t="s">
        <v>225</v>
      </c>
      <c r="E17" s="96">
        <v>20</v>
      </c>
      <c r="F17" s="101"/>
      <c r="G17" s="96">
        <v>30</v>
      </c>
      <c r="H17" s="101"/>
      <c r="I17" s="96">
        <v>50</v>
      </c>
      <c r="J17" s="125"/>
      <c r="K17" s="109">
        <v>90</v>
      </c>
      <c r="L17" s="119"/>
      <c r="M17" s="96">
        <v>60</v>
      </c>
      <c r="N17" s="112"/>
      <c r="O17" s="71">
        <v>60</v>
      </c>
      <c r="P17" s="1493"/>
      <c r="Q17" s="84" t="s">
        <v>291</v>
      </c>
      <c r="R17" s="185">
        <f t="shared" ref="R17:R22" si="15">(C17*R$4)/1000</f>
        <v>0.08</v>
      </c>
      <c r="S17" s="101"/>
      <c r="T17" s="185">
        <f t="shared" ref="T17:T22" si="16">(E17*T$4)/1000</f>
        <v>0.44</v>
      </c>
      <c r="U17" s="101"/>
      <c r="V17" s="185">
        <f t="shared" ref="V17:V22" si="17">(G17*V$4)/1000</f>
        <v>8.2799999999999994</v>
      </c>
      <c r="W17" s="101"/>
      <c r="X17" s="185">
        <f t="shared" ref="X17:X22" si="18">(I17*X$4)/1000</f>
        <v>44.6</v>
      </c>
      <c r="Y17" s="112"/>
      <c r="Z17" s="185">
        <f t="shared" ref="Z17:Z22" si="19">(K17*Z$4)/1000</f>
        <v>7.2</v>
      </c>
      <c r="AA17" s="117"/>
      <c r="AB17" s="185">
        <f t="shared" ref="AB17:AB22" si="20">(M17*AB$4)/1000</f>
        <v>13.5</v>
      </c>
      <c r="AC17" s="112"/>
      <c r="AD17" s="190">
        <f t="shared" ref="AD17:AD22" si="21">(O17*AD$4)/1000</f>
        <v>10.8</v>
      </c>
      <c r="AE17" s="386">
        <f t="shared" si="8"/>
        <v>84.899999999999991</v>
      </c>
      <c r="AF17" s="1493"/>
      <c r="AG17" s="84" t="s">
        <v>291</v>
      </c>
      <c r="AH17" s="280">
        <v>0</v>
      </c>
      <c r="AI17" s="184">
        <f t="shared" ref="AI17:AI22" si="22">R17/(100-$AH17)*100</f>
        <v>0.08</v>
      </c>
      <c r="AJ17" s="101"/>
      <c r="AK17" s="184">
        <f t="shared" ref="AK17:AK22" si="23">T17/(100-$AH17)*100</f>
        <v>0.44</v>
      </c>
      <c r="AL17" s="101"/>
      <c r="AM17" s="184">
        <f t="shared" ref="AM17:AM22" si="24">V17/(100-$AH17)*100</f>
        <v>8.2799999999999994</v>
      </c>
      <c r="AN17" s="101"/>
      <c r="AO17" s="184">
        <f t="shared" ref="AO17:AO22" si="25">X17/(100-$AH17)*100</f>
        <v>44.6</v>
      </c>
      <c r="AP17" s="112"/>
      <c r="AQ17" s="184">
        <f t="shared" ref="AQ17:AQ22" si="26">Z17/(100-$AH17)*100</f>
        <v>7.2000000000000011</v>
      </c>
      <c r="AR17" s="117"/>
      <c r="AS17" s="184">
        <f t="shared" ref="AS17:AS22" si="27">AB17/(100-$AH17)*100</f>
        <v>13.5</v>
      </c>
      <c r="AT17" s="112"/>
      <c r="AU17" s="184">
        <f t="shared" ref="AU17:AU22" si="28">AD17/(100-$AH17)*100</f>
        <v>10.8</v>
      </c>
      <c r="AV17" s="383">
        <f t="shared" si="9"/>
        <v>84.899999999999991</v>
      </c>
      <c r="AW17" s="1493"/>
      <c r="AX17" s="84" t="s">
        <v>291</v>
      </c>
      <c r="AY17" s="262">
        <f t="shared" ref="AY17:AY22" si="29">AH17</f>
        <v>0</v>
      </c>
      <c r="AZ17" s="185">
        <f t="shared" si="10"/>
        <v>84.899999999999991</v>
      </c>
      <c r="BA17" s="101"/>
      <c r="BB17" s="185">
        <f t="shared" si="11"/>
        <v>84.899999999999991</v>
      </c>
      <c r="BC17" s="112"/>
      <c r="BD17" s="237">
        <v>1</v>
      </c>
      <c r="BE17" s="101"/>
      <c r="BF17" s="236">
        <f t="shared" si="12"/>
        <v>84.899999999999991</v>
      </c>
      <c r="BG17" s="112"/>
      <c r="BH17" s="185">
        <f t="shared" si="13"/>
        <v>0</v>
      </c>
      <c r="BI17" s="117"/>
      <c r="BJ17" s="236">
        <f t="shared" si="14"/>
        <v>0</v>
      </c>
      <c r="BK17" s="112"/>
      <c r="BL17" s="239">
        <v>39934</v>
      </c>
    </row>
    <row r="18" spans="2:64">
      <c r="B18" s="84" t="s">
        <v>292</v>
      </c>
      <c r="C18" s="138">
        <v>0</v>
      </c>
      <c r="D18" s="101"/>
      <c r="E18" s="138">
        <v>0</v>
      </c>
      <c r="F18" s="101"/>
      <c r="G18" s="96">
        <v>25</v>
      </c>
      <c r="H18" s="101"/>
      <c r="I18" s="96">
        <v>30</v>
      </c>
      <c r="J18" s="125"/>
      <c r="K18" s="109">
        <v>50</v>
      </c>
      <c r="L18" s="119"/>
      <c r="M18" s="96">
        <v>30</v>
      </c>
      <c r="N18" s="112"/>
      <c r="O18" s="71">
        <v>30</v>
      </c>
      <c r="P18" s="1493"/>
      <c r="Q18" s="84" t="s">
        <v>292</v>
      </c>
      <c r="R18" s="185">
        <f t="shared" si="15"/>
        <v>0</v>
      </c>
      <c r="S18" s="101"/>
      <c r="T18" s="185">
        <f t="shared" si="16"/>
        <v>0</v>
      </c>
      <c r="U18" s="101"/>
      <c r="V18" s="185">
        <f t="shared" si="17"/>
        <v>6.9</v>
      </c>
      <c r="W18" s="101"/>
      <c r="X18" s="185">
        <f t="shared" si="18"/>
        <v>26.76</v>
      </c>
      <c r="Y18" s="112"/>
      <c r="Z18" s="185">
        <f t="shared" si="19"/>
        <v>4</v>
      </c>
      <c r="AA18" s="117"/>
      <c r="AB18" s="185">
        <f t="shared" si="20"/>
        <v>6.75</v>
      </c>
      <c r="AC18" s="112"/>
      <c r="AD18" s="190">
        <f t="shared" si="21"/>
        <v>5.4</v>
      </c>
      <c r="AE18" s="386">
        <f t="shared" si="8"/>
        <v>49.81</v>
      </c>
      <c r="AF18" s="1493"/>
      <c r="AG18" s="84" t="s">
        <v>292</v>
      </c>
      <c r="AH18" s="280">
        <v>0</v>
      </c>
      <c r="AI18" s="184">
        <f t="shared" si="22"/>
        <v>0</v>
      </c>
      <c r="AJ18" s="101"/>
      <c r="AK18" s="184">
        <f t="shared" si="23"/>
        <v>0</v>
      </c>
      <c r="AL18" s="101"/>
      <c r="AM18" s="184">
        <f t="shared" si="24"/>
        <v>6.9</v>
      </c>
      <c r="AN18" s="101"/>
      <c r="AO18" s="184">
        <f t="shared" si="25"/>
        <v>26.76</v>
      </c>
      <c r="AP18" s="112"/>
      <c r="AQ18" s="184">
        <f t="shared" si="26"/>
        <v>4</v>
      </c>
      <c r="AR18" s="117"/>
      <c r="AS18" s="184">
        <f t="shared" si="27"/>
        <v>6.75</v>
      </c>
      <c r="AT18" s="112"/>
      <c r="AU18" s="184">
        <f t="shared" si="28"/>
        <v>5.4</v>
      </c>
      <c r="AV18" s="383">
        <f t="shared" si="9"/>
        <v>49.81</v>
      </c>
      <c r="AW18" s="1493"/>
      <c r="AX18" s="84" t="s">
        <v>292</v>
      </c>
      <c r="AY18" s="262">
        <f t="shared" si="29"/>
        <v>0</v>
      </c>
      <c r="AZ18" s="185">
        <f t="shared" si="10"/>
        <v>49.81</v>
      </c>
      <c r="BA18" s="101"/>
      <c r="BB18" s="185">
        <f t="shared" si="11"/>
        <v>49.81</v>
      </c>
      <c r="BC18" s="112"/>
      <c r="BD18" s="237">
        <v>1</v>
      </c>
      <c r="BE18" s="101"/>
      <c r="BF18" s="236">
        <f t="shared" si="12"/>
        <v>49.81</v>
      </c>
      <c r="BG18" s="112"/>
      <c r="BH18" s="185">
        <f t="shared" si="13"/>
        <v>0</v>
      </c>
      <c r="BI18" s="117"/>
      <c r="BJ18" s="236">
        <f t="shared" si="14"/>
        <v>0</v>
      </c>
      <c r="BK18" s="112"/>
      <c r="BL18" s="239">
        <v>39934</v>
      </c>
    </row>
    <row r="19" spans="2:64">
      <c r="B19" s="84" t="s">
        <v>294</v>
      </c>
      <c r="C19" s="98">
        <v>40</v>
      </c>
      <c r="D19" s="103" t="s">
        <v>225</v>
      </c>
      <c r="E19" s="96">
        <v>40</v>
      </c>
      <c r="F19" s="101"/>
      <c r="G19" s="96">
        <v>60</v>
      </c>
      <c r="H19" s="101"/>
      <c r="I19" s="96">
        <v>80</v>
      </c>
      <c r="J19" s="125"/>
      <c r="K19" s="109">
        <v>110</v>
      </c>
      <c r="L19" s="119"/>
      <c r="M19" s="96">
        <v>80</v>
      </c>
      <c r="N19" s="112"/>
      <c r="O19" s="71">
        <v>80</v>
      </c>
      <c r="P19" s="1493"/>
      <c r="Q19" s="84" t="s">
        <v>294</v>
      </c>
      <c r="R19" s="185">
        <f t="shared" si="15"/>
        <v>0.16</v>
      </c>
      <c r="S19" s="101"/>
      <c r="T19" s="185">
        <f t="shared" si="16"/>
        <v>0.88</v>
      </c>
      <c r="U19" s="101"/>
      <c r="V19" s="185">
        <f t="shared" si="17"/>
        <v>16.559999999999999</v>
      </c>
      <c r="W19" s="101"/>
      <c r="X19" s="185">
        <f t="shared" si="18"/>
        <v>71.36</v>
      </c>
      <c r="Y19" s="112"/>
      <c r="Z19" s="185">
        <f t="shared" si="19"/>
        <v>8.8000000000000007</v>
      </c>
      <c r="AA19" s="117"/>
      <c r="AB19" s="185">
        <f t="shared" si="20"/>
        <v>18</v>
      </c>
      <c r="AC19" s="112"/>
      <c r="AD19" s="190">
        <f t="shared" si="21"/>
        <v>14.4</v>
      </c>
      <c r="AE19" s="386">
        <f t="shared" si="8"/>
        <v>130.16</v>
      </c>
      <c r="AF19" s="1493"/>
      <c r="AG19" s="84" t="s">
        <v>294</v>
      </c>
      <c r="AH19" s="280">
        <v>0</v>
      </c>
      <c r="AI19" s="184">
        <f t="shared" si="22"/>
        <v>0.16</v>
      </c>
      <c r="AJ19" s="101"/>
      <c r="AK19" s="184">
        <f t="shared" si="23"/>
        <v>0.88</v>
      </c>
      <c r="AL19" s="101"/>
      <c r="AM19" s="184">
        <f t="shared" si="24"/>
        <v>16.559999999999999</v>
      </c>
      <c r="AN19" s="101"/>
      <c r="AO19" s="184">
        <f t="shared" si="25"/>
        <v>71.36</v>
      </c>
      <c r="AP19" s="112"/>
      <c r="AQ19" s="184">
        <f t="shared" si="26"/>
        <v>8.8000000000000007</v>
      </c>
      <c r="AR19" s="117"/>
      <c r="AS19" s="184">
        <f t="shared" si="27"/>
        <v>18</v>
      </c>
      <c r="AT19" s="112"/>
      <c r="AU19" s="184">
        <f t="shared" si="28"/>
        <v>14.400000000000002</v>
      </c>
      <c r="AV19" s="383">
        <f t="shared" si="9"/>
        <v>130.16</v>
      </c>
      <c r="AW19" s="1493"/>
      <c r="AX19" s="84" t="s">
        <v>294</v>
      </c>
      <c r="AY19" s="262">
        <f t="shared" si="29"/>
        <v>0</v>
      </c>
      <c r="AZ19" s="185">
        <f t="shared" si="10"/>
        <v>130.16</v>
      </c>
      <c r="BA19" s="101"/>
      <c r="BB19" s="185">
        <f t="shared" si="11"/>
        <v>130.16</v>
      </c>
      <c r="BC19" s="112"/>
      <c r="BD19" s="237">
        <v>1</v>
      </c>
      <c r="BE19" s="101"/>
      <c r="BF19" s="236">
        <f t="shared" si="12"/>
        <v>130.16</v>
      </c>
      <c r="BG19" s="112"/>
      <c r="BH19" s="185">
        <f t="shared" si="13"/>
        <v>0</v>
      </c>
      <c r="BI19" s="117"/>
      <c r="BJ19" s="236">
        <f t="shared" si="14"/>
        <v>0</v>
      </c>
      <c r="BK19" s="112"/>
      <c r="BL19" s="239">
        <v>39934</v>
      </c>
    </row>
    <row r="20" spans="2:64" ht="24">
      <c r="B20" s="84" t="s">
        <v>296</v>
      </c>
      <c r="C20" s="98">
        <v>40</v>
      </c>
      <c r="D20" s="103" t="s">
        <v>225</v>
      </c>
      <c r="E20" s="96">
        <v>40</v>
      </c>
      <c r="F20" s="101"/>
      <c r="G20" s="96">
        <v>40</v>
      </c>
      <c r="H20" s="101"/>
      <c r="I20" s="96">
        <v>60</v>
      </c>
      <c r="J20" s="125"/>
      <c r="K20" s="109">
        <v>90</v>
      </c>
      <c r="L20" s="119"/>
      <c r="M20" s="96">
        <v>80</v>
      </c>
      <c r="N20" s="112"/>
      <c r="O20" s="71">
        <v>80</v>
      </c>
      <c r="P20" s="1493"/>
      <c r="Q20" s="84" t="s">
        <v>296</v>
      </c>
      <c r="R20" s="185">
        <f t="shared" si="15"/>
        <v>0.16</v>
      </c>
      <c r="S20" s="101"/>
      <c r="T20" s="185">
        <f t="shared" si="16"/>
        <v>0.88</v>
      </c>
      <c r="U20" s="101"/>
      <c r="V20" s="185">
        <f t="shared" si="17"/>
        <v>11.04</v>
      </c>
      <c r="W20" s="101"/>
      <c r="X20" s="185">
        <f t="shared" si="18"/>
        <v>53.52</v>
      </c>
      <c r="Y20" s="112"/>
      <c r="Z20" s="185">
        <f t="shared" si="19"/>
        <v>7.2</v>
      </c>
      <c r="AA20" s="117"/>
      <c r="AB20" s="185">
        <f t="shared" si="20"/>
        <v>18</v>
      </c>
      <c r="AC20" s="112"/>
      <c r="AD20" s="190">
        <f t="shared" si="21"/>
        <v>14.4</v>
      </c>
      <c r="AE20" s="386">
        <f t="shared" si="8"/>
        <v>105.2</v>
      </c>
      <c r="AF20" s="1493"/>
      <c r="AG20" s="84" t="s">
        <v>296</v>
      </c>
      <c r="AH20" s="280">
        <v>0</v>
      </c>
      <c r="AI20" s="184">
        <f t="shared" si="22"/>
        <v>0.16</v>
      </c>
      <c r="AJ20" s="101"/>
      <c r="AK20" s="184">
        <f t="shared" si="23"/>
        <v>0.88</v>
      </c>
      <c r="AL20" s="101"/>
      <c r="AM20" s="184">
        <f t="shared" si="24"/>
        <v>11.04</v>
      </c>
      <c r="AN20" s="101"/>
      <c r="AO20" s="184">
        <f t="shared" si="25"/>
        <v>53.52</v>
      </c>
      <c r="AP20" s="112"/>
      <c r="AQ20" s="184">
        <f t="shared" si="26"/>
        <v>7.2000000000000011</v>
      </c>
      <c r="AR20" s="117"/>
      <c r="AS20" s="184">
        <f t="shared" si="27"/>
        <v>18</v>
      </c>
      <c r="AT20" s="112"/>
      <c r="AU20" s="184">
        <f t="shared" si="28"/>
        <v>14.400000000000002</v>
      </c>
      <c r="AV20" s="383">
        <f t="shared" si="9"/>
        <v>105.2</v>
      </c>
      <c r="AW20" s="1493"/>
      <c r="AX20" s="84" t="s">
        <v>296</v>
      </c>
      <c r="AY20" s="262">
        <f t="shared" si="29"/>
        <v>0</v>
      </c>
      <c r="AZ20" s="185">
        <f t="shared" si="10"/>
        <v>105.2</v>
      </c>
      <c r="BA20" s="101"/>
      <c r="BB20" s="185">
        <f t="shared" si="11"/>
        <v>105.2</v>
      </c>
      <c r="BC20" s="112"/>
      <c r="BD20" s="237">
        <v>1</v>
      </c>
      <c r="BE20" s="101"/>
      <c r="BF20" s="236">
        <f t="shared" si="12"/>
        <v>105.2</v>
      </c>
      <c r="BG20" s="112"/>
      <c r="BH20" s="185">
        <f t="shared" si="13"/>
        <v>0</v>
      </c>
      <c r="BI20" s="117"/>
      <c r="BJ20" s="236">
        <f t="shared" si="14"/>
        <v>0</v>
      </c>
      <c r="BK20" s="112"/>
      <c r="BL20" s="239">
        <v>39934</v>
      </c>
    </row>
    <row r="21" spans="2:64">
      <c r="B21" s="84" t="s">
        <v>297</v>
      </c>
      <c r="C21" s="98">
        <v>30</v>
      </c>
      <c r="D21" s="103" t="s">
        <v>225</v>
      </c>
      <c r="E21" s="96">
        <v>30</v>
      </c>
      <c r="F21" s="101"/>
      <c r="G21" s="96">
        <v>40</v>
      </c>
      <c r="H21" s="101"/>
      <c r="I21" s="96">
        <v>60</v>
      </c>
      <c r="J21" s="125"/>
      <c r="K21" s="109">
        <v>90</v>
      </c>
      <c r="L21" s="119"/>
      <c r="M21" s="96">
        <v>80</v>
      </c>
      <c r="N21" s="112"/>
      <c r="O21" s="71">
        <v>80</v>
      </c>
      <c r="P21" s="1493"/>
      <c r="Q21" s="84" t="s">
        <v>297</v>
      </c>
      <c r="R21" s="185">
        <f t="shared" si="15"/>
        <v>0.12</v>
      </c>
      <c r="S21" s="101"/>
      <c r="T21" s="185">
        <f t="shared" si="16"/>
        <v>0.66</v>
      </c>
      <c r="U21" s="101"/>
      <c r="V21" s="185">
        <f t="shared" si="17"/>
        <v>11.04</v>
      </c>
      <c r="W21" s="101"/>
      <c r="X21" s="185">
        <f t="shared" si="18"/>
        <v>53.52</v>
      </c>
      <c r="Y21" s="112"/>
      <c r="Z21" s="185">
        <f t="shared" si="19"/>
        <v>7.2</v>
      </c>
      <c r="AA21" s="117"/>
      <c r="AB21" s="185">
        <f t="shared" si="20"/>
        <v>18</v>
      </c>
      <c r="AC21" s="112"/>
      <c r="AD21" s="190">
        <f t="shared" si="21"/>
        <v>14.4</v>
      </c>
      <c r="AE21" s="386">
        <f t="shared" si="8"/>
        <v>104.94000000000001</v>
      </c>
      <c r="AF21" s="1493"/>
      <c r="AG21" s="84" t="s">
        <v>297</v>
      </c>
      <c r="AH21" s="280">
        <v>0</v>
      </c>
      <c r="AI21" s="184">
        <f t="shared" si="22"/>
        <v>0.12</v>
      </c>
      <c r="AJ21" s="101"/>
      <c r="AK21" s="184">
        <f t="shared" si="23"/>
        <v>0.66</v>
      </c>
      <c r="AL21" s="101"/>
      <c r="AM21" s="184">
        <f t="shared" si="24"/>
        <v>11.04</v>
      </c>
      <c r="AN21" s="101"/>
      <c r="AO21" s="184">
        <f t="shared" si="25"/>
        <v>53.52</v>
      </c>
      <c r="AP21" s="112"/>
      <c r="AQ21" s="184">
        <f t="shared" si="26"/>
        <v>7.2000000000000011</v>
      </c>
      <c r="AR21" s="117"/>
      <c r="AS21" s="184">
        <f t="shared" si="27"/>
        <v>18</v>
      </c>
      <c r="AT21" s="112"/>
      <c r="AU21" s="184">
        <f t="shared" si="28"/>
        <v>14.400000000000002</v>
      </c>
      <c r="AV21" s="383">
        <f t="shared" si="9"/>
        <v>104.94000000000001</v>
      </c>
      <c r="AW21" s="1493"/>
      <c r="AX21" s="84" t="s">
        <v>297</v>
      </c>
      <c r="AY21" s="262">
        <f t="shared" si="29"/>
        <v>0</v>
      </c>
      <c r="AZ21" s="185">
        <f t="shared" si="10"/>
        <v>104.94000000000001</v>
      </c>
      <c r="BA21" s="101"/>
      <c r="BB21" s="185">
        <f t="shared" si="11"/>
        <v>104.94000000000001</v>
      </c>
      <c r="BC21" s="112"/>
      <c r="BD21" s="237">
        <v>1</v>
      </c>
      <c r="BE21" s="101"/>
      <c r="BF21" s="236">
        <f t="shared" si="12"/>
        <v>104.94000000000001</v>
      </c>
      <c r="BG21" s="112"/>
      <c r="BH21" s="185">
        <f t="shared" si="13"/>
        <v>0</v>
      </c>
      <c r="BI21" s="117"/>
      <c r="BJ21" s="236">
        <f t="shared" si="14"/>
        <v>0</v>
      </c>
      <c r="BK21" s="112"/>
      <c r="BL21" s="239">
        <v>39934</v>
      </c>
    </row>
    <row r="22" spans="2:64">
      <c r="B22" s="84" t="s">
        <v>298</v>
      </c>
      <c r="C22" s="98">
        <v>30</v>
      </c>
      <c r="D22" s="103" t="s">
        <v>225</v>
      </c>
      <c r="E22" s="96">
        <v>30</v>
      </c>
      <c r="F22" s="101"/>
      <c r="G22" s="96">
        <v>40</v>
      </c>
      <c r="H22" s="101"/>
      <c r="I22" s="96">
        <v>60</v>
      </c>
      <c r="J22" s="125"/>
      <c r="K22" s="109">
        <v>90</v>
      </c>
      <c r="L22" s="119"/>
      <c r="M22" s="96">
        <v>80</v>
      </c>
      <c r="N22" s="112"/>
      <c r="O22" s="71">
        <v>80</v>
      </c>
      <c r="P22" s="1493"/>
      <c r="Q22" s="84" t="s">
        <v>298</v>
      </c>
      <c r="R22" s="185">
        <f t="shared" si="15"/>
        <v>0.12</v>
      </c>
      <c r="S22" s="101"/>
      <c r="T22" s="185">
        <f t="shared" si="16"/>
        <v>0.66</v>
      </c>
      <c r="U22" s="101"/>
      <c r="V22" s="185">
        <f t="shared" si="17"/>
        <v>11.04</v>
      </c>
      <c r="W22" s="101"/>
      <c r="X22" s="185">
        <f t="shared" si="18"/>
        <v>53.52</v>
      </c>
      <c r="Y22" s="112"/>
      <c r="Z22" s="185">
        <f t="shared" si="19"/>
        <v>7.2</v>
      </c>
      <c r="AA22" s="117"/>
      <c r="AB22" s="185">
        <f t="shared" si="20"/>
        <v>18</v>
      </c>
      <c r="AC22" s="112"/>
      <c r="AD22" s="190">
        <f t="shared" si="21"/>
        <v>14.4</v>
      </c>
      <c r="AE22" s="386">
        <f t="shared" si="8"/>
        <v>104.94000000000001</v>
      </c>
      <c r="AF22" s="1493"/>
      <c r="AG22" s="84" t="s">
        <v>298</v>
      </c>
      <c r="AH22" s="280">
        <v>0</v>
      </c>
      <c r="AI22" s="184">
        <f t="shared" si="22"/>
        <v>0.12</v>
      </c>
      <c r="AJ22" s="101"/>
      <c r="AK22" s="184">
        <f t="shared" si="23"/>
        <v>0.66</v>
      </c>
      <c r="AL22" s="101"/>
      <c r="AM22" s="184">
        <f t="shared" si="24"/>
        <v>11.04</v>
      </c>
      <c r="AN22" s="101"/>
      <c r="AO22" s="184">
        <f t="shared" si="25"/>
        <v>53.52</v>
      </c>
      <c r="AP22" s="112"/>
      <c r="AQ22" s="184">
        <f t="shared" si="26"/>
        <v>7.2000000000000011</v>
      </c>
      <c r="AR22" s="117"/>
      <c r="AS22" s="184">
        <f t="shared" si="27"/>
        <v>18</v>
      </c>
      <c r="AT22" s="112"/>
      <c r="AU22" s="184">
        <f t="shared" si="28"/>
        <v>14.400000000000002</v>
      </c>
      <c r="AV22" s="383">
        <f t="shared" si="9"/>
        <v>104.94000000000001</v>
      </c>
      <c r="AW22" s="1493"/>
      <c r="AX22" s="84" t="s">
        <v>298</v>
      </c>
      <c r="AY22" s="262">
        <f t="shared" si="29"/>
        <v>0</v>
      </c>
      <c r="AZ22" s="185">
        <f t="shared" si="10"/>
        <v>104.94000000000001</v>
      </c>
      <c r="BA22" s="101"/>
      <c r="BB22" s="185">
        <f t="shared" si="11"/>
        <v>104.94000000000001</v>
      </c>
      <c r="BC22" s="112"/>
      <c r="BD22" s="237">
        <v>1</v>
      </c>
      <c r="BE22" s="101"/>
      <c r="BF22" s="236">
        <f t="shared" si="12"/>
        <v>104.94000000000001</v>
      </c>
      <c r="BG22" s="112"/>
      <c r="BH22" s="185">
        <f t="shared" si="13"/>
        <v>0</v>
      </c>
      <c r="BI22" s="117"/>
      <c r="BJ22" s="236">
        <f t="shared" si="14"/>
        <v>0</v>
      </c>
      <c r="BK22" s="112"/>
      <c r="BL22" s="239">
        <v>39934</v>
      </c>
    </row>
    <row r="23" spans="2:64" s="206" customFormat="1" ht="15.75">
      <c r="B23" s="209" t="s">
        <v>299</v>
      </c>
      <c r="C23" s="210" t="s">
        <v>299</v>
      </c>
      <c r="D23" s="207"/>
      <c r="E23" s="207"/>
      <c r="F23" s="207"/>
      <c r="G23" s="207"/>
      <c r="H23" s="207"/>
      <c r="I23" s="207"/>
      <c r="J23" s="207"/>
      <c r="K23" s="207"/>
      <c r="L23" s="207"/>
      <c r="M23" s="207"/>
      <c r="N23" s="207"/>
      <c r="O23" s="208"/>
      <c r="P23" s="1494"/>
      <c r="Q23" s="209" t="s">
        <v>299</v>
      </c>
      <c r="R23" s="211" t="s">
        <v>299</v>
      </c>
      <c r="S23" s="207"/>
      <c r="T23" s="207"/>
      <c r="U23" s="207"/>
      <c r="V23" s="207"/>
      <c r="W23" s="207"/>
      <c r="X23" s="207"/>
      <c r="Y23" s="207"/>
      <c r="Z23" s="207"/>
      <c r="AA23" s="207"/>
      <c r="AB23" s="207"/>
      <c r="AC23" s="207"/>
      <c r="AD23" s="208"/>
      <c r="AE23" s="384"/>
      <c r="AF23" s="1494"/>
      <c r="AG23" s="209" t="s">
        <v>299</v>
      </c>
      <c r="AH23" s="282"/>
      <c r="AI23" s="211" t="s">
        <v>299</v>
      </c>
      <c r="AJ23" s="207"/>
      <c r="AK23" s="207"/>
      <c r="AL23" s="207"/>
      <c r="AM23" s="207"/>
      <c r="AN23" s="207"/>
      <c r="AO23" s="207"/>
      <c r="AP23" s="207"/>
      <c r="AQ23" s="207"/>
      <c r="AR23" s="207"/>
      <c r="AS23" s="207"/>
      <c r="AT23" s="207"/>
      <c r="AU23" s="208"/>
      <c r="AV23" s="384"/>
      <c r="AW23" s="1494"/>
      <c r="AX23" s="209" t="s">
        <v>299</v>
      </c>
      <c r="AY23" s="222"/>
      <c r="AZ23" s="211" t="s">
        <v>299</v>
      </c>
      <c r="BA23" s="207"/>
      <c r="BB23" s="207"/>
      <c r="BC23" s="207"/>
      <c r="BD23" s="207"/>
      <c r="BE23" s="207"/>
      <c r="BF23" s="207"/>
      <c r="BG23" s="207"/>
      <c r="BH23" s="207"/>
      <c r="BI23" s="207"/>
      <c r="BJ23" s="207"/>
      <c r="BK23" s="207"/>
      <c r="BL23" s="208"/>
    </row>
    <row r="24" spans="2:64" ht="24" customHeight="1">
      <c r="B24" s="1140" t="s">
        <v>300</v>
      </c>
      <c r="C24" s="136" t="s">
        <v>301</v>
      </c>
      <c r="D24" s="137"/>
      <c r="E24" s="138" t="s">
        <v>438</v>
      </c>
      <c r="F24" s="139"/>
      <c r="G24" s="138" t="s">
        <v>438</v>
      </c>
      <c r="H24" s="139"/>
      <c r="I24" s="138" t="s">
        <v>439</v>
      </c>
      <c r="J24" s="160"/>
      <c r="K24" s="138" t="s">
        <v>436</v>
      </c>
      <c r="L24" s="139"/>
      <c r="M24" s="138" t="s">
        <v>436</v>
      </c>
      <c r="N24" s="160"/>
      <c r="O24" s="93" t="s">
        <v>436</v>
      </c>
      <c r="P24" s="1493"/>
      <c r="Q24" s="1147" t="s">
        <v>300</v>
      </c>
      <c r="R24" s="176" t="s">
        <v>301</v>
      </c>
      <c r="S24" s="137"/>
      <c r="T24" s="138" t="s">
        <v>438</v>
      </c>
      <c r="U24" s="139"/>
      <c r="V24" s="138" t="s">
        <v>438</v>
      </c>
      <c r="W24" s="139"/>
      <c r="X24" s="138" t="s">
        <v>439</v>
      </c>
      <c r="Y24" s="160"/>
      <c r="Z24" s="138" t="s">
        <v>436</v>
      </c>
      <c r="AA24" s="139"/>
      <c r="AB24" s="138" t="s">
        <v>436</v>
      </c>
      <c r="AC24" s="160"/>
      <c r="AD24" s="93" t="s">
        <v>436</v>
      </c>
      <c r="AE24" s="385"/>
      <c r="AF24" s="1493"/>
      <c r="AG24" s="1147" t="s">
        <v>300</v>
      </c>
      <c r="AH24" s="1151">
        <v>0</v>
      </c>
      <c r="AI24" s="176" t="s">
        <v>301</v>
      </c>
      <c r="AJ24" s="137"/>
      <c r="AK24" s="138" t="s">
        <v>438</v>
      </c>
      <c r="AL24" s="139"/>
      <c r="AM24" s="138" t="s">
        <v>438</v>
      </c>
      <c r="AN24" s="139"/>
      <c r="AO24" s="138" t="s">
        <v>439</v>
      </c>
      <c r="AP24" s="160"/>
      <c r="AQ24" s="138" t="s">
        <v>436</v>
      </c>
      <c r="AR24" s="139"/>
      <c r="AS24" s="138" t="s">
        <v>436</v>
      </c>
      <c r="AT24" s="160"/>
      <c r="AU24" s="93" t="s">
        <v>436</v>
      </c>
      <c r="AV24" s="385"/>
      <c r="AW24" s="1493"/>
      <c r="AX24" s="1147" t="s">
        <v>300</v>
      </c>
      <c r="AY24" s="1149">
        <f>AH24</f>
        <v>0</v>
      </c>
      <c r="AZ24" s="249"/>
      <c r="BA24" s="234"/>
      <c r="BB24" s="241"/>
      <c r="BC24" s="234"/>
      <c r="BD24" s="241"/>
      <c r="BE24" s="234"/>
      <c r="BF24" s="241"/>
      <c r="BG24" s="252"/>
      <c r="BH24" s="242"/>
      <c r="BI24" s="115"/>
      <c r="BJ24" s="242"/>
      <c r="BK24" s="243"/>
      <c r="BL24" s="113"/>
    </row>
    <row r="25" spans="2:64">
      <c r="B25" s="1141"/>
      <c r="C25" s="109">
        <v>0.125</v>
      </c>
      <c r="D25" s="107" t="s">
        <v>225</v>
      </c>
      <c r="E25" s="109">
        <v>0.125</v>
      </c>
      <c r="F25" s="124"/>
      <c r="G25" s="109">
        <v>0.125</v>
      </c>
      <c r="H25" s="124"/>
      <c r="I25" s="109">
        <v>1.1659999999999999</v>
      </c>
      <c r="J25" s="124"/>
      <c r="K25" s="110">
        <v>0.25</v>
      </c>
      <c r="L25" s="118"/>
      <c r="M25" s="110">
        <v>0.25</v>
      </c>
      <c r="N25" s="165"/>
      <c r="O25" s="265">
        <v>0.25</v>
      </c>
      <c r="P25" s="1493"/>
      <c r="Q25" s="1148"/>
      <c r="R25" s="184">
        <f>C25*R$4</f>
        <v>0.5</v>
      </c>
      <c r="S25" s="187"/>
      <c r="T25" s="184">
        <f>E25*T$4</f>
        <v>2.75</v>
      </c>
      <c r="U25" s="187"/>
      <c r="V25" s="184">
        <f>G25*V$4</f>
        <v>34.5</v>
      </c>
      <c r="W25" s="187"/>
      <c r="X25" s="184">
        <f>I25*X$4</f>
        <v>1040.0719999999999</v>
      </c>
      <c r="Y25" s="188"/>
      <c r="Z25" s="184">
        <f>K25*Z$4</f>
        <v>20</v>
      </c>
      <c r="AA25" s="189"/>
      <c r="AB25" s="184">
        <f>M25*AB$4</f>
        <v>56.25</v>
      </c>
      <c r="AC25" s="188"/>
      <c r="AD25" s="191">
        <f>O25*AD$4</f>
        <v>45</v>
      </c>
      <c r="AE25" s="386">
        <f>SUM(R25:AD25)</f>
        <v>1199.0719999999999</v>
      </c>
      <c r="AF25" s="1493"/>
      <c r="AG25" s="1148"/>
      <c r="AH25" s="1152"/>
      <c r="AI25" s="184">
        <f>R25/(100-$AH25)*100</f>
        <v>0.5</v>
      </c>
      <c r="AJ25" s="101"/>
      <c r="AK25" s="184">
        <f>T25/(100-$AH25)*100</f>
        <v>2.75</v>
      </c>
      <c r="AL25" s="101"/>
      <c r="AM25" s="184">
        <f>V25/(100-$AH25)*100</f>
        <v>34.5</v>
      </c>
      <c r="AN25" s="101"/>
      <c r="AO25" s="184">
        <f>X25/(100-$AH25)*100</f>
        <v>1040.0719999999999</v>
      </c>
      <c r="AP25" s="112"/>
      <c r="AQ25" s="184">
        <f>Z25/(100-$AH25)*100</f>
        <v>20</v>
      </c>
      <c r="AR25" s="117"/>
      <c r="AS25" s="184">
        <f>AB25/(100-$AH25)*100</f>
        <v>56.25</v>
      </c>
      <c r="AT25" s="112"/>
      <c r="AU25" s="184">
        <f>AD25/(100-$AH25)*100</f>
        <v>45</v>
      </c>
      <c r="AV25" s="383">
        <f>SUM(AI25:AU25)</f>
        <v>1199.0719999999999</v>
      </c>
      <c r="AW25" s="1493"/>
      <c r="AX25" s="1148"/>
      <c r="AY25" s="1150"/>
      <c r="AZ25" s="244">
        <f>AE25</f>
        <v>1199.0719999999999</v>
      </c>
      <c r="BA25" s="114"/>
      <c r="BB25" s="244">
        <f>AV25</f>
        <v>1199.0719999999999</v>
      </c>
      <c r="BC25" s="125"/>
      <c r="BD25" s="245">
        <v>1</v>
      </c>
      <c r="BE25" s="114"/>
      <c r="BF25" s="246">
        <f>BD25*BB25</f>
        <v>1199.0719999999999</v>
      </c>
      <c r="BG25" s="125"/>
      <c r="BH25" s="244">
        <f>BB25-AZ25</f>
        <v>0</v>
      </c>
      <c r="BI25" s="247"/>
      <c r="BJ25" s="246">
        <f>BH25*BD25</f>
        <v>0</v>
      </c>
      <c r="BK25" s="125"/>
      <c r="BL25" s="248">
        <v>39934</v>
      </c>
    </row>
    <row r="26" spans="2:64" ht="25.5" customHeight="1">
      <c r="B26" s="1140" t="s">
        <v>319</v>
      </c>
      <c r="C26" s="136" t="s">
        <v>302</v>
      </c>
      <c r="D26" s="137"/>
      <c r="E26" s="136" t="s">
        <v>437</v>
      </c>
      <c r="F26" s="137"/>
      <c r="G26" s="136" t="s">
        <v>437</v>
      </c>
      <c r="H26" s="137"/>
      <c r="I26" s="136" t="s">
        <v>437</v>
      </c>
      <c r="J26" s="159"/>
      <c r="K26" s="141">
        <v>1</v>
      </c>
      <c r="L26" s="142"/>
      <c r="M26" s="141">
        <v>1</v>
      </c>
      <c r="N26" s="161"/>
      <c r="O26" s="143">
        <v>1</v>
      </c>
      <c r="P26" s="1493"/>
      <c r="Q26" s="1147" t="s">
        <v>198</v>
      </c>
      <c r="R26" s="176" t="s">
        <v>302</v>
      </c>
      <c r="S26" s="137"/>
      <c r="T26" s="136" t="s">
        <v>437</v>
      </c>
      <c r="U26" s="137"/>
      <c r="V26" s="136" t="s">
        <v>437</v>
      </c>
      <c r="W26" s="137"/>
      <c r="X26" s="136" t="s">
        <v>437</v>
      </c>
      <c r="Y26" s="159"/>
      <c r="Z26" s="141">
        <v>1</v>
      </c>
      <c r="AA26" s="142"/>
      <c r="AB26" s="141">
        <v>1</v>
      </c>
      <c r="AC26" s="161"/>
      <c r="AD26" s="143">
        <v>1</v>
      </c>
      <c r="AE26" s="387"/>
      <c r="AF26" s="1493"/>
      <c r="AG26" s="1147" t="s">
        <v>198</v>
      </c>
      <c r="AH26" s="1151">
        <v>0</v>
      </c>
      <c r="AI26" s="176" t="s">
        <v>302</v>
      </c>
      <c r="AJ26" s="137"/>
      <c r="AK26" s="136" t="s">
        <v>437</v>
      </c>
      <c r="AL26" s="137"/>
      <c r="AM26" s="136" t="s">
        <v>437</v>
      </c>
      <c r="AN26" s="137"/>
      <c r="AO26" s="136" t="s">
        <v>437</v>
      </c>
      <c r="AP26" s="159"/>
      <c r="AQ26" s="141">
        <v>1</v>
      </c>
      <c r="AR26" s="142"/>
      <c r="AS26" s="141">
        <v>1</v>
      </c>
      <c r="AT26" s="161"/>
      <c r="AU26" s="143">
        <v>1</v>
      </c>
      <c r="AV26" s="387"/>
      <c r="AW26" s="1493"/>
      <c r="AX26" s="1147" t="s">
        <v>198</v>
      </c>
      <c r="AY26" s="1149">
        <f>AH26</f>
        <v>0</v>
      </c>
      <c r="AZ26" s="249"/>
      <c r="BA26" s="234"/>
      <c r="BB26" s="241"/>
      <c r="BC26" s="234"/>
      <c r="BD26" s="241"/>
      <c r="BE26" s="234"/>
      <c r="BF26" s="241"/>
      <c r="BG26" s="252"/>
      <c r="BH26" s="242"/>
      <c r="BI26" s="115"/>
      <c r="BJ26" s="242"/>
      <c r="BK26" s="243"/>
      <c r="BL26" s="113"/>
    </row>
    <row r="27" spans="2:64">
      <c r="B27" s="1141"/>
      <c r="C27" s="109">
        <v>0.5</v>
      </c>
      <c r="D27" s="107" t="s">
        <v>225</v>
      </c>
      <c r="E27" s="109">
        <v>0.5</v>
      </c>
      <c r="F27" s="124"/>
      <c r="G27" s="109">
        <v>0.5</v>
      </c>
      <c r="H27" s="124"/>
      <c r="I27" s="109">
        <v>0.5</v>
      </c>
      <c r="J27" s="124"/>
      <c r="K27" s="109">
        <v>1</v>
      </c>
      <c r="L27" s="119"/>
      <c r="M27" s="109">
        <v>1</v>
      </c>
      <c r="N27" s="124"/>
      <c r="O27" s="266">
        <v>1</v>
      </c>
      <c r="P27" s="1493"/>
      <c r="Q27" s="1148"/>
      <c r="R27" s="184">
        <f>C27*R$4</f>
        <v>2</v>
      </c>
      <c r="S27" s="187"/>
      <c r="T27" s="184">
        <f>E27*T$4</f>
        <v>11</v>
      </c>
      <c r="U27" s="187"/>
      <c r="V27" s="184">
        <f>G27*V$4</f>
        <v>138</v>
      </c>
      <c r="W27" s="187"/>
      <c r="X27" s="184">
        <f>I27*X$4</f>
        <v>446</v>
      </c>
      <c r="Y27" s="188"/>
      <c r="Z27" s="184">
        <f>K27*Z$4</f>
        <v>80</v>
      </c>
      <c r="AA27" s="189"/>
      <c r="AB27" s="184">
        <f>M27*AB$4</f>
        <v>225</v>
      </c>
      <c r="AC27" s="188"/>
      <c r="AD27" s="191">
        <f>O27*AD$4</f>
        <v>180</v>
      </c>
      <c r="AE27" s="386">
        <f t="shared" ref="AE27:AE41" si="30">SUM(R27:AD27)</f>
        <v>1082</v>
      </c>
      <c r="AF27" s="1493"/>
      <c r="AG27" s="1148"/>
      <c r="AH27" s="1152"/>
      <c r="AI27" s="184">
        <f>R27/(100-$AH26)*100</f>
        <v>2</v>
      </c>
      <c r="AJ27" s="187"/>
      <c r="AK27" s="184">
        <f>T27/(100-$AH26)*100</f>
        <v>11</v>
      </c>
      <c r="AL27" s="187"/>
      <c r="AM27" s="184">
        <f>V27/(100-$AH26)*100</f>
        <v>138</v>
      </c>
      <c r="AN27" s="187"/>
      <c r="AO27" s="184">
        <f>X27/(100-$AH26)*100</f>
        <v>446</v>
      </c>
      <c r="AP27" s="188"/>
      <c r="AQ27" s="184">
        <f>Z27/(100-$AH26)*100</f>
        <v>80</v>
      </c>
      <c r="AR27" s="189"/>
      <c r="AS27" s="184">
        <f>AB27/(100-$AH26)*100</f>
        <v>225</v>
      </c>
      <c r="AT27" s="188"/>
      <c r="AU27" s="184">
        <f>AD27/(100-$AH26)*100</f>
        <v>180</v>
      </c>
      <c r="AV27" s="386">
        <f t="shared" ref="AV27:AV41" si="31">SUM(AI27:AU27)</f>
        <v>1082</v>
      </c>
      <c r="AW27" s="1493"/>
      <c r="AX27" s="1148"/>
      <c r="AY27" s="1150"/>
      <c r="AZ27" s="244">
        <f t="shared" ref="AZ27:AZ41" si="32">AE27</f>
        <v>1082</v>
      </c>
      <c r="BA27" s="114"/>
      <c r="BB27" s="244">
        <f t="shared" ref="BB27:BB41" si="33">AV27</f>
        <v>1082</v>
      </c>
      <c r="BC27" s="125"/>
      <c r="BD27" s="245">
        <v>1</v>
      </c>
      <c r="BE27" s="114"/>
      <c r="BF27" s="246">
        <f t="shared" ref="BF27:BF41" si="34">BD27*BB27</f>
        <v>1082</v>
      </c>
      <c r="BG27" s="125"/>
      <c r="BH27" s="244">
        <f t="shared" ref="BH27:BH41" si="35">BB27-AZ27</f>
        <v>0</v>
      </c>
      <c r="BI27" s="247"/>
      <c r="BJ27" s="246">
        <f t="shared" ref="BJ27:BJ41" si="36">BH27*BD27</f>
        <v>0</v>
      </c>
      <c r="BK27" s="125"/>
      <c r="BL27" s="248">
        <v>39934</v>
      </c>
    </row>
    <row r="28" spans="2:64" ht="13.5">
      <c r="B28" s="84" t="s">
        <v>199</v>
      </c>
      <c r="C28" s="98">
        <v>30</v>
      </c>
      <c r="D28" s="103" t="s">
        <v>225</v>
      </c>
      <c r="E28" s="96">
        <v>30</v>
      </c>
      <c r="F28" s="101"/>
      <c r="G28" s="96">
        <v>50</v>
      </c>
      <c r="H28" s="101"/>
      <c r="I28" s="96">
        <v>70</v>
      </c>
      <c r="J28" s="125"/>
      <c r="K28" s="109">
        <v>90</v>
      </c>
      <c r="L28" s="119"/>
      <c r="M28" s="96">
        <v>80</v>
      </c>
      <c r="N28" s="112"/>
      <c r="O28" s="71">
        <v>80</v>
      </c>
      <c r="P28" s="1493"/>
      <c r="Q28" s="84" t="s">
        <v>199</v>
      </c>
      <c r="R28" s="185">
        <f t="shared" ref="R28:R41" si="37">(C28*R$4)/1000</f>
        <v>0.12</v>
      </c>
      <c r="S28" s="101"/>
      <c r="T28" s="185">
        <f t="shared" ref="T28:T41" si="38">(E28*T$4)/1000</f>
        <v>0.66</v>
      </c>
      <c r="U28" s="101"/>
      <c r="V28" s="185">
        <f t="shared" ref="V28:V41" si="39">(G28*V$4)/1000</f>
        <v>13.8</v>
      </c>
      <c r="W28" s="101"/>
      <c r="X28" s="185">
        <f t="shared" ref="X28:X41" si="40">(I28*X$4)/1000</f>
        <v>62.44</v>
      </c>
      <c r="Y28" s="112"/>
      <c r="Z28" s="185">
        <f t="shared" ref="Z28:Z41" si="41">(K28*Z$4)/1000</f>
        <v>7.2</v>
      </c>
      <c r="AA28" s="117"/>
      <c r="AB28" s="185">
        <f t="shared" ref="AB28:AB41" si="42">(M28*AB$4)/1000</f>
        <v>18</v>
      </c>
      <c r="AC28" s="112"/>
      <c r="AD28" s="190">
        <f t="shared" ref="AD28:AD41" si="43">(O28*AD$4)/1000</f>
        <v>14.4</v>
      </c>
      <c r="AE28" s="386">
        <f t="shared" si="30"/>
        <v>116.62</v>
      </c>
      <c r="AF28" s="1493"/>
      <c r="AG28" s="84" t="s">
        <v>199</v>
      </c>
      <c r="AH28" s="280">
        <v>0</v>
      </c>
      <c r="AI28" s="184">
        <f t="shared" ref="AI28:AI41" si="44">R28/(100-$AH28)*100</f>
        <v>0.12</v>
      </c>
      <c r="AJ28" s="101"/>
      <c r="AK28" s="184">
        <f t="shared" ref="AK28:AK41" si="45">T28/(100-$AH28)*100</f>
        <v>0.66</v>
      </c>
      <c r="AL28" s="101"/>
      <c r="AM28" s="184">
        <f t="shared" ref="AM28:AM41" si="46">V28/(100-$AH28)*100</f>
        <v>13.8</v>
      </c>
      <c r="AN28" s="101"/>
      <c r="AO28" s="184">
        <f t="shared" ref="AO28:AO41" si="47">X28/(100-$AH28)*100</f>
        <v>62.44</v>
      </c>
      <c r="AP28" s="112"/>
      <c r="AQ28" s="184">
        <f t="shared" ref="AQ28:AQ41" si="48">Z28/(100-$AH28)*100</f>
        <v>7.2000000000000011</v>
      </c>
      <c r="AR28" s="117"/>
      <c r="AS28" s="184">
        <f t="shared" ref="AS28:AS41" si="49">AB28/(100-$AH28)*100</f>
        <v>18</v>
      </c>
      <c r="AT28" s="112"/>
      <c r="AU28" s="184">
        <f t="shared" ref="AU28:AU41" si="50">AD28/(100-$AH28)*100</f>
        <v>14.400000000000002</v>
      </c>
      <c r="AV28" s="383">
        <f t="shared" si="31"/>
        <v>116.62</v>
      </c>
      <c r="AW28" s="1493"/>
      <c r="AX28" s="84" t="s">
        <v>199</v>
      </c>
      <c r="AY28" s="262">
        <f t="shared" ref="AY28:AY41" si="51">AH28</f>
        <v>0</v>
      </c>
      <c r="AZ28" s="185">
        <f t="shared" si="32"/>
        <v>116.62</v>
      </c>
      <c r="BA28" s="101"/>
      <c r="BB28" s="185">
        <f t="shared" si="33"/>
        <v>116.62</v>
      </c>
      <c r="BC28" s="112"/>
      <c r="BD28" s="237">
        <v>1</v>
      </c>
      <c r="BE28" s="101"/>
      <c r="BF28" s="236">
        <f t="shared" si="34"/>
        <v>116.62</v>
      </c>
      <c r="BG28" s="112"/>
      <c r="BH28" s="185">
        <f t="shared" si="35"/>
        <v>0</v>
      </c>
      <c r="BI28" s="117"/>
      <c r="BJ28" s="236">
        <f t="shared" si="36"/>
        <v>0</v>
      </c>
      <c r="BK28" s="112"/>
      <c r="BL28" s="239">
        <v>39934</v>
      </c>
    </row>
    <row r="29" spans="2:64">
      <c r="B29" s="84" t="s">
        <v>303</v>
      </c>
      <c r="C29" s="98">
        <v>30</v>
      </c>
      <c r="D29" s="103" t="s">
        <v>225</v>
      </c>
      <c r="E29" s="96">
        <v>30</v>
      </c>
      <c r="F29" s="101"/>
      <c r="G29" s="96">
        <v>50</v>
      </c>
      <c r="H29" s="101"/>
      <c r="I29" s="96">
        <v>70</v>
      </c>
      <c r="J29" s="125"/>
      <c r="K29" s="109">
        <v>90</v>
      </c>
      <c r="L29" s="119"/>
      <c r="M29" s="96">
        <v>80</v>
      </c>
      <c r="N29" s="112"/>
      <c r="O29" s="71">
        <v>80</v>
      </c>
      <c r="P29" s="1493"/>
      <c r="Q29" s="84" t="s">
        <v>303</v>
      </c>
      <c r="R29" s="185">
        <f t="shared" si="37"/>
        <v>0.12</v>
      </c>
      <c r="S29" s="101"/>
      <c r="T29" s="185">
        <f t="shared" si="38"/>
        <v>0.66</v>
      </c>
      <c r="U29" s="101"/>
      <c r="V29" s="185">
        <f t="shared" si="39"/>
        <v>13.8</v>
      </c>
      <c r="W29" s="101"/>
      <c r="X29" s="185">
        <f t="shared" si="40"/>
        <v>62.44</v>
      </c>
      <c r="Y29" s="112"/>
      <c r="Z29" s="185">
        <f t="shared" si="41"/>
        <v>7.2</v>
      </c>
      <c r="AA29" s="117"/>
      <c r="AB29" s="185">
        <f t="shared" si="42"/>
        <v>18</v>
      </c>
      <c r="AC29" s="112"/>
      <c r="AD29" s="190">
        <f t="shared" si="43"/>
        <v>14.4</v>
      </c>
      <c r="AE29" s="386">
        <f t="shared" si="30"/>
        <v>116.62</v>
      </c>
      <c r="AF29" s="1493"/>
      <c r="AG29" s="84" t="s">
        <v>303</v>
      </c>
      <c r="AH29" s="280">
        <v>0</v>
      </c>
      <c r="AI29" s="184">
        <f t="shared" si="44"/>
        <v>0.12</v>
      </c>
      <c r="AJ29" s="101"/>
      <c r="AK29" s="184">
        <f t="shared" si="45"/>
        <v>0.66</v>
      </c>
      <c r="AL29" s="101"/>
      <c r="AM29" s="184">
        <f t="shared" si="46"/>
        <v>13.8</v>
      </c>
      <c r="AN29" s="101"/>
      <c r="AO29" s="184">
        <f t="shared" si="47"/>
        <v>62.44</v>
      </c>
      <c r="AP29" s="112"/>
      <c r="AQ29" s="184">
        <f t="shared" si="48"/>
        <v>7.2000000000000011</v>
      </c>
      <c r="AR29" s="117"/>
      <c r="AS29" s="184">
        <f t="shared" si="49"/>
        <v>18</v>
      </c>
      <c r="AT29" s="112"/>
      <c r="AU29" s="184">
        <f t="shared" si="50"/>
        <v>14.400000000000002</v>
      </c>
      <c r="AV29" s="383">
        <f t="shared" si="31"/>
        <v>116.62</v>
      </c>
      <c r="AW29" s="1493"/>
      <c r="AX29" s="84" t="s">
        <v>303</v>
      </c>
      <c r="AY29" s="262">
        <f t="shared" si="51"/>
        <v>0</v>
      </c>
      <c r="AZ29" s="185">
        <f t="shared" si="32"/>
        <v>116.62</v>
      </c>
      <c r="BA29" s="101"/>
      <c r="BB29" s="185">
        <f t="shared" si="33"/>
        <v>116.62</v>
      </c>
      <c r="BC29" s="112"/>
      <c r="BD29" s="237">
        <v>1</v>
      </c>
      <c r="BE29" s="101"/>
      <c r="BF29" s="236">
        <f t="shared" si="34"/>
        <v>116.62</v>
      </c>
      <c r="BG29" s="112"/>
      <c r="BH29" s="185">
        <f t="shared" si="35"/>
        <v>0</v>
      </c>
      <c r="BI29" s="117"/>
      <c r="BJ29" s="236">
        <f t="shared" si="36"/>
        <v>0</v>
      </c>
      <c r="BK29" s="112"/>
      <c r="BL29" s="239">
        <v>39934</v>
      </c>
    </row>
    <row r="30" spans="2:64">
      <c r="B30" s="84" t="s">
        <v>304</v>
      </c>
      <c r="C30" s="98">
        <v>30</v>
      </c>
      <c r="D30" s="103" t="s">
        <v>225</v>
      </c>
      <c r="E30" s="96">
        <v>30</v>
      </c>
      <c r="F30" s="101"/>
      <c r="G30" s="96">
        <v>50</v>
      </c>
      <c r="H30" s="101"/>
      <c r="I30" s="96">
        <v>70</v>
      </c>
      <c r="J30" s="125"/>
      <c r="K30" s="109">
        <v>100</v>
      </c>
      <c r="L30" s="119"/>
      <c r="M30" s="96">
        <v>80</v>
      </c>
      <c r="N30" s="112"/>
      <c r="O30" s="71">
        <v>80</v>
      </c>
      <c r="P30" s="1493"/>
      <c r="Q30" s="84" t="s">
        <v>304</v>
      </c>
      <c r="R30" s="185">
        <f t="shared" si="37"/>
        <v>0.12</v>
      </c>
      <c r="S30" s="101"/>
      <c r="T30" s="185">
        <f t="shared" si="38"/>
        <v>0.66</v>
      </c>
      <c r="U30" s="101"/>
      <c r="V30" s="185">
        <f t="shared" si="39"/>
        <v>13.8</v>
      </c>
      <c r="W30" s="101"/>
      <c r="X30" s="185">
        <f t="shared" si="40"/>
        <v>62.44</v>
      </c>
      <c r="Y30" s="112"/>
      <c r="Z30" s="185">
        <f t="shared" si="41"/>
        <v>8</v>
      </c>
      <c r="AA30" s="117"/>
      <c r="AB30" s="185">
        <f t="shared" si="42"/>
        <v>18</v>
      </c>
      <c r="AC30" s="112"/>
      <c r="AD30" s="190">
        <f t="shared" si="43"/>
        <v>14.4</v>
      </c>
      <c r="AE30" s="386">
        <f t="shared" si="30"/>
        <v>117.42</v>
      </c>
      <c r="AF30" s="1493"/>
      <c r="AG30" s="84" t="s">
        <v>304</v>
      </c>
      <c r="AH30" s="280">
        <v>0</v>
      </c>
      <c r="AI30" s="184">
        <f t="shared" si="44"/>
        <v>0.12</v>
      </c>
      <c r="AJ30" s="101"/>
      <c r="AK30" s="184">
        <f t="shared" si="45"/>
        <v>0.66</v>
      </c>
      <c r="AL30" s="101"/>
      <c r="AM30" s="184">
        <f t="shared" si="46"/>
        <v>13.8</v>
      </c>
      <c r="AN30" s="101"/>
      <c r="AO30" s="184">
        <f t="shared" si="47"/>
        <v>62.44</v>
      </c>
      <c r="AP30" s="112"/>
      <c r="AQ30" s="184">
        <f t="shared" si="48"/>
        <v>8</v>
      </c>
      <c r="AR30" s="117"/>
      <c r="AS30" s="184">
        <f t="shared" si="49"/>
        <v>18</v>
      </c>
      <c r="AT30" s="112"/>
      <c r="AU30" s="184">
        <f t="shared" si="50"/>
        <v>14.400000000000002</v>
      </c>
      <c r="AV30" s="383">
        <f t="shared" si="31"/>
        <v>117.42</v>
      </c>
      <c r="AW30" s="1493"/>
      <c r="AX30" s="84" t="s">
        <v>304</v>
      </c>
      <c r="AY30" s="262">
        <f t="shared" si="51"/>
        <v>0</v>
      </c>
      <c r="AZ30" s="185">
        <f t="shared" si="32"/>
        <v>117.42</v>
      </c>
      <c r="BA30" s="101"/>
      <c r="BB30" s="185">
        <f t="shared" si="33"/>
        <v>117.42</v>
      </c>
      <c r="BC30" s="112"/>
      <c r="BD30" s="237">
        <v>1</v>
      </c>
      <c r="BE30" s="101"/>
      <c r="BF30" s="236">
        <f t="shared" si="34"/>
        <v>117.42</v>
      </c>
      <c r="BG30" s="112"/>
      <c r="BH30" s="185">
        <f t="shared" si="35"/>
        <v>0</v>
      </c>
      <c r="BI30" s="117"/>
      <c r="BJ30" s="236">
        <f t="shared" si="36"/>
        <v>0</v>
      </c>
      <c r="BK30" s="112"/>
      <c r="BL30" s="239">
        <v>39934</v>
      </c>
    </row>
    <row r="31" spans="2:64">
      <c r="B31" s="84" t="s">
        <v>305</v>
      </c>
      <c r="C31" s="98">
        <v>30</v>
      </c>
      <c r="D31" s="103" t="s">
        <v>225</v>
      </c>
      <c r="E31" s="96">
        <v>30</v>
      </c>
      <c r="F31" s="101"/>
      <c r="G31" s="96">
        <v>50</v>
      </c>
      <c r="H31" s="101"/>
      <c r="I31" s="96">
        <v>70</v>
      </c>
      <c r="J31" s="125"/>
      <c r="K31" s="109">
        <v>100</v>
      </c>
      <c r="L31" s="119"/>
      <c r="M31" s="96">
        <v>80</v>
      </c>
      <c r="N31" s="112"/>
      <c r="O31" s="71">
        <v>80</v>
      </c>
      <c r="P31" s="1493"/>
      <c r="Q31" s="84" t="s">
        <v>305</v>
      </c>
      <c r="R31" s="185">
        <f t="shared" si="37"/>
        <v>0.12</v>
      </c>
      <c r="S31" s="101"/>
      <c r="T31" s="185">
        <f t="shared" si="38"/>
        <v>0.66</v>
      </c>
      <c r="U31" s="101"/>
      <c r="V31" s="185">
        <f t="shared" si="39"/>
        <v>13.8</v>
      </c>
      <c r="W31" s="101"/>
      <c r="X31" s="185">
        <f t="shared" si="40"/>
        <v>62.44</v>
      </c>
      <c r="Y31" s="112"/>
      <c r="Z31" s="185">
        <f t="shared" si="41"/>
        <v>8</v>
      </c>
      <c r="AA31" s="117"/>
      <c r="AB31" s="185">
        <f t="shared" si="42"/>
        <v>18</v>
      </c>
      <c r="AC31" s="112"/>
      <c r="AD31" s="190">
        <f t="shared" si="43"/>
        <v>14.4</v>
      </c>
      <c r="AE31" s="386">
        <f t="shared" si="30"/>
        <v>117.42</v>
      </c>
      <c r="AF31" s="1493"/>
      <c r="AG31" s="84" t="s">
        <v>305</v>
      </c>
      <c r="AH31" s="280">
        <v>0</v>
      </c>
      <c r="AI31" s="184">
        <f t="shared" si="44"/>
        <v>0.12</v>
      </c>
      <c r="AJ31" s="101"/>
      <c r="AK31" s="184">
        <f t="shared" si="45"/>
        <v>0.66</v>
      </c>
      <c r="AL31" s="101"/>
      <c r="AM31" s="184">
        <f t="shared" si="46"/>
        <v>13.8</v>
      </c>
      <c r="AN31" s="101"/>
      <c r="AO31" s="184">
        <f t="shared" si="47"/>
        <v>62.44</v>
      </c>
      <c r="AP31" s="112"/>
      <c r="AQ31" s="184">
        <f t="shared" si="48"/>
        <v>8</v>
      </c>
      <c r="AR31" s="117"/>
      <c r="AS31" s="184">
        <f t="shared" si="49"/>
        <v>18</v>
      </c>
      <c r="AT31" s="112"/>
      <c r="AU31" s="184">
        <f t="shared" si="50"/>
        <v>14.400000000000002</v>
      </c>
      <c r="AV31" s="383">
        <f t="shared" si="31"/>
        <v>117.42</v>
      </c>
      <c r="AW31" s="1493"/>
      <c r="AX31" s="84" t="s">
        <v>305</v>
      </c>
      <c r="AY31" s="262">
        <f t="shared" si="51"/>
        <v>0</v>
      </c>
      <c r="AZ31" s="185">
        <f t="shared" si="32"/>
        <v>117.42</v>
      </c>
      <c r="BA31" s="101"/>
      <c r="BB31" s="185">
        <f t="shared" si="33"/>
        <v>117.42</v>
      </c>
      <c r="BC31" s="112"/>
      <c r="BD31" s="237">
        <v>1</v>
      </c>
      <c r="BE31" s="101"/>
      <c r="BF31" s="236">
        <f t="shared" si="34"/>
        <v>117.42</v>
      </c>
      <c r="BG31" s="112"/>
      <c r="BH31" s="185">
        <f t="shared" si="35"/>
        <v>0</v>
      </c>
      <c r="BI31" s="117"/>
      <c r="BJ31" s="236">
        <f t="shared" si="36"/>
        <v>0</v>
      </c>
      <c r="BK31" s="112"/>
      <c r="BL31" s="239">
        <v>39934</v>
      </c>
    </row>
    <row r="32" spans="2:64">
      <c r="B32" s="84" t="s">
        <v>306</v>
      </c>
      <c r="C32" s="98">
        <v>30</v>
      </c>
      <c r="D32" s="103" t="s">
        <v>225</v>
      </c>
      <c r="E32" s="96">
        <v>30</v>
      </c>
      <c r="F32" s="101"/>
      <c r="G32" s="96">
        <v>50</v>
      </c>
      <c r="H32" s="101"/>
      <c r="I32" s="96">
        <v>70</v>
      </c>
      <c r="J32" s="125"/>
      <c r="K32" s="109">
        <v>110</v>
      </c>
      <c r="L32" s="119"/>
      <c r="M32" s="96">
        <v>80</v>
      </c>
      <c r="N32" s="112"/>
      <c r="O32" s="71">
        <v>80</v>
      </c>
      <c r="P32" s="1493"/>
      <c r="Q32" s="84" t="s">
        <v>306</v>
      </c>
      <c r="R32" s="185">
        <f t="shared" si="37"/>
        <v>0.12</v>
      </c>
      <c r="S32" s="101"/>
      <c r="T32" s="185">
        <f t="shared" si="38"/>
        <v>0.66</v>
      </c>
      <c r="U32" s="101"/>
      <c r="V32" s="185">
        <f t="shared" si="39"/>
        <v>13.8</v>
      </c>
      <c r="W32" s="101"/>
      <c r="X32" s="185">
        <f t="shared" si="40"/>
        <v>62.44</v>
      </c>
      <c r="Y32" s="112"/>
      <c r="Z32" s="185">
        <f t="shared" si="41"/>
        <v>8.8000000000000007</v>
      </c>
      <c r="AA32" s="117"/>
      <c r="AB32" s="185">
        <f t="shared" si="42"/>
        <v>18</v>
      </c>
      <c r="AC32" s="112"/>
      <c r="AD32" s="190">
        <f t="shared" si="43"/>
        <v>14.4</v>
      </c>
      <c r="AE32" s="386">
        <f t="shared" si="30"/>
        <v>118.22</v>
      </c>
      <c r="AF32" s="1493"/>
      <c r="AG32" s="84" t="s">
        <v>306</v>
      </c>
      <c r="AH32" s="280">
        <v>0</v>
      </c>
      <c r="AI32" s="184">
        <f t="shared" si="44"/>
        <v>0.12</v>
      </c>
      <c r="AJ32" s="101"/>
      <c r="AK32" s="184">
        <f t="shared" si="45"/>
        <v>0.66</v>
      </c>
      <c r="AL32" s="101"/>
      <c r="AM32" s="184">
        <f t="shared" si="46"/>
        <v>13.8</v>
      </c>
      <c r="AN32" s="101"/>
      <c r="AO32" s="184">
        <f t="shared" si="47"/>
        <v>62.44</v>
      </c>
      <c r="AP32" s="112"/>
      <c r="AQ32" s="184">
        <f t="shared" si="48"/>
        <v>8.8000000000000007</v>
      </c>
      <c r="AR32" s="117"/>
      <c r="AS32" s="184">
        <f t="shared" si="49"/>
        <v>18</v>
      </c>
      <c r="AT32" s="112"/>
      <c r="AU32" s="184">
        <f t="shared" si="50"/>
        <v>14.400000000000002</v>
      </c>
      <c r="AV32" s="383">
        <f t="shared" si="31"/>
        <v>118.22</v>
      </c>
      <c r="AW32" s="1493"/>
      <c r="AX32" s="84" t="s">
        <v>306</v>
      </c>
      <c r="AY32" s="262">
        <f t="shared" si="51"/>
        <v>0</v>
      </c>
      <c r="AZ32" s="185">
        <f t="shared" si="32"/>
        <v>118.22</v>
      </c>
      <c r="BA32" s="101"/>
      <c r="BB32" s="185">
        <f t="shared" si="33"/>
        <v>118.22</v>
      </c>
      <c r="BC32" s="112"/>
      <c r="BD32" s="237">
        <v>1</v>
      </c>
      <c r="BE32" s="101"/>
      <c r="BF32" s="236">
        <f t="shared" si="34"/>
        <v>118.22</v>
      </c>
      <c r="BG32" s="112"/>
      <c r="BH32" s="185">
        <f t="shared" si="35"/>
        <v>0</v>
      </c>
      <c r="BI32" s="117"/>
      <c r="BJ32" s="236">
        <f t="shared" si="36"/>
        <v>0</v>
      </c>
      <c r="BK32" s="112"/>
      <c r="BL32" s="239">
        <v>39934</v>
      </c>
    </row>
    <row r="33" spans="2:64">
      <c r="B33" s="84" t="s">
        <v>307</v>
      </c>
      <c r="C33" s="98">
        <v>30</v>
      </c>
      <c r="D33" s="103" t="s">
        <v>225</v>
      </c>
      <c r="E33" s="96">
        <v>30</v>
      </c>
      <c r="F33" s="101"/>
      <c r="G33" s="96">
        <v>50</v>
      </c>
      <c r="H33" s="101"/>
      <c r="I33" s="96">
        <v>70</v>
      </c>
      <c r="J33" s="125"/>
      <c r="K33" s="109">
        <v>100</v>
      </c>
      <c r="L33" s="119"/>
      <c r="M33" s="96">
        <v>80</v>
      </c>
      <c r="N33" s="112"/>
      <c r="O33" s="71">
        <v>80</v>
      </c>
      <c r="P33" s="1493"/>
      <c r="Q33" s="84" t="s">
        <v>307</v>
      </c>
      <c r="R33" s="185">
        <f t="shared" si="37"/>
        <v>0.12</v>
      </c>
      <c r="S33" s="101"/>
      <c r="T33" s="185">
        <f t="shared" si="38"/>
        <v>0.66</v>
      </c>
      <c r="U33" s="101"/>
      <c r="V33" s="185">
        <f t="shared" si="39"/>
        <v>13.8</v>
      </c>
      <c r="W33" s="101"/>
      <c r="X33" s="185">
        <f t="shared" si="40"/>
        <v>62.44</v>
      </c>
      <c r="Y33" s="112"/>
      <c r="Z33" s="185">
        <f t="shared" si="41"/>
        <v>8</v>
      </c>
      <c r="AA33" s="117"/>
      <c r="AB33" s="185">
        <f t="shared" si="42"/>
        <v>18</v>
      </c>
      <c r="AC33" s="112"/>
      <c r="AD33" s="190">
        <f t="shared" si="43"/>
        <v>14.4</v>
      </c>
      <c r="AE33" s="386">
        <f t="shared" si="30"/>
        <v>117.42</v>
      </c>
      <c r="AF33" s="1493"/>
      <c r="AG33" s="84" t="s">
        <v>307</v>
      </c>
      <c r="AH33" s="280">
        <v>0</v>
      </c>
      <c r="AI33" s="184">
        <f t="shared" si="44"/>
        <v>0.12</v>
      </c>
      <c r="AJ33" s="101"/>
      <c r="AK33" s="184">
        <f t="shared" si="45"/>
        <v>0.66</v>
      </c>
      <c r="AL33" s="101"/>
      <c r="AM33" s="184">
        <f t="shared" si="46"/>
        <v>13.8</v>
      </c>
      <c r="AN33" s="101"/>
      <c r="AO33" s="184">
        <f t="shared" si="47"/>
        <v>62.44</v>
      </c>
      <c r="AP33" s="112"/>
      <c r="AQ33" s="184">
        <f t="shared" si="48"/>
        <v>8</v>
      </c>
      <c r="AR33" s="117"/>
      <c r="AS33" s="184">
        <f t="shared" si="49"/>
        <v>18</v>
      </c>
      <c r="AT33" s="112"/>
      <c r="AU33" s="184">
        <f t="shared" si="50"/>
        <v>14.400000000000002</v>
      </c>
      <c r="AV33" s="383">
        <f t="shared" si="31"/>
        <v>117.42</v>
      </c>
      <c r="AW33" s="1493"/>
      <c r="AX33" s="84" t="s">
        <v>307</v>
      </c>
      <c r="AY33" s="262">
        <f t="shared" si="51"/>
        <v>0</v>
      </c>
      <c r="AZ33" s="185">
        <f t="shared" si="32"/>
        <v>117.42</v>
      </c>
      <c r="BA33" s="101"/>
      <c r="BB33" s="185">
        <f t="shared" si="33"/>
        <v>117.42</v>
      </c>
      <c r="BC33" s="112"/>
      <c r="BD33" s="237">
        <v>1</v>
      </c>
      <c r="BE33" s="101"/>
      <c r="BF33" s="236">
        <f t="shared" si="34"/>
        <v>117.42</v>
      </c>
      <c r="BG33" s="112"/>
      <c r="BH33" s="185">
        <f t="shared" si="35"/>
        <v>0</v>
      </c>
      <c r="BI33" s="117"/>
      <c r="BJ33" s="236">
        <f t="shared" si="36"/>
        <v>0</v>
      </c>
      <c r="BK33" s="112"/>
      <c r="BL33" s="239">
        <v>39934</v>
      </c>
    </row>
    <row r="34" spans="2:64">
      <c r="B34" s="84" t="s">
        <v>440</v>
      </c>
      <c r="C34" s="98">
        <v>30</v>
      </c>
      <c r="D34" s="103" t="s">
        <v>225</v>
      </c>
      <c r="E34" s="96">
        <v>30</v>
      </c>
      <c r="F34" s="101"/>
      <c r="G34" s="96">
        <v>40</v>
      </c>
      <c r="H34" s="101"/>
      <c r="I34" s="96">
        <v>60</v>
      </c>
      <c r="J34" s="125"/>
      <c r="K34" s="109">
        <v>90</v>
      </c>
      <c r="L34" s="119"/>
      <c r="M34" s="96">
        <v>70</v>
      </c>
      <c r="N34" s="112"/>
      <c r="O34" s="71">
        <v>70</v>
      </c>
      <c r="P34" s="1493"/>
      <c r="Q34" s="84" t="s">
        <v>440</v>
      </c>
      <c r="R34" s="185">
        <f t="shared" si="37"/>
        <v>0.12</v>
      </c>
      <c r="S34" s="101"/>
      <c r="T34" s="185">
        <f t="shared" si="38"/>
        <v>0.66</v>
      </c>
      <c r="U34" s="101"/>
      <c r="V34" s="185">
        <f t="shared" si="39"/>
        <v>11.04</v>
      </c>
      <c r="W34" s="101"/>
      <c r="X34" s="185">
        <f t="shared" si="40"/>
        <v>53.52</v>
      </c>
      <c r="Y34" s="112"/>
      <c r="Z34" s="185">
        <f t="shared" si="41"/>
        <v>7.2</v>
      </c>
      <c r="AA34" s="117"/>
      <c r="AB34" s="185">
        <f t="shared" si="42"/>
        <v>15.75</v>
      </c>
      <c r="AC34" s="112"/>
      <c r="AD34" s="190">
        <f t="shared" si="43"/>
        <v>12.6</v>
      </c>
      <c r="AE34" s="386">
        <f t="shared" si="30"/>
        <v>100.89</v>
      </c>
      <c r="AF34" s="1493"/>
      <c r="AG34" s="84" t="s">
        <v>440</v>
      </c>
      <c r="AH34" s="280">
        <v>0</v>
      </c>
      <c r="AI34" s="184">
        <f t="shared" si="44"/>
        <v>0.12</v>
      </c>
      <c r="AJ34" s="101"/>
      <c r="AK34" s="184">
        <f t="shared" si="45"/>
        <v>0.66</v>
      </c>
      <c r="AL34" s="101"/>
      <c r="AM34" s="184">
        <f t="shared" si="46"/>
        <v>11.04</v>
      </c>
      <c r="AN34" s="101"/>
      <c r="AO34" s="184">
        <f t="shared" si="47"/>
        <v>53.52</v>
      </c>
      <c r="AP34" s="112"/>
      <c r="AQ34" s="184">
        <f t="shared" si="48"/>
        <v>7.2000000000000011</v>
      </c>
      <c r="AR34" s="117"/>
      <c r="AS34" s="184">
        <f t="shared" si="49"/>
        <v>15.75</v>
      </c>
      <c r="AT34" s="112"/>
      <c r="AU34" s="184">
        <f t="shared" si="50"/>
        <v>12.6</v>
      </c>
      <c r="AV34" s="383">
        <f t="shared" si="31"/>
        <v>100.89</v>
      </c>
      <c r="AW34" s="1493"/>
      <c r="AX34" s="84" t="s">
        <v>440</v>
      </c>
      <c r="AY34" s="262">
        <f t="shared" si="51"/>
        <v>0</v>
      </c>
      <c r="AZ34" s="185">
        <f t="shared" si="32"/>
        <v>100.89</v>
      </c>
      <c r="BA34" s="101"/>
      <c r="BB34" s="185">
        <f t="shared" si="33"/>
        <v>100.89</v>
      </c>
      <c r="BC34" s="112"/>
      <c r="BD34" s="237">
        <v>1</v>
      </c>
      <c r="BE34" s="101"/>
      <c r="BF34" s="236">
        <f t="shared" si="34"/>
        <v>100.89</v>
      </c>
      <c r="BG34" s="112"/>
      <c r="BH34" s="185">
        <f t="shared" si="35"/>
        <v>0</v>
      </c>
      <c r="BI34" s="117"/>
      <c r="BJ34" s="236">
        <f t="shared" si="36"/>
        <v>0</v>
      </c>
      <c r="BK34" s="112"/>
      <c r="BL34" s="239">
        <v>39934</v>
      </c>
    </row>
    <row r="35" spans="2:64">
      <c r="B35" s="84" t="s">
        <v>298</v>
      </c>
      <c r="C35" s="98">
        <v>30</v>
      </c>
      <c r="D35" s="103" t="s">
        <v>225</v>
      </c>
      <c r="E35" s="96">
        <v>30</v>
      </c>
      <c r="F35" s="101"/>
      <c r="G35" s="96">
        <v>40</v>
      </c>
      <c r="H35" s="101"/>
      <c r="I35" s="96">
        <v>60</v>
      </c>
      <c r="J35" s="125"/>
      <c r="K35" s="109">
        <v>90</v>
      </c>
      <c r="L35" s="119"/>
      <c r="M35" s="96">
        <v>70</v>
      </c>
      <c r="N35" s="112"/>
      <c r="O35" s="71">
        <v>70</v>
      </c>
      <c r="P35" s="1493"/>
      <c r="Q35" s="84" t="s">
        <v>298</v>
      </c>
      <c r="R35" s="185">
        <f t="shared" si="37"/>
        <v>0.12</v>
      </c>
      <c r="S35" s="101"/>
      <c r="T35" s="185">
        <f t="shared" si="38"/>
        <v>0.66</v>
      </c>
      <c r="U35" s="101"/>
      <c r="V35" s="185">
        <f t="shared" si="39"/>
        <v>11.04</v>
      </c>
      <c r="W35" s="101"/>
      <c r="X35" s="185">
        <f t="shared" si="40"/>
        <v>53.52</v>
      </c>
      <c r="Y35" s="112"/>
      <c r="Z35" s="185">
        <f t="shared" si="41"/>
        <v>7.2</v>
      </c>
      <c r="AA35" s="117"/>
      <c r="AB35" s="185">
        <f t="shared" si="42"/>
        <v>15.75</v>
      </c>
      <c r="AC35" s="112"/>
      <c r="AD35" s="190">
        <f t="shared" si="43"/>
        <v>12.6</v>
      </c>
      <c r="AE35" s="386">
        <f t="shared" si="30"/>
        <v>100.89</v>
      </c>
      <c r="AF35" s="1493"/>
      <c r="AG35" s="84" t="s">
        <v>298</v>
      </c>
      <c r="AH35" s="280">
        <v>0</v>
      </c>
      <c r="AI35" s="184">
        <f t="shared" si="44"/>
        <v>0.12</v>
      </c>
      <c r="AJ35" s="101"/>
      <c r="AK35" s="184">
        <f t="shared" si="45"/>
        <v>0.66</v>
      </c>
      <c r="AL35" s="101"/>
      <c r="AM35" s="184">
        <f t="shared" si="46"/>
        <v>11.04</v>
      </c>
      <c r="AN35" s="101"/>
      <c r="AO35" s="184">
        <f t="shared" si="47"/>
        <v>53.52</v>
      </c>
      <c r="AP35" s="112"/>
      <c r="AQ35" s="184">
        <f t="shared" si="48"/>
        <v>7.2000000000000011</v>
      </c>
      <c r="AR35" s="117"/>
      <c r="AS35" s="184">
        <f t="shared" si="49"/>
        <v>15.75</v>
      </c>
      <c r="AT35" s="112"/>
      <c r="AU35" s="184">
        <f t="shared" si="50"/>
        <v>12.6</v>
      </c>
      <c r="AV35" s="383">
        <f t="shared" si="31"/>
        <v>100.89</v>
      </c>
      <c r="AW35" s="1493"/>
      <c r="AX35" s="84" t="s">
        <v>298</v>
      </c>
      <c r="AY35" s="262">
        <f t="shared" si="51"/>
        <v>0</v>
      </c>
      <c r="AZ35" s="185">
        <f t="shared" si="32"/>
        <v>100.89</v>
      </c>
      <c r="BA35" s="101"/>
      <c r="BB35" s="185">
        <f t="shared" si="33"/>
        <v>100.89</v>
      </c>
      <c r="BC35" s="112"/>
      <c r="BD35" s="237">
        <v>1</v>
      </c>
      <c r="BE35" s="101"/>
      <c r="BF35" s="236">
        <f t="shared" si="34"/>
        <v>100.89</v>
      </c>
      <c r="BG35" s="112"/>
      <c r="BH35" s="185">
        <f t="shared" si="35"/>
        <v>0</v>
      </c>
      <c r="BI35" s="117"/>
      <c r="BJ35" s="236">
        <f t="shared" si="36"/>
        <v>0</v>
      </c>
      <c r="BK35" s="112"/>
      <c r="BL35" s="239">
        <v>39934</v>
      </c>
    </row>
    <row r="36" spans="2:64">
      <c r="B36" s="84" t="s">
        <v>308</v>
      </c>
      <c r="C36" s="98">
        <v>30</v>
      </c>
      <c r="D36" s="103" t="s">
        <v>225</v>
      </c>
      <c r="E36" s="96">
        <v>30</v>
      </c>
      <c r="F36" s="101"/>
      <c r="G36" s="96">
        <v>50</v>
      </c>
      <c r="H36" s="101"/>
      <c r="I36" s="96">
        <v>70</v>
      </c>
      <c r="J36" s="125"/>
      <c r="K36" s="109">
        <v>110</v>
      </c>
      <c r="L36" s="119"/>
      <c r="M36" s="96">
        <v>80</v>
      </c>
      <c r="N36" s="112"/>
      <c r="O36" s="71">
        <v>80</v>
      </c>
      <c r="P36" s="1493"/>
      <c r="Q36" s="84" t="s">
        <v>308</v>
      </c>
      <c r="R36" s="185">
        <f t="shared" si="37"/>
        <v>0.12</v>
      </c>
      <c r="S36" s="101"/>
      <c r="T36" s="185">
        <f t="shared" si="38"/>
        <v>0.66</v>
      </c>
      <c r="U36" s="101"/>
      <c r="V36" s="185">
        <f t="shared" si="39"/>
        <v>13.8</v>
      </c>
      <c r="W36" s="101"/>
      <c r="X36" s="185">
        <f t="shared" si="40"/>
        <v>62.44</v>
      </c>
      <c r="Y36" s="112"/>
      <c r="Z36" s="185">
        <f t="shared" si="41"/>
        <v>8.8000000000000007</v>
      </c>
      <c r="AA36" s="117"/>
      <c r="AB36" s="185">
        <f t="shared" si="42"/>
        <v>18</v>
      </c>
      <c r="AC36" s="112"/>
      <c r="AD36" s="190">
        <f t="shared" si="43"/>
        <v>14.4</v>
      </c>
      <c r="AE36" s="386">
        <f t="shared" si="30"/>
        <v>118.22</v>
      </c>
      <c r="AF36" s="1493"/>
      <c r="AG36" s="84" t="s">
        <v>308</v>
      </c>
      <c r="AH36" s="280">
        <v>0</v>
      </c>
      <c r="AI36" s="184">
        <f t="shared" si="44"/>
        <v>0.12</v>
      </c>
      <c r="AJ36" s="101"/>
      <c r="AK36" s="184">
        <f t="shared" si="45"/>
        <v>0.66</v>
      </c>
      <c r="AL36" s="101"/>
      <c r="AM36" s="184">
        <f t="shared" si="46"/>
        <v>13.8</v>
      </c>
      <c r="AN36" s="101"/>
      <c r="AO36" s="184">
        <f t="shared" si="47"/>
        <v>62.44</v>
      </c>
      <c r="AP36" s="112"/>
      <c r="AQ36" s="184">
        <f t="shared" si="48"/>
        <v>8.8000000000000007</v>
      </c>
      <c r="AR36" s="117"/>
      <c r="AS36" s="184">
        <f t="shared" si="49"/>
        <v>18</v>
      </c>
      <c r="AT36" s="112"/>
      <c r="AU36" s="184">
        <f t="shared" si="50"/>
        <v>14.400000000000002</v>
      </c>
      <c r="AV36" s="383">
        <f t="shared" si="31"/>
        <v>118.22</v>
      </c>
      <c r="AW36" s="1493"/>
      <c r="AX36" s="84" t="s">
        <v>308</v>
      </c>
      <c r="AY36" s="262">
        <f t="shared" si="51"/>
        <v>0</v>
      </c>
      <c r="AZ36" s="185">
        <f t="shared" si="32"/>
        <v>118.22</v>
      </c>
      <c r="BA36" s="101"/>
      <c r="BB36" s="185">
        <f t="shared" si="33"/>
        <v>118.22</v>
      </c>
      <c r="BC36" s="112"/>
      <c r="BD36" s="237">
        <v>1</v>
      </c>
      <c r="BE36" s="101"/>
      <c r="BF36" s="236">
        <f t="shared" si="34"/>
        <v>118.22</v>
      </c>
      <c r="BG36" s="112"/>
      <c r="BH36" s="185">
        <f t="shared" si="35"/>
        <v>0</v>
      </c>
      <c r="BI36" s="117"/>
      <c r="BJ36" s="236">
        <f t="shared" si="36"/>
        <v>0</v>
      </c>
      <c r="BK36" s="112"/>
      <c r="BL36" s="239">
        <v>39934</v>
      </c>
    </row>
    <row r="37" spans="2:64" ht="24">
      <c r="B37" s="84" t="s">
        <v>309</v>
      </c>
      <c r="C37" s="98">
        <v>30</v>
      </c>
      <c r="D37" s="103" t="s">
        <v>225</v>
      </c>
      <c r="E37" s="96">
        <v>30</v>
      </c>
      <c r="F37" s="101"/>
      <c r="G37" s="96">
        <v>50</v>
      </c>
      <c r="H37" s="101"/>
      <c r="I37" s="96">
        <v>70</v>
      </c>
      <c r="J37" s="125"/>
      <c r="K37" s="109">
        <v>110</v>
      </c>
      <c r="L37" s="119"/>
      <c r="M37" s="96">
        <v>80</v>
      </c>
      <c r="N37" s="112"/>
      <c r="O37" s="71">
        <v>80</v>
      </c>
      <c r="P37" s="1493"/>
      <c r="Q37" s="84" t="s">
        <v>309</v>
      </c>
      <c r="R37" s="185">
        <f t="shared" si="37"/>
        <v>0.12</v>
      </c>
      <c r="S37" s="101"/>
      <c r="T37" s="185">
        <f t="shared" si="38"/>
        <v>0.66</v>
      </c>
      <c r="U37" s="101"/>
      <c r="V37" s="185">
        <f t="shared" si="39"/>
        <v>13.8</v>
      </c>
      <c r="W37" s="101"/>
      <c r="X37" s="185">
        <f t="shared" si="40"/>
        <v>62.44</v>
      </c>
      <c r="Y37" s="112"/>
      <c r="Z37" s="185">
        <f t="shared" si="41"/>
        <v>8.8000000000000007</v>
      </c>
      <c r="AA37" s="117"/>
      <c r="AB37" s="185">
        <f t="shared" si="42"/>
        <v>18</v>
      </c>
      <c r="AC37" s="112"/>
      <c r="AD37" s="190">
        <f t="shared" si="43"/>
        <v>14.4</v>
      </c>
      <c r="AE37" s="386">
        <f t="shared" si="30"/>
        <v>118.22</v>
      </c>
      <c r="AF37" s="1493"/>
      <c r="AG37" s="84" t="s">
        <v>309</v>
      </c>
      <c r="AH37" s="280">
        <v>0</v>
      </c>
      <c r="AI37" s="184">
        <f t="shared" si="44"/>
        <v>0.12</v>
      </c>
      <c r="AJ37" s="101"/>
      <c r="AK37" s="184">
        <f t="shared" si="45"/>
        <v>0.66</v>
      </c>
      <c r="AL37" s="101"/>
      <c r="AM37" s="184">
        <f t="shared" si="46"/>
        <v>13.8</v>
      </c>
      <c r="AN37" s="101"/>
      <c r="AO37" s="184">
        <f t="shared" si="47"/>
        <v>62.44</v>
      </c>
      <c r="AP37" s="112"/>
      <c r="AQ37" s="184">
        <f t="shared" si="48"/>
        <v>8.8000000000000007</v>
      </c>
      <c r="AR37" s="117"/>
      <c r="AS37" s="184">
        <f t="shared" si="49"/>
        <v>18</v>
      </c>
      <c r="AT37" s="112"/>
      <c r="AU37" s="184">
        <f t="shared" si="50"/>
        <v>14.400000000000002</v>
      </c>
      <c r="AV37" s="383">
        <f t="shared" si="31"/>
        <v>118.22</v>
      </c>
      <c r="AW37" s="1493"/>
      <c r="AX37" s="84" t="s">
        <v>309</v>
      </c>
      <c r="AY37" s="262">
        <f t="shared" si="51"/>
        <v>0</v>
      </c>
      <c r="AZ37" s="185">
        <f t="shared" si="32"/>
        <v>118.22</v>
      </c>
      <c r="BA37" s="101"/>
      <c r="BB37" s="185">
        <f t="shared" si="33"/>
        <v>118.22</v>
      </c>
      <c r="BC37" s="112"/>
      <c r="BD37" s="237">
        <v>1</v>
      </c>
      <c r="BE37" s="101"/>
      <c r="BF37" s="236">
        <f t="shared" si="34"/>
        <v>118.22</v>
      </c>
      <c r="BG37" s="112"/>
      <c r="BH37" s="185">
        <f t="shared" si="35"/>
        <v>0</v>
      </c>
      <c r="BI37" s="117"/>
      <c r="BJ37" s="236">
        <f t="shared" si="36"/>
        <v>0</v>
      </c>
      <c r="BK37" s="112"/>
      <c r="BL37" s="239">
        <v>39934</v>
      </c>
    </row>
    <row r="38" spans="2:64" ht="36">
      <c r="B38" s="84" t="s">
        <v>310</v>
      </c>
      <c r="C38" s="98">
        <v>30</v>
      </c>
      <c r="D38" s="103" t="s">
        <v>225</v>
      </c>
      <c r="E38" s="96">
        <v>30</v>
      </c>
      <c r="F38" s="101"/>
      <c r="G38" s="96">
        <v>50</v>
      </c>
      <c r="H38" s="101"/>
      <c r="I38" s="96">
        <v>70</v>
      </c>
      <c r="J38" s="125"/>
      <c r="K38" s="109">
        <v>110</v>
      </c>
      <c r="L38" s="119"/>
      <c r="M38" s="96">
        <v>80</v>
      </c>
      <c r="N38" s="112"/>
      <c r="O38" s="71">
        <v>80</v>
      </c>
      <c r="P38" s="1493"/>
      <c r="Q38" s="84" t="s">
        <v>310</v>
      </c>
      <c r="R38" s="185">
        <f t="shared" si="37"/>
        <v>0.12</v>
      </c>
      <c r="S38" s="101"/>
      <c r="T38" s="185">
        <f t="shared" si="38"/>
        <v>0.66</v>
      </c>
      <c r="U38" s="101"/>
      <c r="V38" s="185">
        <f t="shared" si="39"/>
        <v>13.8</v>
      </c>
      <c r="W38" s="101"/>
      <c r="X38" s="185">
        <f t="shared" si="40"/>
        <v>62.44</v>
      </c>
      <c r="Y38" s="112"/>
      <c r="Z38" s="185">
        <f t="shared" si="41"/>
        <v>8.8000000000000007</v>
      </c>
      <c r="AA38" s="117"/>
      <c r="AB38" s="185">
        <f t="shared" si="42"/>
        <v>18</v>
      </c>
      <c r="AC38" s="112"/>
      <c r="AD38" s="190">
        <f t="shared" si="43"/>
        <v>14.4</v>
      </c>
      <c r="AE38" s="386">
        <f t="shared" si="30"/>
        <v>118.22</v>
      </c>
      <c r="AF38" s="1493"/>
      <c r="AG38" s="84" t="s">
        <v>310</v>
      </c>
      <c r="AH38" s="280">
        <v>0</v>
      </c>
      <c r="AI38" s="184">
        <f t="shared" si="44"/>
        <v>0.12</v>
      </c>
      <c r="AJ38" s="101"/>
      <c r="AK38" s="184">
        <f t="shared" si="45"/>
        <v>0.66</v>
      </c>
      <c r="AL38" s="101"/>
      <c r="AM38" s="184">
        <f t="shared" si="46"/>
        <v>13.8</v>
      </c>
      <c r="AN38" s="101"/>
      <c r="AO38" s="184">
        <f t="shared" si="47"/>
        <v>62.44</v>
      </c>
      <c r="AP38" s="112"/>
      <c r="AQ38" s="184">
        <f t="shared" si="48"/>
        <v>8.8000000000000007</v>
      </c>
      <c r="AR38" s="117"/>
      <c r="AS38" s="184">
        <f t="shared" si="49"/>
        <v>18</v>
      </c>
      <c r="AT38" s="112"/>
      <c r="AU38" s="184">
        <f t="shared" si="50"/>
        <v>14.400000000000002</v>
      </c>
      <c r="AV38" s="383">
        <f t="shared" si="31"/>
        <v>118.22</v>
      </c>
      <c r="AW38" s="1493"/>
      <c r="AX38" s="84" t="s">
        <v>310</v>
      </c>
      <c r="AY38" s="262">
        <f t="shared" si="51"/>
        <v>0</v>
      </c>
      <c r="AZ38" s="185">
        <f t="shared" si="32"/>
        <v>118.22</v>
      </c>
      <c r="BA38" s="101"/>
      <c r="BB38" s="185">
        <f t="shared" si="33"/>
        <v>118.22</v>
      </c>
      <c r="BC38" s="112"/>
      <c r="BD38" s="237">
        <v>1</v>
      </c>
      <c r="BE38" s="101"/>
      <c r="BF38" s="236">
        <f t="shared" si="34"/>
        <v>118.22</v>
      </c>
      <c r="BG38" s="112"/>
      <c r="BH38" s="185">
        <f t="shared" si="35"/>
        <v>0</v>
      </c>
      <c r="BI38" s="117"/>
      <c r="BJ38" s="236">
        <f t="shared" si="36"/>
        <v>0</v>
      </c>
      <c r="BK38" s="112"/>
      <c r="BL38" s="239">
        <v>39934</v>
      </c>
    </row>
    <row r="39" spans="2:64" ht="24">
      <c r="B39" s="84" t="s">
        <v>311</v>
      </c>
      <c r="C39" s="98">
        <v>30</v>
      </c>
      <c r="D39" s="103" t="s">
        <v>225</v>
      </c>
      <c r="E39" s="96">
        <v>30</v>
      </c>
      <c r="F39" s="101"/>
      <c r="G39" s="96">
        <v>50</v>
      </c>
      <c r="H39" s="101"/>
      <c r="I39" s="96">
        <v>70</v>
      </c>
      <c r="J39" s="125"/>
      <c r="K39" s="109">
        <v>110</v>
      </c>
      <c r="L39" s="119"/>
      <c r="M39" s="96">
        <v>70</v>
      </c>
      <c r="N39" s="112"/>
      <c r="O39" s="71">
        <v>70</v>
      </c>
      <c r="P39" s="1493"/>
      <c r="Q39" s="84" t="s">
        <v>311</v>
      </c>
      <c r="R39" s="185">
        <f t="shared" si="37"/>
        <v>0.12</v>
      </c>
      <c r="S39" s="101"/>
      <c r="T39" s="185">
        <f t="shared" si="38"/>
        <v>0.66</v>
      </c>
      <c r="U39" s="101"/>
      <c r="V39" s="185">
        <f t="shared" si="39"/>
        <v>13.8</v>
      </c>
      <c r="W39" s="101"/>
      <c r="X39" s="185">
        <f t="shared" si="40"/>
        <v>62.44</v>
      </c>
      <c r="Y39" s="112"/>
      <c r="Z39" s="185">
        <f t="shared" si="41"/>
        <v>8.8000000000000007</v>
      </c>
      <c r="AA39" s="117"/>
      <c r="AB39" s="185">
        <f t="shared" si="42"/>
        <v>15.75</v>
      </c>
      <c r="AC39" s="112"/>
      <c r="AD39" s="190">
        <f t="shared" si="43"/>
        <v>12.6</v>
      </c>
      <c r="AE39" s="386">
        <f t="shared" si="30"/>
        <v>114.16999999999999</v>
      </c>
      <c r="AF39" s="1493"/>
      <c r="AG39" s="84" t="s">
        <v>311</v>
      </c>
      <c r="AH39" s="280">
        <v>0</v>
      </c>
      <c r="AI39" s="184">
        <f t="shared" si="44"/>
        <v>0.12</v>
      </c>
      <c r="AJ39" s="101"/>
      <c r="AK39" s="184">
        <f t="shared" si="45"/>
        <v>0.66</v>
      </c>
      <c r="AL39" s="101"/>
      <c r="AM39" s="184">
        <f t="shared" si="46"/>
        <v>13.8</v>
      </c>
      <c r="AN39" s="101"/>
      <c r="AO39" s="184">
        <f t="shared" si="47"/>
        <v>62.44</v>
      </c>
      <c r="AP39" s="112"/>
      <c r="AQ39" s="184">
        <f t="shared" si="48"/>
        <v>8.8000000000000007</v>
      </c>
      <c r="AR39" s="117"/>
      <c r="AS39" s="184">
        <f t="shared" si="49"/>
        <v>15.75</v>
      </c>
      <c r="AT39" s="112"/>
      <c r="AU39" s="184">
        <f t="shared" si="50"/>
        <v>12.6</v>
      </c>
      <c r="AV39" s="383">
        <f t="shared" si="31"/>
        <v>114.16999999999999</v>
      </c>
      <c r="AW39" s="1493"/>
      <c r="AX39" s="84" t="s">
        <v>311</v>
      </c>
      <c r="AY39" s="262">
        <f t="shared" si="51"/>
        <v>0</v>
      </c>
      <c r="AZ39" s="185">
        <f t="shared" si="32"/>
        <v>114.16999999999999</v>
      </c>
      <c r="BA39" s="101"/>
      <c r="BB39" s="185">
        <f t="shared" si="33"/>
        <v>114.16999999999999</v>
      </c>
      <c r="BC39" s="112"/>
      <c r="BD39" s="237">
        <v>1</v>
      </c>
      <c r="BE39" s="101"/>
      <c r="BF39" s="236">
        <f t="shared" si="34"/>
        <v>114.16999999999999</v>
      </c>
      <c r="BG39" s="112"/>
      <c r="BH39" s="185">
        <f t="shared" si="35"/>
        <v>0</v>
      </c>
      <c r="BI39" s="117"/>
      <c r="BJ39" s="236">
        <f t="shared" si="36"/>
        <v>0</v>
      </c>
      <c r="BK39" s="112"/>
      <c r="BL39" s="239">
        <v>39934</v>
      </c>
    </row>
    <row r="40" spans="2:64">
      <c r="B40" s="84" t="s">
        <v>312</v>
      </c>
      <c r="C40" s="138">
        <v>0</v>
      </c>
      <c r="D40" s="101"/>
      <c r="E40" s="138">
        <v>0</v>
      </c>
      <c r="F40" s="101"/>
      <c r="G40" s="96">
        <v>30</v>
      </c>
      <c r="H40" s="101"/>
      <c r="I40" s="96">
        <v>30</v>
      </c>
      <c r="J40" s="125"/>
      <c r="K40" s="109">
        <v>40</v>
      </c>
      <c r="L40" s="119"/>
      <c r="M40" s="96">
        <v>30</v>
      </c>
      <c r="N40" s="112"/>
      <c r="O40" s="71">
        <v>30</v>
      </c>
      <c r="P40" s="1493"/>
      <c r="Q40" s="84" t="s">
        <v>312</v>
      </c>
      <c r="R40" s="185">
        <f t="shared" si="37"/>
        <v>0</v>
      </c>
      <c r="S40" s="101"/>
      <c r="T40" s="185">
        <f t="shared" si="38"/>
        <v>0</v>
      </c>
      <c r="U40" s="101"/>
      <c r="V40" s="185">
        <f t="shared" si="39"/>
        <v>8.2799999999999994</v>
      </c>
      <c r="W40" s="101"/>
      <c r="X40" s="185">
        <f t="shared" si="40"/>
        <v>26.76</v>
      </c>
      <c r="Y40" s="112"/>
      <c r="Z40" s="185">
        <f t="shared" si="41"/>
        <v>3.2</v>
      </c>
      <c r="AA40" s="117"/>
      <c r="AB40" s="185">
        <f t="shared" si="42"/>
        <v>6.75</v>
      </c>
      <c r="AC40" s="112"/>
      <c r="AD40" s="190">
        <f t="shared" si="43"/>
        <v>5.4</v>
      </c>
      <c r="AE40" s="386">
        <f t="shared" si="30"/>
        <v>50.39</v>
      </c>
      <c r="AF40" s="1493"/>
      <c r="AG40" s="84" t="s">
        <v>312</v>
      </c>
      <c r="AH40" s="280">
        <v>0</v>
      </c>
      <c r="AI40" s="184">
        <f t="shared" si="44"/>
        <v>0</v>
      </c>
      <c r="AJ40" s="101"/>
      <c r="AK40" s="184">
        <f t="shared" si="45"/>
        <v>0</v>
      </c>
      <c r="AL40" s="101"/>
      <c r="AM40" s="184">
        <f t="shared" si="46"/>
        <v>8.2799999999999994</v>
      </c>
      <c r="AN40" s="101"/>
      <c r="AO40" s="184">
        <f t="shared" si="47"/>
        <v>26.76</v>
      </c>
      <c r="AP40" s="112"/>
      <c r="AQ40" s="184">
        <f t="shared" si="48"/>
        <v>3.2</v>
      </c>
      <c r="AR40" s="117"/>
      <c r="AS40" s="184">
        <f t="shared" si="49"/>
        <v>6.75</v>
      </c>
      <c r="AT40" s="112"/>
      <c r="AU40" s="184">
        <f t="shared" si="50"/>
        <v>5.4</v>
      </c>
      <c r="AV40" s="383">
        <f t="shared" si="31"/>
        <v>50.39</v>
      </c>
      <c r="AW40" s="1493"/>
      <c r="AX40" s="84" t="s">
        <v>312</v>
      </c>
      <c r="AY40" s="262">
        <f t="shared" si="51"/>
        <v>0</v>
      </c>
      <c r="AZ40" s="185">
        <f t="shared" si="32"/>
        <v>50.39</v>
      </c>
      <c r="BA40" s="101"/>
      <c r="BB40" s="185">
        <f t="shared" si="33"/>
        <v>50.39</v>
      </c>
      <c r="BC40" s="112"/>
      <c r="BD40" s="237">
        <v>1</v>
      </c>
      <c r="BE40" s="101"/>
      <c r="BF40" s="236">
        <f t="shared" si="34"/>
        <v>50.39</v>
      </c>
      <c r="BG40" s="112"/>
      <c r="BH40" s="185">
        <f t="shared" si="35"/>
        <v>0</v>
      </c>
      <c r="BI40" s="117"/>
      <c r="BJ40" s="236">
        <f t="shared" si="36"/>
        <v>0</v>
      </c>
      <c r="BK40" s="112"/>
      <c r="BL40" s="239">
        <v>39934</v>
      </c>
    </row>
    <row r="41" spans="2:64" ht="60">
      <c r="B41" s="83" t="s">
        <v>200</v>
      </c>
      <c r="C41" s="98">
        <v>30</v>
      </c>
      <c r="D41" s="103" t="s">
        <v>225</v>
      </c>
      <c r="E41" s="96">
        <v>30</v>
      </c>
      <c r="F41" s="101"/>
      <c r="G41" s="96">
        <v>60</v>
      </c>
      <c r="H41" s="101"/>
      <c r="I41" s="96">
        <v>80</v>
      </c>
      <c r="J41" s="125"/>
      <c r="K41" s="109">
        <v>130</v>
      </c>
      <c r="L41" s="119"/>
      <c r="M41" s="96">
        <v>100</v>
      </c>
      <c r="N41" s="112"/>
      <c r="O41" s="71">
        <v>100</v>
      </c>
      <c r="P41" s="1493"/>
      <c r="Q41" s="83" t="s">
        <v>200</v>
      </c>
      <c r="R41" s="185">
        <f t="shared" si="37"/>
        <v>0.12</v>
      </c>
      <c r="S41" s="101"/>
      <c r="T41" s="185">
        <f t="shared" si="38"/>
        <v>0.66</v>
      </c>
      <c r="U41" s="101"/>
      <c r="V41" s="185">
        <f t="shared" si="39"/>
        <v>16.559999999999999</v>
      </c>
      <c r="W41" s="101"/>
      <c r="X41" s="185">
        <f t="shared" si="40"/>
        <v>71.36</v>
      </c>
      <c r="Y41" s="112"/>
      <c r="Z41" s="185">
        <f t="shared" si="41"/>
        <v>10.4</v>
      </c>
      <c r="AA41" s="117"/>
      <c r="AB41" s="185">
        <f t="shared" si="42"/>
        <v>22.5</v>
      </c>
      <c r="AC41" s="112"/>
      <c r="AD41" s="190">
        <f t="shared" si="43"/>
        <v>18</v>
      </c>
      <c r="AE41" s="386">
        <f t="shared" si="30"/>
        <v>139.60000000000002</v>
      </c>
      <c r="AF41" s="1493"/>
      <c r="AG41" s="83" t="s">
        <v>200</v>
      </c>
      <c r="AH41" s="280">
        <v>0</v>
      </c>
      <c r="AI41" s="184">
        <f t="shared" si="44"/>
        <v>0.12</v>
      </c>
      <c r="AJ41" s="101"/>
      <c r="AK41" s="184">
        <f t="shared" si="45"/>
        <v>0.66</v>
      </c>
      <c r="AL41" s="101"/>
      <c r="AM41" s="184">
        <f t="shared" si="46"/>
        <v>16.559999999999999</v>
      </c>
      <c r="AN41" s="101"/>
      <c r="AO41" s="184">
        <f t="shared" si="47"/>
        <v>71.36</v>
      </c>
      <c r="AP41" s="112"/>
      <c r="AQ41" s="184">
        <f t="shared" si="48"/>
        <v>10.4</v>
      </c>
      <c r="AR41" s="117"/>
      <c r="AS41" s="184">
        <f t="shared" si="49"/>
        <v>22.5</v>
      </c>
      <c r="AT41" s="112"/>
      <c r="AU41" s="184">
        <f t="shared" si="50"/>
        <v>18</v>
      </c>
      <c r="AV41" s="383">
        <f t="shared" si="31"/>
        <v>139.60000000000002</v>
      </c>
      <c r="AW41" s="1493"/>
      <c r="AX41" s="83" t="s">
        <v>200</v>
      </c>
      <c r="AY41" s="262">
        <f t="shared" si="51"/>
        <v>0</v>
      </c>
      <c r="AZ41" s="185">
        <f t="shared" si="32"/>
        <v>139.60000000000002</v>
      </c>
      <c r="BA41" s="101"/>
      <c r="BB41" s="185">
        <f t="shared" si="33"/>
        <v>139.60000000000002</v>
      </c>
      <c r="BC41" s="112"/>
      <c r="BD41" s="237">
        <v>1</v>
      </c>
      <c r="BE41" s="101"/>
      <c r="BF41" s="236">
        <f t="shared" si="34"/>
        <v>139.60000000000002</v>
      </c>
      <c r="BG41" s="112"/>
      <c r="BH41" s="185">
        <f t="shared" si="35"/>
        <v>0</v>
      </c>
      <c r="BI41" s="117"/>
      <c r="BJ41" s="236">
        <f t="shared" si="36"/>
        <v>0</v>
      </c>
      <c r="BK41" s="112"/>
      <c r="BL41" s="239">
        <v>39934</v>
      </c>
    </row>
    <row r="42" spans="2:64" s="206" customFormat="1" ht="15.75">
      <c r="B42" s="209" t="s">
        <v>405</v>
      </c>
      <c r="C42" s="210" t="s">
        <v>405</v>
      </c>
      <c r="D42" s="207"/>
      <c r="E42" s="207"/>
      <c r="F42" s="207"/>
      <c r="G42" s="207"/>
      <c r="H42" s="207"/>
      <c r="I42" s="207"/>
      <c r="J42" s="207"/>
      <c r="K42" s="207"/>
      <c r="L42" s="207"/>
      <c r="M42" s="207"/>
      <c r="N42" s="207"/>
      <c r="O42" s="208"/>
      <c r="P42" s="1494"/>
      <c r="Q42" s="209" t="s">
        <v>405</v>
      </c>
      <c r="R42" s="211" t="s">
        <v>405</v>
      </c>
      <c r="S42" s="207"/>
      <c r="T42" s="207"/>
      <c r="U42" s="207"/>
      <c r="V42" s="207"/>
      <c r="W42" s="207"/>
      <c r="X42" s="207"/>
      <c r="Y42" s="207"/>
      <c r="Z42" s="207"/>
      <c r="AA42" s="207"/>
      <c r="AB42" s="207"/>
      <c r="AC42" s="207"/>
      <c r="AD42" s="208"/>
      <c r="AE42" s="384"/>
      <c r="AF42" s="1494"/>
      <c r="AG42" s="209" t="s">
        <v>405</v>
      </c>
      <c r="AH42" s="281"/>
      <c r="AI42" s="211" t="s">
        <v>405</v>
      </c>
      <c r="AJ42" s="207"/>
      <c r="AK42" s="207"/>
      <c r="AL42" s="207"/>
      <c r="AM42" s="207"/>
      <c r="AN42" s="207"/>
      <c r="AO42" s="207"/>
      <c r="AP42" s="207"/>
      <c r="AQ42" s="207"/>
      <c r="AR42" s="207"/>
      <c r="AS42" s="207"/>
      <c r="AT42" s="207"/>
      <c r="AU42" s="208"/>
      <c r="AV42" s="384"/>
      <c r="AW42" s="1494"/>
      <c r="AX42" s="209" t="s">
        <v>405</v>
      </c>
      <c r="AY42" s="263"/>
      <c r="AZ42" s="211" t="s">
        <v>405</v>
      </c>
      <c r="BA42" s="207"/>
      <c r="BB42" s="207"/>
      <c r="BC42" s="207"/>
      <c r="BD42" s="207"/>
      <c r="BE42" s="207"/>
      <c r="BF42" s="207"/>
      <c r="BG42" s="207"/>
      <c r="BH42" s="207"/>
      <c r="BI42" s="207"/>
      <c r="BJ42" s="207"/>
      <c r="BK42" s="207"/>
      <c r="BL42" s="208"/>
    </row>
    <row r="43" spans="2:64" ht="13.5" customHeight="1">
      <c r="B43" s="1140" t="s">
        <v>320</v>
      </c>
      <c r="C43" s="141">
        <v>0</v>
      </c>
      <c r="D43" s="142"/>
      <c r="E43" s="136" t="s">
        <v>436</v>
      </c>
      <c r="F43" s="137"/>
      <c r="G43" s="136" t="s">
        <v>437</v>
      </c>
      <c r="H43" s="137"/>
      <c r="I43" s="141">
        <v>1</v>
      </c>
      <c r="J43" s="161"/>
      <c r="K43" s="136" t="s">
        <v>406</v>
      </c>
      <c r="L43" s="137"/>
      <c r="M43" s="141">
        <v>1</v>
      </c>
      <c r="N43" s="161"/>
      <c r="O43" s="143">
        <v>1</v>
      </c>
      <c r="P43" s="1493"/>
      <c r="Q43" s="1147" t="s">
        <v>201</v>
      </c>
      <c r="R43" s="180">
        <v>0</v>
      </c>
      <c r="S43" s="142"/>
      <c r="T43" s="136" t="s">
        <v>436</v>
      </c>
      <c r="U43" s="137"/>
      <c r="V43" s="136" t="s">
        <v>437</v>
      </c>
      <c r="W43" s="137"/>
      <c r="X43" s="141">
        <v>1</v>
      </c>
      <c r="Y43" s="161"/>
      <c r="Z43" s="136" t="s">
        <v>406</v>
      </c>
      <c r="AA43" s="137"/>
      <c r="AB43" s="141">
        <v>1</v>
      </c>
      <c r="AC43" s="161"/>
      <c r="AD43" s="143">
        <v>1</v>
      </c>
      <c r="AE43" s="387"/>
      <c r="AF43" s="1493"/>
      <c r="AG43" s="1147" t="s">
        <v>201</v>
      </c>
      <c r="AH43" s="1151">
        <v>0</v>
      </c>
      <c r="AI43" s="180">
        <v>0</v>
      </c>
      <c r="AJ43" s="142"/>
      <c r="AK43" s="136" t="s">
        <v>436</v>
      </c>
      <c r="AL43" s="137"/>
      <c r="AM43" s="136" t="s">
        <v>437</v>
      </c>
      <c r="AN43" s="137"/>
      <c r="AO43" s="141">
        <v>1</v>
      </c>
      <c r="AP43" s="161"/>
      <c r="AQ43" s="136" t="s">
        <v>406</v>
      </c>
      <c r="AR43" s="137"/>
      <c r="AS43" s="141">
        <v>1</v>
      </c>
      <c r="AT43" s="161"/>
      <c r="AU43" s="143">
        <v>1</v>
      </c>
      <c r="AV43" s="387"/>
      <c r="AW43" s="1493"/>
      <c r="AX43" s="1147" t="s">
        <v>201</v>
      </c>
      <c r="AY43" s="1149">
        <f>AH43</f>
        <v>0</v>
      </c>
      <c r="AZ43" s="240"/>
      <c r="BA43" s="115"/>
      <c r="BB43" s="241"/>
      <c r="BC43" s="234"/>
      <c r="BD43" s="241"/>
      <c r="BE43" s="234"/>
      <c r="BF43" s="242"/>
      <c r="BG43" s="243"/>
      <c r="BH43" s="241"/>
      <c r="BI43" s="234"/>
      <c r="BJ43" s="242"/>
      <c r="BK43" s="243"/>
      <c r="BL43" s="113"/>
    </row>
    <row r="44" spans="2:64">
      <c r="B44" s="1141"/>
      <c r="C44" s="109">
        <v>0</v>
      </c>
      <c r="D44" s="114"/>
      <c r="E44" s="109">
        <v>0.25</v>
      </c>
      <c r="F44" s="124"/>
      <c r="G44" s="109">
        <v>0.5</v>
      </c>
      <c r="H44" s="124"/>
      <c r="I44" s="109">
        <v>1</v>
      </c>
      <c r="J44" s="124"/>
      <c r="K44" s="109">
        <v>1.25</v>
      </c>
      <c r="L44" s="119"/>
      <c r="M44" s="109">
        <v>1</v>
      </c>
      <c r="N44" s="124"/>
      <c r="O44" s="266">
        <v>1</v>
      </c>
      <c r="P44" s="1493"/>
      <c r="Q44" s="1148"/>
      <c r="R44" s="184">
        <f>C44*R$4</f>
        <v>0</v>
      </c>
      <c r="S44" s="187"/>
      <c r="T44" s="184">
        <f>E44*T$4</f>
        <v>5.5</v>
      </c>
      <c r="U44" s="187"/>
      <c r="V44" s="184">
        <f>G44*V$4</f>
        <v>138</v>
      </c>
      <c r="W44" s="187"/>
      <c r="X44" s="184">
        <f>I44*X$4</f>
        <v>892</v>
      </c>
      <c r="Y44" s="188"/>
      <c r="Z44" s="184">
        <f>K44*Z$4</f>
        <v>100</v>
      </c>
      <c r="AA44" s="189"/>
      <c r="AB44" s="184">
        <f>M44*AB$4</f>
        <v>225</v>
      </c>
      <c r="AC44" s="188"/>
      <c r="AD44" s="191">
        <f>O44*AD$4</f>
        <v>180</v>
      </c>
      <c r="AE44" s="386">
        <f>SUM(R44:AD44)</f>
        <v>1540.5</v>
      </c>
      <c r="AF44" s="1493"/>
      <c r="AG44" s="1148"/>
      <c r="AH44" s="1152"/>
      <c r="AI44" s="184">
        <f>R44/(100-$AH43)*100</f>
        <v>0</v>
      </c>
      <c r="AJ44" s="187"/>
      <c r="AK44" s="184">
        <f>T44/(100-$AH43)*100</f>
        <v>5.5</v>
      </c>
      <c r="AL44" s="187"/>
      <c r="AM44" s="184">
        <f>V44/(100-$AH43)*100</f>
        <v>138</v>
      </c>
      <c r="AN44" s="187"/>
      <c r="AO44" s="184">
        <f>X44/(100-$AH43)*100</f>
        <v>892</v>
      </c>
      <c r="AP44" s="188"/>
      <c r="AQ44" s="184">
        <f>Z44/(100-$AH43)*100</f>
        <v>100</v>
      </c>
      <c r="AR44" s="189"/>
      <c r="AS44" s="184">
        <f>AB44/(100-$AH43)*100</f>
        <v>225</v>
      </c>
      <c r="AT44" s="188"/>
      <c r="AU44" s="184">
        <f>AD44/(100-$AH43)*100</f>
        <v>180</v>
      </c>
      <c r="AV44" s="386">
        <f>SUM(AI44:AU44)</f>
        <v>1540.5</v>
      </c>
      <c r="AW44" s="1493"/>
      <c r="AX44" s="1148"/>
      <c r="AY44" s="1150"/>
      <c r="AZ44" s="244">
        <f>AE44</f>
        <v>1540.5</v>
      </c>
      <c r="BA44" s="114"/>
      <c r="BB44" s="244">
        <f>AV44</f>
        <v>1540.5</v>
      </c>
      <c r="BC44" s="125"/>
      <c r="BD44" s="245">
        <v>1</v>
      </c>
      <c r="BE44" s="114"/>
      <c r="BF44" s="246">
        <f>BD44*BB44</f>
        <v>1540.5</v>
      </c>
      <c r="BG44" s="125"/>
      <c r="BH44" s="244">
        <f>BB44-AZ44</f>
        <v>0</v>
      </c>
      <c r="BI44" s="247"/>
      <c r="BJ44" s="246">
        <f>BH44*BD44</f>
        <v>0</v>
      </c>
      <c r="BK44" s="125"/>
      <c r="BL44" s="248">
        <v>39934</v>
      </c>
    </row>
    <row r="45" spans="2:64">
      <c r="B45" s="84" t="s">
        <v>407</v>
      </c>
      <c r="C45" s="138">
        <v>0</v>
      </c>
      <c r="D45" s="101"/>
      <c r="E45" s="138">
        <v>0</v>
      </c>
      <c r="F45" s="101"/>
      <c r="G45" s="138">
        <v>0</v>
      </c>
      <c r="H45" s="101"/>
      <c r="I45" s="96">
        <v>40</v>
      </c>
      <c r="J45" s="125"/>
      <c r="K45" s="109">
        <v>50</v>
      </c>
      <c r="L45" s="119"/>
      <c r="M45" s="96">
        <v>60</v>
      </c>
      <c r="N45" s="112"/>
      <c r="O45" s="71">
        <v>60</v>
      </c>
      <c r="P45" s="1493"/>
      <c r="Q45" s="84" t="s">
        <v>407</v>
      </c>
      <c r="R45" s="185">
        <f>(C45*R$4)/1000</f>
        <v>0</v>
      </c>
      <c r="S45" s="101"/>
      <c r="T45" s="185">
        <f>(E45*T$4)/1000</f>
        <v>0</v>
      </c>
      <c r="U45" s="101"/>
      <c r="V45" s="185">
        <f>(G45*V$4)/1000</f>
        <v>0</v>
      </c>
      <c r="W45" s="101"/>
      <c r="X45" s="185">
        <f>(I45*X$4)/1000</f>
        <v>35.68</v>
      </c>
      <c r="Y45" s="112"/>
      <c r="Z45" s="185">
        <f>(K45*Z$4)/1000</f>
        <v>4</v>
      </c>
      <c r="AA45" s="117"/>
      <c r="AB45" s="185">
        <f>(M45*AB$4)/1000</f>
        <v>13.5</v>
      </c>
      <c r="AC45" s="112"/>
      <c r="AD45" s="190">
        <f>(O45*AD$4)/1000</f>
        <v>10.8</v>
      </c>
      <c r="AE45" s="386">
        <f>SUM(R45:AD45)</f>
        <v>63.980000000000004</v>
      </c>
      <c r="AF45" s="1493"/>
      <c r="AG45" s="84" t="s">
        <v>407</v>
      </c>
      <c r="AH45" s="280">
        <v>0</v>
      </c>
      <c r="AI45" s="184">
        <f>R45/(100-$AH45)*100</f>
        <v>0</v>
      </c>
      <c r="AJ45" s="101"/>
      <c r="AK45" s="184">
        <f>T45/(100-$AH45)*100</f>
        <v>0</v>
      </c>
      <c r="AL45" s="101"/>
      <c r="AM45" s="184">
        <f>V45/(100-$AH45)*100</f>
        <v>0</v>
      </c>
      <c r="AN45" s="101"/>
      <c r="AO45" s="184">
        <f>X45/(100-$AH45)*100</f>
        <v>35.68</v>
      </c>
      <c r="AP45" s="112"/>
      <c r="AQ45" s="184">
        <f>Z45/(100-$AH45)*100</f>
        <v>4</v>
      </c>
      <c r="AR45" s="117"/>
      <c r="AS45" s="184">
        <f>AB45/(100-$AH45)*100</f>
        <v>13.5</v>
      </c>
      <c r="AT45" s="112"/>
      <c r="AU45" s="184">
        <f>AD45/(100-$AH45)*100</f>
        <v>10.8</v>
      </c>
      <c r="AV45" s="383">
        <f>SUM(AI45:AU45)</f>
        <v>63.980000000000004</v>
      </c>
      <c r="AW45" s="1493"/>
      <c r="AX45" s="84" t="s">
        <v>407</v>
      </c>
      <c r="AY45" s="262">
        <f>AH45</f>
        <v>0</v>
      </c>
      <c r="AZ45" s="185">
        <f>AE45</f>
        <v>63.980000000000004</v>
      </c>
      <c r="BA45" s="101"/>
      <c r="BB45" s="185">
        <f>AV45</f>
        <v>63.980000000000004</v>
      </c>
      <c r="BC45" s="112"/>
      <c r="BD45" s="237">
        <v>1</v>
      </c>
      <c r="BE45" s="101"/>
      <c r="BF45" s="236">
        <f>BD45*BB45</f>
        <v>63.980000000000004</v>
      </c>
      <c r="BG45" s="112"/>
      <c r="BH45" s="185">
        <f>BB45-AZ45</f>
        <v>0</v>
      </c>
      <c r="BI45" s="117"/>
      <c r="BJ45" s="236">
        <f>BH45*BD45</f>
        <v>0</v>
      </c>
      <c r="BK45" s="112"/>
      <c r="BL45" s="239">
        <v>39934</v>
      </c>
    </row>
    <row r="46" spans="2:64">
      <c r="B46" s="84" t="s">
        <v>409</v>
      </c>
      <c r="C46" s="138">
        <v>0</v>
      </c>
      <c r="D46" s="101"/>
      <c r="E46" s="96">
        <v>15</v>
      </c>
      <c r="F46" s="101"/>
      <c r="G46" s="96">
        <v>30</v>
      </c>
      <c r="H46" s="101"/>
      <c r="I46" s="96">
        <v>30</v>
      </c>
      <c r="J46" s="125"/>
      <c r="K46" s="109">
        <v>45</v>
      </c>
      <c r="L46" s="119"/>
      <c r="M46" s="96">
        <v>50</v>
      </c>
      <c r="N46" s="112"/>
      <c r="O46" s="71">
        <v>50</v>
      </c>
      <c r="P46" s="1493"/>
      <c r="Q46" s="84" t="s">
        <v>409</v>
      </c>
      <c r="R46" s="185">
        <f>(C46*R$4)/1000</f>
        <v>0</v>
      </c>
      <c r="S46" s="101"/>
      <c r="T46" s="185">
        <f>(E46*T$4)/1000</f>
        <v>0.33</v>
      </c>
      <c r="U46" s="101"/>
      <c r="V46" s="185">
        <f>(G46*V$4)/1000</f>
        <v>8.2799999999999994</v>
      </c>
      <c r="W46" s="101"/>
      <c r="X46" s="185">
        <f>(I46*X$4)/1000</f>
        <v>26.76</v>
      </c>
      <c r="Y46" s="112"/>
      <c r="Z46" s="185">
        <f>(K46*Z$4)/1000</f>
        <v>3.6</v>
      </c>
      <c r="AA46" s="117"/>
      <c r="AB46" s="185">
        <f>(M46*AB$4)/1000</f>
        <v>11.25</v>
      </c>
      <c r="AC46" s="112"/>
      <c r="AD46" s="190">
        <f>(O46*AD$4)/1000</f>
        <v>9</v>
      </c>
      <c r="AE46" s="386">
        <f>SUM(R46:AD46)</f>
        <v>59.220000000000006</v>
      </c>
      <c r="AF46" s="1493"/>
      <c r="AG46" s="84" t="s">
        <v>409</v>
      </c>
      <c r="AH46" s="280">
        <v>0</v>
      </c>
      <c r="AI46" s="184">
        <f>R46/(100-$AH46)*100</f>
        <v>0</v>
      </c>
      <c r="AJ46" s="101"/>
      <c r="AK46" s="184">
        <f>T46/(100-$AH46)*100</f>
        <v>0.33</v>
      </c>
      <c r="AL46" s="101"/>
      <c r="AM46" s="184">
        <f>V46/(100-$AH46)*100</f>
        <v>8.2799999999999994</v>
      </c>
      <c r="AN46" s="101"/>
      <c r="AO46" s="184">
        <f>X46/(100-$AH46)*100</f>
        <v>26.76</v>
      </c>
      <c r="AP46" s="112"/>
      <c r="AQ46" s="184">
        <f>Z46/(100-$AH46)*100</f>
        <v>3.6000000000000005</v>
      </c>
      <c r="AR46" s="117"/>
      <c r="AS46" s="184">
        <f>AB46/(100-$AH46)*100</f>
        <v>11.25</v>
      </c>
      <c r="AT46" s="112"/>
      <c r="AU46" s="184">
        <f>AD46/(100-$AH46)*100</f>
        <v>9</v>
      </c>
      <c r="AV46" s="383">
        <f>SUM(AI46:AU46)</f>
        <v>59.220000000000006</v>
      </c>
      <c r="AW46" s="1493"/>
      <c r="AX46" s="84" t="s">
        <v>409</v>
      </c>
      <c r="AY46" s="262">
        <f>AH46</f>
        <v>0</v>
      </c>
      <c r="AZ46" s="185">
        <f>AE46</f>
        <v>59.220000000000006</v>
      </c>
      <c r="BA46" s="101"/>
      <c r="BB46" s="185">
        <f>AV46</f>
        <v>59.220000000000006</v>
      </c>
      <c r="BC46" s="112"/>
      <c r="BD46" s="237">
        <v>1</v>
      </c>
      <c r="BE46" s="101"/>
      <c r="BF46" s="236">
        <f>BD46*BB46</f>
        <v>59.220000000000006</v>
      </c>
      <c r="BG46" s="112"/>
      <c r="BH46" s="185">
        <f>BB46-AZ46</f>
        <v>0</v>
      </c>
      <c r="BI46" s="117"/>
      <c r="BJ46" s="236">
        <f>BH46*BD46</f>
        <v>0</v>
      </c>
      <c r="BK46" s="112"/>
      <c r="BL46" s="239">
        <v>39934</v>
      </c>
    </row>
    <row r="47" spans="2:64" ht="37.5" customHeight="1">
      <c r="B47" s="1145" t="s">
        <v>321</v>
      </c>
      <c r="C47" s="141">
        <v>0</v>
      </c>
      <c r="D47" s="142"/>
      <c r="E47" s="136" t="s">
        <v>437</v>
      </c>
      <c r="F47" s="137"/>
      <c r="G47" s="141">
        <v>1</v>
      </c>
      <c r="H47" s="142"/>
      <c r="I47" s="141">
        <v>1</v>
      </c>
      <c r="J47" s="161"/>
      <c r="K47" s="141">
        <v>2</v>
      </c>
      <c r="L47" s="142"/>
      <c r="M47" s="141">
        <v>2</v>
      </c>
      <c r="N47" s="161"/>
      <c r="O47" s="143">
        <v>2</v>
      </c>
      <c r="P47" s="1493"/>
      <c r="Q47" s="1147" t="s">
        <v>202</v>
      </c>
      <c r="R47" s="180">
        <v>0</v>
      </c>
      <c r="S47" s="142"/>
      <c r="T47" s="136" t="s">
        <v>437</v>
      </c>
      <c r="U47" s="137"/>
      <c r="V47" s="141">
        <v>1</v>
      </c>
      <c r="W47" s="142"/>
      <c r="X47" s="141">
        <v>1</v>
      </c>
      <c r="Y47" s="161"/>
      <c r="Z47" s="141">
        <v>2</v>
      </c>
      <c r="AA47" s="142"/>
      <c r="AB47" s="141">
        <v>2</v>
      </c>
      <c r="AC47" s="161"/>
      <c r="AD47" s="143">
        <v>2</v>
      </c>
      <c r="AE47" s="387"/>
      <c r="AF47" s="1493"/>
      <c r="AG47" s="1147" t="s">
        <v>202</v>
      </c>
      <c r="AH47" s="1151">
        <v>0</v>
      </c>
      <c r="AI47" s="180">
        <v>0</v>
      </c>
      <c r="AJ47" s="142"/>
      <c r="AK47" s="136" t="s">
        <v>437</v>
      </c>
      <c r="AL47" s="137"/>
      <c r="AM47" s="141">
        <v>1</v>
      </c>
      <c r="AN47" s="142"/>
      <c r="AO47" s="141">
        <v>1</v>
      </c>
      <c r="AP47" s="161"/>
      <c r="AQ47" s="141">
        <v>2</v>
      </c>
      <c r="AR47" s="142"/>
      <c r="AS47" s="141">
        <v>2</v>
      </c>
      <c r="AT47" s="161"/>
      <c r="AU47" s="143">
        <v>2</v>
      </c>
      <c r="AV47" s="387"/>
      <c r="AW47" s="1493"/>
      <c r="AX47" s="1147" t="s">
        <v>202</v>
      </c>
      <c r="AY47" s="1149">
        <f>AH47</f>
        <v>0</v>
      </c>
      <c r="AZ47" s="240"/>
      <c r="BA47" s="115"/>
      <c r="BB47" s="241"/>
      <c r="BC47" s="234"/>
      <c r="BD47" s="242"/>
      <c r="BE47" s="115"/>
      <c r="BF47" s="242"/>
      <c r="BG47" s="243"/>
      <c r="BH47" s="242"/>
      <c r="BI47" s="115"/>
      <c r="BJ47" s="242"/>
      <c r="BK47" s="243"/>
      <c r="BL47" s="113"/>
    </row>
    <row r="48" spans="2:64">
      <c r="B48" s="1146"/>
      <c r="C48" s="109">
        <v>0</v>
      </c>
      <c r="D48" s="114"/>
      <c r="E48" s="109">
        <v>0.5</v>
      </c>
      <c r="F48" s="124"/>
      <c r="G48" s="109">
        <v>1</v>
      </c>
      <c r="H48" s="124"/>
      <c r="I48" s="109">
        <v>1</v>
      </c>
      <c r="J48" s="124"/>
      <c r="K48" s="109">
        <v>2</v>
      </c>
      <c r="L48" s="119"/>
      <c r="M48" s="109">
        <v>2</v>
      </c>
      <c r="N48" s="124"/>
      <c r="O48" s="266">
        <v>2</v>
      </c>
      <c r="P48" s="1493"/>
      <c r="Q48" s="1148"/>
      <c r="R48" s="184">
        <f>C48*R$4</f>
        <v>0</v>
      </c>
      <c r="S48" s="187"/>
      <c r="T48" s="184">
        <f>E48*T$4</f>
        <v>11</v>
      </c>
      <c r="U48" s="187"/>
      <c r="V48" s="184">
        <f>G48*V$4</f>
        <v>276</v>
      </c>
      <c r="W48" s="187"/>
      <c r="X48" s="184">
        <f>I48*X$4</f>
        <v>892</v>
      </c>
      <c r="Y48" s="188"/>
      <c r="Z48" s="184">
        <f>K48*Z$4</f>
        <v>160</v>
      </c>
      <c r="AA48" s="189"/>
      <c r="AB48" s="184">
        <f>M48*AB$4</f>
        <v>450</v>
      </c>
      <c r="AC48" s="188"/>
      <c r="AD48" s="191">
        <f>O48*AD$4</f>
        <v>360</v>
      </c>
      <c r="AE48" s="386">
        <f t="shared" ref="AE48:AE55" si="52">SUM(R48:AD48)</f>
        <v>2149</v>
      </c>
      <c r="AF48" s="1493"/>
      <c r="AG48" s="1148"/>
      <c r="AH48" s="1152"/>
      <c r="AI48" s="184">
        <f>R48/(100-$AH47)*100</f>
        <v>0</v>
      </c>
      <c r="AJ48" s="187"/>
      <c r="AK48" s="184">
        <f>T48/(100-$AH47)*100</f>
        <v>11</v>
      </c>
      <c r="AL48" s="187"/>
      <c r="AM48" s="184">
        <f>V48/(100-$AH47)*100</f>
        <v>276</v>
      </c>
      <c r="AN48" s="187"/>
      <c r="AO48" s="184">
        <f>X48/(100-$AH47)*100</f>
        <v>892</v>
      </c>
      <c r="AP48" s="188"/>
      <c r="AQ48" s="184">
        <f>Z48/(100-$AH47)*100</f>
        <v>160</v>
      </c>
      <c r="AR48" s="189"/>
      <c r="AS48" s="184">
        <f>AB48/(100-$AH47)*100</f>
        <v>450</v>
      </c>
      <c r="AT48" s="188"/>
      <c r="AU48" s="184">
        <f>AD48/(100-$AH47)*100</f>
        <v>360</v>
      </c>
      <c r="AV48" s="386">
        <f t="shared" ref="AV48:AV55" si="53">SUM(AI48:AU48)</f>
        <v>2149</v>
      </c>
      <c r="AW48" s="1493"/>
      <c r="AX48" s="1148"/>
      <c r="AY48" s="1150"/>
      <c r="AZ48" s="244">
        <f t="shared" ref="AZ48:AZ55" si="54">AE48</f>
        <v>2149</v>
      </c>
      <c r="BA48" s="114"/>
      <c r="BB48" s="244">
        <f t="shared" ref="BB48:BB55" si="55">AV48</f>
        <v>2149</v>
      </c>
      <c r="BC48" s="125"/>
      <c r="BD48" s="245">
        <v>1</v>
      </c>
      <c r="BE48" s="114"/>
      <c r="BF48" s="246">
        <f t="shared" ref="BF48:BF55" si="56">BD48*BB48</f>
        <v>2149</v>
      </c>
      <c r="BG48" s="125"/>
      <c r="BH48" s="244">
        <f t="shared" ref="BH48:BH55" si="57">BB48-AZ48</f>
        <v>0</v>
      </c>
      <c r="BI48" s="247"/>
      <c r="BJ48" s="246">
        <f t="shared" ref="BJ48:BJ55" si="58">BH48*BD48</f>
        <v>0</v>
      </c>
      <c r="BK48" s="125"/>
      <c r="BL48" s="248">
        <v>39934</v>
      </c>
    </row>
    <row r="49" spans="2:64">
      <c r="B49" s="84" t="s">
        <v>411</v>
      </c>
      <c r="C49" s="138">
        <v>0</v>
      </c>
      <c r="D49" s="101"/>
      <c r="E49" s="96">
        <v>15</v>
      </c>
      <c r="F49" s="101"/>
      <c r="G49" s="96">
        <v>30</v>
      </c>
      <c r="H49" s="101"/>
      <c r="I49" s="96">
        <v>30</v>
      </c>
      <c r="J49" s="125"/>
      <c r="K49" s="109">
        <v>45</v>
      </c>
      <c r="L49" s="119"/>
      <c r="M49" s="96">
        <v>50</v>
      </c>
      <c r="N49" s="112"/>
      <c r="O49" s="71">
        <v>50</v>
      </c>
      <c r="P49" s="1493"/>
      <c r="Q49" s="84" t="s">
        <v>411</v>
      </c>
      <c r="R49" s="185">
        <f t="shared" ref="R49:R55" si="59">(C49*R$4)/1000</f>
        <v>0</v>
      </c>
      <c r="S49" s="101"/>
      <c r="T49" s="185">
        <f t="shared" ref="T49:T55" si="60">(E49*T$4)/1000</f>
        <v>0.33</v>
      </c>
      <c r="U49" s="101"/>
      <c r="V49" s="185">
        <f t="shared" ref="V49:V55" si="61">(G49*V$4)/1000</f>
        <v>8.2799999999999994</v>
      </c>
      <c r="W49" s="101"/>
      <c r="X49" s="185">
        <f t="shared" ref="X49:X55" si="62">(I49*X$4)/1000</f>
        <v>26.76</v>
      </c>
      <c r="Y49" s="112"/>
      <c r="Z49" s="185">
        <f t="shared" ref="Z49:Z55" si="63">(K49*Z$4)/1000</f>
        <v>3.6</v>
      </c>
      <c r="AA49" s="117"/>
      <c r="AB49" s="185">
        <f t="shared" ref="AB49:AB55" si="64">(M49*AB$4)/1000</f>
        <v>11.25</v>
      </c>
      <c r="AC49" s="112"/>
      <c r="AD49" s="190">
        <f t="shared" ref="AD49:AD55" si="65">(O49*AD$4)/1000</f>
        <v>9</v>
      </c>
      <c r="AE49" s="386">
        <f t="shared" si="52"/>
        <v>59.220000000000006</v>
      </c>
      <c r="AF49" s="1493"/>
      <c r="AG49" s="84" t="s">
        <v>411</v>
      </c>
      <c r="AH49" s="280">
        <v>0</v>
      </c>
      <c r="AI49" s="184">
        <f t="shared" ref="AI49:AI55" si="66">R49/(100-$AH49)*100</f>
        <v>0</v>
      </c>
      <c r="AJ49" s="101"/>
      <c r="AK49" s="184">
        <f t="shared" ref="AK49:AK55" si="67">T49/(100-$AH49)*100</f>
        <v>0.33</v>
      </c>
      <c r="AL49" s="101"/>
      <c r="AM49" s="184">
        <f t="shared" ref="AM49:AM55" si="68">V49/(100-$AH49)*100</f>
        <v>8.2799999999999994</v>
      </c>
      <c r="AN49" s="101"/>
      <c r="AO49" s="184">
        <f t="shared" ref="AO49:AO55" si="69">X49/(100-$AH49)*100</f>
        <v>26.76</v>
      </c>
      <c r="AP49" s="112"/>
      <c r="AQ49" s="184">
        <f t="shared" ref="AQ49:AQ55" si="70">Z49/(100-$AH49)*100</f>
        <v>3.6000000000000005</v>
      </c>
      <c r="AR49" s="117"/>
      <c r="AS49" s="184">
        <f t="shared" ref="AS49:AS55" si="71">AB49/(100-$AH49)*100</f>
        <v>11.25</v>
      </c>
      <c r="AT49" s="112"/>
      <c r="AU49" s="184">
        <f t="shared" ref="AU49:AU55" si="72">AD49/(100-$AH49)*100</f>
        <v>9</v>
      </c>
      <c r="AV49" s="383">
        <f t="shared" si="53"/>
        <v>59.220000000000006</v>
      </c>
      <c r="AW49" s="1493"/>
      <c r="AX49" s="84" t="s">
        <v>411</v>
      </c>
      <c r="AY49" s="262">
        <f t="shared" ref="AY49:AY55" si="73">AH49</f>
        <v>0</v>
      </c>
      <c r="AZ49" s="185">
        <f t="shared" si="54"/>
        <v>59.220000000000006</v>
      </c>
      <c r="BA49" s="101"/>
      <c r="BB49" s="185">
        <f t="shared" si="55"/>
        <v>59.220000000000006</v>
      </c>
      <c r="BC49" s="112"/>
      <c r="BD49" s="237">
        <v>1</v>
      </c>
      <c r="BE49" s="101"/>
      <c r="BF49" s="236">
        <f t="shared" si="56"/>
        <v>59.220000000000006</v>
      </c>
      <c r="BG49" s="112"/>
      <c r="BH49" s="185">
        <f t="shared" si="57"/>
        <v>0</v>
      </c>
      <c r="BI49" s="117"/>
      <c r="BJ49" s="236">
        <f t="shared" si="58"/>
        <v>0</v>
      </c>
      <c r="BK49" s="112"/>
      <c r="BL49" s="239">
        <v>39934</v>
      </c>
    </row>
    <row r="50" spans="2:64">
      <c r="B50" s="84" t="s">
        <v>412</v>
      </c>
      <c r="C50" s="138">
        <v>0</v>
      </c>
      <c r="D50" s="101"/>
      <c r="E50" s="138">
        <v>0</v>
      </c>
      <c r="F50" s="101"/>
      <c r="G50" s="96">
        <v>20</v>
      </c>
      <c r="H50" s="101"/>
      <c r="I50" s="96">
        <v>30</v>
      </c>
      <c r="J50" s="125"/>
      <c r="K50" s="109">
        <v>45</v>
      </c>
      <c r="L50" s="119"/>
      <c r="M50" s="96">
        <v>50</v>
      </c>
      <c r="N50" s="112"/>
      <c r="O50" s="71">
        <v>50</v>
      </c>
      <c r="P50" s="1493"/>
      <c r="Q50" s="84" t="s">
        <v>412</v>
      </c>
      <c r="R50" s="185">
        <f t="shared" si="59"/>
        <v>0</v>
      </c>
      <c r="S50" s="101"/>
      <c r="T50" s="185">
        <f t="shared" si="60"/>
        <v>0</v>
      </c>
      <c r="U50" s="101"/>
      <c r="V50" s="185">
        <f t="shared" si="61"/>
        <v>5.52</v>
      </c>
      <c r="W50" s="101"/>
      <c r="X50" s="185">
        <f t="shared" si="62"/>
        <v>26.76</v>
      </c>
      <c r="Y50" s="112"/>
      <c r="Z50" s="185">
        <f t="shared" si="63"/>
        <v>3.6</v>
      </c>
      <c r="AA50" s="117"/>
      <c r="AB50" s="185">
        <f t="shared" si="64"/>
        <v>11.25</v>
      </c>
      <c r="AC50" s="112"/>
      <c r="AD50" s="190">
        <f t="shared" si="65"/>
        <v>9</v>
      </c>
      <c r="AE50" s="386">
        <f t="shared" si="52"/>
        <v>56.13</v>
      </c>
      <c r="AF50" s="1493"/>
      <c r="AG50" s="84" t="s">
        <v>412</v>
      </c>
      <c r="AH50" s="280">
        <v>0</v>
      </c>
      <c r="AI50" s="184">
        <f t="shared" si="66"/>
        <v>0</v>
      </c>
      <c r="AJ50" s="101"/>
      <c r="AK50" s="184">
        <f t="shared" si="67"/>
        <v>0</v>
      </c>
      <c r="AL50" s="101"/>
      <c r="AM50" s="184">
        <f t="shared" si="68"/>
        <v>5.52</v>
      </c>
      <c r="AN50" s="101"/>
      <c r="AO50" s="184">
        <f t="shared" si="69"/>
        <v>26.76</v>
      </c>
      <c r="AP50" s="112"/>
      <c r="AQ50" s="184">
        <f t="shared" si="70"/>
        <v>3.6000000000000005</v>
      </c>
      <c r="AR50" s="117"/>
      <c r="AS50" s="184">
        <f t="shared" si="71"/>
        <v>11.25</v>
      </c>
      <c r="AT50" s="112"/>
      <c r="AU50" s="184">
        <f t="shared" si="72"/>
        <v>9</v>
      </c>
      <c r="AV50" s="383">
        <f t="shared" si="53"/>
        <v>56.13</v>
      </c>
      <c r="AW50" s="1493"/>
      <c r="AX50" s="84" t="s">
        <v>412</v>
      </c>
      <c r="AY50" s="262">
        <f t="shared" si="73"/>
        <v>0</v>
      </c>
      <c r="AZ50" s="185">
        <f t="shared" si="54"/>
        <v>56.13</v>
      </c>
      <c r="BA50" s="101"/>
      <c r="BB50" s="185">
        <f t="shared" si="55"/>
        <v>56.13</v>
      </c>
      <c r="BC50" s="112"/>
      <c r="BD50" s="237">
        <v>1</v>
      </c>
      <c r="BE50" s="101"/>
      <c r="BF50" s="236">
        <f t="shared" si="56"/>
        <v>56.13</v>
      </c>
      <c r="BG50" s="112"/>
      <c r="BH50" s="185">
        <f t="shared" si="57"/>
        <v>0</v>
      </c>
      <c r="BI50" s="117"/>
      <c r="BJ50" s="236">
        <f t="shared" si="58"/>
        <v>0</v>
      </c>
      <c r="BK50" s="112"/>
      <c r="BL50" s="239">
        <v>39934</v>
      </c>
    </row>
    <row r="51" spans="2:64">
      <c r="B51" s="84" t="s">
        <v>413</v>
      </c>
      <c r="C51" s="138">
        <v>0</v>
      </c>
      <c r="D51" s="101"/>
      <c r="E51" s="96">
        <v>15</v>
      </c>
      <c r="F51" s="101"/>
      <c r="G51" s="96">
        <v>30</v>
      </c>
      <c r="H51" s="101"/>
      <c r="I51" s="96">
        <v>40</v>
      </c>
      <c r="J51" s="112"/>
      <c r="K51" s="96">
        <v>50</v>
      </c>
      <c r="L51" s="101"/>
      <c r="M51" s="96">
        <v>50</v>
      </c>
      <c r="N51" s="112"/>
      <c r="O51" s="71">
        <v>50</v>
      </c>
      <c r="P51" s="1493"/>
      <c r="Q51" s="84" t="s">
        <v>413</v>
      </c>
      <c r="R51" s="185">
        <f t="shared" si="59"/>
        <v>0</v>
      </c>
      <c r="S51" s="101"/>
      <c r="T51" s="185">
        <f t="shared" si="60"/>
        <v>0.33</v>
      </c>
      <c r="U51" s="101"/>
      <c r="V51" s="185">
        <f t="shared" si="61"/>
        <v>8.2799999999999994</v>
      </c>
      <c r="W51" s="101"/>
      <c r="X51" s="185">
        <f t="shared" si="62"/>
        <v>35.68</v>
      </c>
      <c r="Y51" s="112"/>
      <c r="Z51" s="185">
        <f t="shared" si="63"/>
        <v>4</v>
      </c>
      <c r="AA51" s="117"/>
      <c r="AB51" s="185">
        <f t="shared" si="64"/>
        <v>11.25</v>
      </c>
      <c r="AC51" s="112"/>
      <c r="AD51" s="190">
        <f t="shared" si="65"/>
        <v>9</v>
      </c>
      <c r="AE51" s="386">
        <f t="shared" si="52"/>
        <v>68.539999999999992</v>
      </c>
      <c r="AF51" s="1493"/>
      <c r="AG51" s="84" t="s">
        <v>413</v>
      </c>
      <c r="AH51" s="280">
        <v>0</v>
      </c>
      <c r="AI51" s="184">
        <f t="shared" si="66"/>
        <v>0</v>
      </c>
      <c r="AJ51" s="101"/>
      <c r="AK51" s="184">
        <f t="shared" si="67"/>
        <v>0.33</v>
      </c>
      <c r="AL51" s="101"/>
      <c r="AM51" s="184">
        <f t="shared" si="68"/>
        <v>8.2799999999999994</v>
      </c>
      <c r="AN51" s="101"/>
      <c r="AO51" s="184">
        <f t="shared" si="69"/>
        <v>35.68</v>
      </c>
      <c r="AP51" s="112"/>
      <c r="AQ51" s="184">
        <f t="shared" si="70"/>
        <v>4</v>
      </c>
      <c r="AR51" s="117"/>
      <c r="AS51" s="184">
        <f t="shared" si="71"/>
        <v>11.25</v>
      </c>
      <c r="AT51" s="112"/>
      <c r="AU51" s="184">
        <f t="shared" si="72"/>
        <v>9</v>
      </c>
      <c r="AV51" s="383">
        <f t="shared" si="53"/>
        <v>68.539999999999992</v>
      </c>
      <c r="AW51" s="1493"/>
      <c r="AX51" s="84" t="s">
        <v>413</v>
      </c>
      <c r="AY51" s="262">
        <f t="shared" si="73"/>
        <v>0</v>
      </c>
      <c r="AZ51" s="185">
        <f t="shared" si="54"/>
        <v>68.539999999999992</v>
      </c>
      <c r="BA51" s="101"/>
      <c r="BB51" s="185">
        <f t="shared" si="55"/>
        <v>68.539999999999992</v>
      </c>
      <c r="BC51" s="112"/>
      <c r="BD51" s="237">
        <v>1</v>
      </c>
      <c r="BE51" s="101"/>
      <c r="BF51" s="236">
        <f t="shared" si="56"/>
        <v>68.539999999999992</v>
      </c>
      <c r="BG51" s="112"/>
      <c r="BH51" s="185">
        <f t="shared" si="57"/>
        <v>0</v>
      </c>
      <c r="BI51" s="117"/>
      <c r="BJ51" s="236">
        <f t="shared" si="58"/>
        <v>0</v>
      </c>
      <c r="BK51" s="112"/>
      <c r="BL51" s="239">
        <v>39934</v>
      </c>
    </row>
    <row r="52" spans="2:64">
      <c r="B52" s="84" t="s">
        <v>414</v>
      </c>
      <c r="C52" s="138">
        <v>0</v>
      </c>
      <c r="D52" s="101"/>
      <c r="E52" s="138">
        <v>0</v>
      </c>
      <c r="F52" s="101"/>
      <c r="G52" s="96">
        <v>30</v>
      </c>
      <c r="H52" s="101"/>
      <c r="I52" s="96">
        <v>30</v>
      </c>
      <c r="J52" s="125"/>
      <c r="K52" s="109">
        <v>45</v>
      </c>
      <c r="L52" s="119"/>
      <c r="M52" s="96">
        <v>50</v>
      </c>
      <c r="N52" s="112"/>
      <c r="O52" s="71">
        <v>50</v>
      </c>
      <c r="P52" s="1493"/>
      <c r="Q52" s="84" t="s">
        <v>414</v>
      </c>
      <c r="R52" s="185">
        <f t="shared" si="59"/>
        <v>0</v>
      </c>
      <c r="S52" s="101"/>
      <c r="T52" s="185">
        <f t="shared" si="60"/>
        <v>0</v>
      </c>
      <c r="U52" s="101"/>
      <c r="V52" s="185">
        <f t="shared" si="61"/>
        <v>8.2799999999999994</v>
      </c>
      <c r="W52" s="101"/>
      <c r="X52" s="185">
        <f t="shared" si="62"/>
        <v>26.76</v>
      </c>
      <c r="Y52" s="112"/>
      <c r="Z52" s="185">
        <f t="shared" si="63"/>
        <v>3.6</v>
      </c>
      <c r="AA52" s="117"/>
      <c r="AB52" s="185">
        <f t="shared" si="64"/>
        <v>11.25</v>
      </c>
      <c r="AC52" s="112"/>
      <c r="AD52" s="190">
        <f t="shared" si="65"/>
        <v>9</v>
      </c>
      <c r="AE52" s="386">
        <f t="shared" si="52"/>
        <v>58.89</v>
      </c>
      <c r="AF52" s="1493"/>
      <c r="AG52" s="84" t="s">
        <v>414</v>
      </c>
      <c r="AH52" s="280">
        <v>0</v>
      </c>
      <c r="AI52" s="184">
        <f t="shared" si="66"/>
        <v>0</v>
      </c>
      <c r="AJ52" s="101"/>
      <c r="AK52" s="184">
        <f t="shared" si="67"/>
        <v>0</v>
      </c>
      <c r="AL52" s="101"/>
      <c r="AM52" s="184">
        <f t="shared" si="68"/>
        <v>8.2799999999999994</v>
      </c>
      <c r="AN52" s="101"/>
      <c r="AO52" s="184">
        <f t="shared" si="69"/>
        <v>26.76</v>
      </c>
      <c r="AP52" s="112"/>
      <c r="AQ52" s="184">
        <f t="shared" si="70"/>
        <v>3.6000000000000005</v>
      </c>
      <c r="AR52" s="117"/>
      <c r="AS52" s="184">
        <f t="shared" si="71"/>
        <v>11.25</v>
      </c>
      <c r="AT52" s="112"/>
      <c r="AU52" s="184">
        <f t="shared" si="72"/>
        <v>9</v>
      </c>
      <c r="AV52" s="383">
        <f t="shared" si="53"/>
        <v>58.89</v>
      </c>
      <c r="AW52" s="1493"/>
      <c r="AX52" s="84" t="s">
        <v>414</v>
      </c>
      <c r="AY52" s="262">
        <f t="shared" si="73"/>
        <v>0</v>
      </c>
      <c r="AZ52" s="185">
        <f t="shared" si="54"/>
        <v>58.89</v>
      </c>
      <c r="BA52" s="101"/>
      <c r="BB52" s="185">
        <f t="shared" si="55"/>
        <v>58.89</v>
      </c>
      <c r="BC52" s="112"/>
      <c r="BD52" s="237">
        <v>1</v>
      </c>
      <c r="BE52" s="101"/>
      <c r="BF52" s="236">
        <f t="shared" si="56"/>
        <v>58.89</v>
      </c>
      <c r="BG52" s="112"/>
      <c r="BH52" s="185">
        <f t="shared" si="57"/>
        <v>0</v>
      </c>
      <c r="BI52" s="117"/>
      <c r="BJ52" s="236">
        <f t="shared" si="58"/>
        <v>0</v>
      </c>
      <c r="BK52" s="112"/>
      <c r="BL52" s="239">
        <v>39934</v>
      </c>
    </row>
    <row r="53" spans="2:64">
      <c r="B53" s="84" t="s">
        <v>415</v>
      </c>
      <c r="C53" s="138">
        <v>0</v>
      </c>
      <c r="D53" s="101"/>
      <c r="E53" s="138">
        <v>0</v>
      </c>
      <c r="F53" s="101"/>
      <c r="G53" s="96">
        <v>45</v>
      </c>
      <c r="H53" s="101"/>
      <c r="I53" s="96">
        <v>45</v>
      </c>
      <c r="J53" s="112"/>
      <c r="K53" s="96">
        <v>65</v>
      </c>
      <c r="L53" s="101"/>
      <c r="M53" s="96">
        <v>65</v>
      </c>
      <c r="N53" s="112"/>
      <c r="O53" s="71">
        <v>65</v>
      </c>
      <c r="P53" s="1493"/>
      <c r="Q53" s="84" t="s">
        <v>415</v>
      </c>
      <c r="R53" s="185">
        <f t="shared" si="59"/>
        <v>0</v>
      </c>
      <c r="S53" s="101"/>
      <c r="T53" s="185">
        <f t="shared" si="60"/>
        <v>0</v>
      </c>
      <c r="U53" s="101"/>
      <c r="V53" s="185">
        <f t="shared" si="61"/>
        <v>12.42</v>
      </c>
      <c r="W53" s="101"/>
      <c r="X53" s="185">
        <f t="shared" si="62"/>
        <v>40.14</v>
      </c>
      <c r="Y53" s="112"/>
      <c r="Z53" s="185">
        <f t="shared" si="63"/>
        <v>5.2</v>
      </c>
      <c r="AA53" s="117"/>
      <c r="AB53" s="185">
        <f t="shared" si="64"/>
        <v>14.625</v>
      </c>
      <c r="AC53" s="112"/>
      <c r="AD53" s="190">
        <f t="shared" si="65"/>
        <v>11.7</v>
      </c>
      <c r="AE53" s="386">
        <f t="shared" si="52"/>
        <v>84.085000000000008</v>
      </c>
      <c r="AF53" s="1493"/>
      <c r="AG53" s="84" t="s">
        <v>415</v>
      </c>
      <c r="AH53" s="280">
        <v>0</v>
      </c>
      <c r="AI53" s="184">
        <f t="shared" si="66"/>
        <v>0</v>
      </c>
      <c r="AJ53" s="101"/>
      <c r="AK53" s="184">
        <f t="shared" si="67"/>
        <v>0</v>
      </c>
      <c r="AL53" s="101"/>
      <c r="AM53" s="184">
        <f t="shared" si="68"/>
        <v>12.42</v>
      </c>
      <c r="AN53" s="101"/>
      <c r="AO53" s="184">
        <f t="shared" si="69"/>
        <v>40.14</v>
      </c>
      <c r="AP53" s="112"/>
      <c r="AQ53" s="184">
        <f t="shared" si="70"/>
        <v>5.2</v>
      </c>
      <c r="AR53" s="117"/>
      <c r="AS53" s="184">
        <f t="shared" si="71"/>
        <v>14.625</v>
      </c>
      <c r="AT53" s="112"/>
      <c r="AU53" s="184">
        <f t="shared" si="72"/>
        <v>11.7</v>
      </c>
      <c r="AV53" s="383">
        <f t="shared" si="53"/>
        <v>84.085000000000008</v>
      </c>
      <c r="AW53" s="1493"/>
      <c r="AX53" s="84" t="s">
        <v>415</v>
      </c>
      <c r="AY53" s="262">
        <f t="shared" si="73"/>
        <v>0</v>
      </c>
      <c r="AZ53" s="185">
        <f t="shared" si="54"/>
        <v>84.085000000000008</v>
      </c>
      <c r="BA53" s="101"/>
      <c r="BB53" s="185">
        <f t="shared" si="55"/>
        <v>84.085000000000008</v>
      </c>
      <c r="BC53" s="112"/>
      <c r="BD53" s="237">
        <v>1</v>
      </c>
      <c r="BE53" s="101"/>
      <c r="BF53" s="236">
        <f t="shared" si="56"/>
        <v>84.085000000000008</v>
      </c>
      <c r="BG53" s="112"/>
      <c r="BH53" s="185">
        <f t="shared" si="57"/>
        <v>0</v>
      </c>
      <c r="BI53" s="117"/>
      <c r="BJ53" s="236">
        <f t="shared" si="58"/>
        <v>0</v>
      </c>
      <c r="BK53" s="112"/>
      <c r="BL53" s="239">
        <v>39934</v>
      </c>
    </row>
    <row r="54" spans="2:64">
      <c r="B54" s="84" t="s">
        <v>416</v>
      </c>
      <c r="C54" s="138">
        <v>0</v>
      </c>
      <c r="D54" s="101"/>
      <c r="E54" s="138">
        <v>0</v>
      </c>
      <c r="F54" s="101"/>
      <c r="G54" s="96">
        <v>30</v>
      </c>
      <c r="H54" s="101"/>
      <c r="I54" s="96">
        <v>30</v>
      </c>
      <c r="J54" s="125"/>
      <c r="K54" s="109">
        <v>45</v>
      </c>
      <c r="L54" s="119"/>
      <c r="M54" s="96">
        <v>50</v>
      </c>
      <c r="N54" s="112"/>
      <c r="O54" s="71">
        <v>50</v>
      </c>
      <c r="P54" s="1493"/>
      <c r="Q54" s="84" t="s">
        <v>416</v>
      </c>
      <c r="R54" s="185">
        <f t="shared" si="59"/>
        <v>0</v>
      </c>
      <c r="S54" s="101"/>
      <c r="T54" s="185">
        <f t="shared" si="60"/>
        <v>0</v>
      </c>
      <c r="U54" s="101"/>
      <c r="V54" s="185">
        <f t="shared" si="61"/>
        <v>8.2799999999999994</v>
      </c>
      <c r="W54" s="101"/>
      <c r="X54" s="185">
        <f t="shared" si="62"/>
        <v>26.76</v>
      </c>
      <c r="Y54" s="112"/>
      <c r="Z54" s="185">
        <f t="shared" si="63"/>
        <v>3.6</v>
      </c>
      <c r="AA54" s="117"/>
      <c r="AB54" s="185">
        <f t="shared" si="64"/>
        <v>11.25</v>
      </c>
      <c r="AC54" s="112"/>
      <c r="AD54" s="190">
        <f t="shared" si="65"/>
        <v>9</v>
      </c>
      <c r="AE54" s="386">
        <f t="shared" si="52"/>
        <v>58.89</v>
      </c>
      <c r="AF54" s="1493"/>
      <c r="AG54" s="84" t="s">
        <v>416</v>
      </c>
      <c r="AH54" s="280">
        <v>0</v>
      </c>
      <c r="AI54" s="184">
        <f t="shared" si="66"/>
        <v>0</v>
      </c>
      <c r="AJ54" s="101"/>
      <c r="AK54" s="184">
        <f t="shared" si="67"/>
        <v>0</v>
      </c>
      <c r="AL54" s="101"/>
      <c r="AM54" s="184">
        <f t="shared" si="68"/>
        <v>8.2799999999999994</v>
      </c>
      <c r="AN54" s="101"/>
      <c r="AO54" s="184">
        <f t="shared" si="69"/>
        <v>26.76</v>
      </c>
      <c r="AP54" s="112"/>
      <c r="AQ54" s="184">
        <f t="shared" si="70"/>
        <v>3.6000000000000005</v>
      </c>
      <c r="AR54" s="117"/>
      <c r="AS54" s="184">
        <f t="shared" si="71"/>
        <v>11.25</v>
      </c>
      <c r="AT54" s="112"/>
      <c r="AU54" s="184">
        <f t="shared" si="72"/>
        <v>9</v>
      </c>
      <c r="AV54" s="383">
        <f t="shared" si="53"/>
        <v>58.89</v>
      </c>
      <c r="AW54" s="1493"/>
      <c r="AX54" s="84" t="s">
        <v>416</v>
      </c>
      <c r="AY54" s="262">
        <f t="shared" si="73"/>
        <v>0</v>
      </c>
      <c r="AZ54" s="185">
        <f t="shared" si="54"/>
        <v>58.89</v>
      </c>
      <c r="BA54" s="101"/>
      <c r="BB54" s="185">
        <f t="shared" si="55"/>
        <v>58.89</v>
      </c>
      <c r="BC54" s="112"/>
      <c r="BD54" s="237">
        <v>1</v>
      </c>
      <c r="BE54" s="101"/>
      <c r="BF54" s="236">
        <f t="shared" si="56"/>
        <v>58.89</v>
      </c>
      <c r="BG54" s="112"/>
      <c r="BH54" s="185">
        <f t="shared" si="57"/>
        <v>0</v>
      </c>
      <c r="BI54" s="117"/>
      <c r="BJ54" s="236">
        <f t="shared" si="58"/>
        <v>0</v>
      </c>
      <c r="BK54" s="112"/>
      <c r="BL54" s="239">
        <v>39934</v>
      </c>
    </row>
    <row r="55" spans="2:64" ht="24">
      <c r="B55" s="84" t="s">
        <v>417</v>
      </c>
      <c r="C55" s="138">
        <v>0</v>
      </c>
      <c r="D55" s="101"/>
      <c r="E55" s="138">
        <v>0</v>
      </c>
      <c r="F55" s="101"/>
      <c r="G55" s="96">
        <v>30</v>
      </c>
      <c r="H55" s="101"/>
      <c r="I55" s="96">
        <v>30</v>
      </c>
      <c r="J55" s="125"/>
      <c r="K55" s="109">
        <v>45</v>
      </c>
      <c r="L55" s="119"/>
      <c r="M55" s="96">
        <v>50</v>
      </c>
      <c r="N55" s="112"/>
      <c r="O55" s="71">
        <v>50</v>
      </c>
      <c r="P55" s="1493"/>
      <c r="Q55" s="84" t="s">
        <v>417</v>
      </c>
      <c r="R55" s="185">
        <f t="shared" si="59"/>
        <v>0</v>
      </c>
      <c r="S55" s="101"/>
      <c r="T55" s="185">
        <f t="shared" si="60"/>
        <v>0</v>
      </c>
      <c r="U55" s="101"/>
      <c r="V55" s="185">
        <f t="shared" si="61"/>
        <v>8.2799999999999994</v>
      </c>
      <c r="W55" s="101"/>
      <c r="X55" s="185">
        <f t="shared" si="62"/>
        <v>26.76</v>
      </c>
      <c r="Y55" s="112"/>
      <c r="Z55" s="185">
        <f t="shared" si="63"/>
        <v>3.6</v>
      </c>
      <c r="AA55" s="117"/>
      <c r="AB55" s="185">
        <f t="shared" si="64"/>
        <v>11.25</v>
      </c>
      <c r="AC55" s="112"/>
      <c r="AD55" s="190">
        <f t="shared" si="65"/>
        <v>9</v>
      </c>
      <c r="AE55" s="386">
        <f t="shared" si="52"/>
        <v>58.89</v>
      </c>
      <c r="AF55" s="1493"/>
      <c r="AG55" s="84" t="s">
        <v>417</v>
      </c>
      <c r="AH55" s="280">
        <v>0</v>
      </c>
      <c r="AI55" s="184">
        <f t="shared" si="66"/>
        <v>0</v>
      </c>
      <c r="AJ55" s="101"/>
      <c r="AK55" s="184">
        <f t="shared" si="67"/>
        <v>0</v>
      </c>
      <c r="AL55" s="101"/>
      <c r="AM55" s="184">
        <f t="shared" si="68"/>
        <v>8.2799999999999994</v>
      </c>
      <c r="AN55" s="101"/>
      <c r="AO55" s="184">
        <f t="shared" si="69"/>
        <v>26.76</v>
      </c>
      <c r="AP55" s="112"/>
      <c r="AQ55" s="184">
        <f t="shared" si="70"/>
        <v>3.6000000000000005</v>
      </c>
      <c r="AR55" s="117"/>
      <c r="AS55" s="184">
        <f t="shared" si="71"/>
        <v>11.25</v>
      </c>
      <c r="AT55" s="112"/>
      <c r="AU55" s="184">
        <f t="shared" si="72"/>
        <v>9</v>
      </c>
      <c r="AV55" s="383">
        <f t="shared" si="53"/>
        <v>58.89</v>
      </c>
      <c r="AW55" s="1493"/>
      <c r="AX55" s="84" t="s">
        <v>417</v>
      </c>
      <c r="AY55" s="262">
        <f t="shared" si="73"/>
        <v>0</v>
      </c>
      <c r="AZ55" s="185">
        <f t="shared" si="54"/>
        <v>58.89</v>
      </c>
      <c r="BA55" s="101"/>
      <c r="BB55" s="185">
        <f t="shared" si="55"/>
        <v>58.89</v>
      </c>
      <c r="BC55" s="112"/>
      <c r="BD55" s="237">
        <v>1</v>
      </c>
      <c r="BE55" s="101"/>
      <c r="BF55" s="236">
        <f t="shared" si="56"/>
        <v>58.89</v>
      </c>
      <c r="BG55" s="112"/>
      <c r="BH55" s="185">
        <f t="shared" si="57"/>
        <v>0</v>
      </c>
      <c r="BI55" s="117"/>
      <c r="BJ55" s="236">
        <f t="shared" si="58"/>
        <v>0</v>
      </c>
      <c r="BK55" s="112"/>
      <c r="BL55" s="239">
        <v>39934</v>
      </c>
    </row>
    <row r="56" spans="2:64" s="206" customFormat="1" ht="15.75">
      <c r="B56" s="209" t="s">
        <v>418</v>
      </c>
      <c r="C56" s="210" t="s">
        <v>418</v>
      </c>
      <c r="D56" s="207"/>
      <c r="E56" s="207"/>
      <c r="F56" s="207"/>
      <c r="G56" s="207"/>
      <c r="H56" s="207"/>
      <c r="I56" s="207"/>
      <c r="J56" s="207"/>
      <c r="K56" s="207"/>
      <c r="L56" s="207"/>
      <c r="M56" s="207"/>
      <c r="N56" s="207"/>
      <c r="O56" s="208"/>
      <c r="P56" s="1494"/>
      <c r="Q56" s="209" t="s">
        <v>418</v>
      </c>
      <c r="R56" s="211" t="s">
        <v>418</v>
      </c>
      <c r="S56" s="207"/>
      <c r="T56" s="207"/>
      <c r="U56" s="207"/>
      <c r="V56" s="207"/>
      <c r="W56" s="207"/>
      <c r="X56" s="207"/>
      <c r="Y56" s="207"/>
      <c r="Z56" s="207"/>
      <c r="AA56" s="207"/>
      <c r="AB56" s="207"/>
      <c r="AC56" s="207"/>
      <c r="AD56" s="208"/>
      <c r="AE56" s="384"/>
      <c r="AF56" s="1494"/>
      <c r="AG56" s="209" t="s">
        <v>418</v>
      </c>
      <c r="AH56" s="281"/>
      <c r="AI56" s="211" t="s">
        <v>418</v>
      </c>
      <c r="AJ56" s="207"/>
      <c r="AK56" s="207"/>
      <c r="AL56" s="207"/>
      <c r="AM56" s="207"/>
      <c r="AN56" s="207"/>
      <c r="AO56" s="207"/>
      <c r="AP56" s="207"/>
      <c r="AQ56" s="207"/>
      <c r="AR56" s="207"/>
      <c r="AS56" s="207"/>
      <c r="AT56" s="207"/>
      <c r="AU56" s="208"/>
      <c r="AV56" s="384"/>
      <c r="AW56" s="1494"/>
      <c r="AX56" s="209" t="s">
        <v>418</v>
      </c>
      <c r="AY56" s="263"/>
      <c r="AZ56" s="211" t="s">
        <v>418</v>
      </c>
      <c r="BA56" s="207"/>
      <c r="BB56" s="207"/>
      <c r="BC56" s="207"/>
      <c r="BD56" s="207"/>
      <c r="BE56" s="207"/>
      <c r="BF56" s="207"/>
      <c r="BG56" s="207"/>
      <c r="BH56" s="207"/>
      <c r="BI56" s="207"/>
      <c r="BJ56" s="207"/>
      <c r="BK56" s="207"/>
      <c r="BL56" s="208"/>
    </row>
    <row r="57" spans="2:64">
      <c r="B57" s="84" t="s">
        <v>419</v>
      </c>
      <c r="C57" s="138">
        <v>0</v>
      </c>
      <c r="D57" s="101"/>
      <c r="E57" s="138">
        <v>0</v>
      </c>
      <c r="F57" s="101"/>
      <c r="G57" s="96">
        <v>50</v>
      </c>
      <c r="H57" s="101"/>
      <c r="I57" s="96">
        <v>50</v>
      </c>
      <c r="J57" s="112"/>
      <c r="K57" s="96">
        <v>100</v>
      </c>
      <c r="L57" s="101"/>
      <c r="M57" s="96">
        <v>50</v>
      </c>
      <c r="N57" s="112"/>
      <c r="O57" s="71">
        <v>50</v>
      </c>
      <c r="P57" s="1493"/>
      <c r="Q57" s="84" t="s">
        <v>419</v>
      </c>
      <c r="R57" s="185">
        <f t="shared" ref="R57:R62" si="74">(C57*R$4)/1000</f>
        <v>0</v>
      </c>
      <c r="S57" s="101"/>
      <c r="T57" s="185">
        <f t="shared" ref="T57:T62" si="75">(E57*T$4)/1000</f>
        <v>0</v>
      </c>
      <c r="U57" s="101"/>
      <c r="V57" s="185">
        <f t="shared" ref="V57:V62" si="76">(G57*V$4)/1000</f>
        <v>13.8</v>
      </c>
      <c r="W57" s="101"/>
      <c r="X57" s="185">
        <f t="shared" ref="X57:X62" si="77">(I57*X$4)/1000</f>
        <v>44.6</v>
      </c>
      <c r="Y57" s="112"/>
      <c r="Z57" s="185">
        <f t="shared" ref="Z57:Z62" si="78">(K57*Z$4)/1000</f>
        <v>8</v>
      </c>
      <c r="AA57" s="117"/>
      <c r="AB57" s="185">
        <f t="shared" ref="AB57:AB62" si="79">(M57*AB$4)/1000</f>
        <v>11.25</v>
      </c>
      <c r="AC57" s="112"/>
      <c r="AD57" s="190">
        <f t="shared" ref="AD57:AD62" si="80">(O57*AD$4)/1000</f>
        <v>9</v>
      </c>
      <c r="AE57" s="386">
        <f t="shared" ref="AE57:AE62" si="81">SUM(R57:AD57)</f>
        <v>86.65</v>
      </c>
      <c r="AF57" s="1493"/>
      <c r="AG57" s="84" t="s">
        <v>419</v>
      </c>
      <c r="AH57" s="280">
        <v>0</v>
      </c>
      <c r="AI57" s="184">
        <f t="shared" ref="AI57:AI62" si="82">R57/(100-$AH57)*100</f>
        <v>0</v>
      </c>
      <c r="AJ57" s="101"/>
      <c r="AK57" s="184">
        <f t="shared" ref="AK57:AK62" si="83">T57/(100-$AH57)*100</f>
        <v>0</v>
      </c>
      <c r="AL57" s="101"/>
      <c r="AM57" s="184">
        <f t="shared" ref="AM57:AM62" si="84">V57/(100-$AH57)*100</f>
        <v>13.8</v>
      </c>
      <c r="AN57" s="101"/>
      <c r="AO57" s="184">
        <f t="shared" ref="AO57:AO62" si="85">X57/(100-$AH57)*100</f>
        <v>44.6</v>
      </c>
      <c r="AP57" s="112"/>
      <c r="AQ57" s="184">
        <f t="shared" ref="AQ57:AQ62" si="86">Z57/(100-$AH57)*100</f>
        <v>8</v>
      </c>
      <c r="AR57" s="117"/>
      <c r="AS57" s="184">
        <f t="shared" ref="AS57:AS62" si="87">AB57/(100-$AH57)*100</f>
        <v>11.25</v>
      </c>
      <c r="AT57" s="112"/>
      <c r="AU57" s="184">
        <f t="shared" ref="AU57:AU62" si="88">AD57/(100-$AH57)*100</f>
        <v>9</v>
      </c>
      <c r="AV57" s="383">
        <f t="shared" ref="AV57:AV62" si="89">SUM(AI57:AU57)</f>
        <v>86.65</v>
      </c>
      <c r="AW57" s="1493"/>
      <c r="AX57" s="84" t="s">
        <v>419</v>
      </c>
      <c r="AY57" s="262">
        <f t="shared" ref="AY57:AY62" si="90">AH57</f>
        <v>0</v>
      </c>
      <c r="AZ57" s="185">
        <f t="shared" ref="AZ57:AZ62" si="91">AE57</f>
        <v>86.65</v>
      </c>
      <c r="BA57" s="101"/>
      <c r="BB57" s="185">
        <f t="shared" ref="BB57:BB62" si="92">AV57</f>
        <v>86.65</v>
      </c>
      <c r="BC57" s="112"/>
      <c r="BD57" s="237">
        <v>1</v>
      </c>
      <c r="BE57" s="101"/>
      <c r="BF57" s="236">
        <f t="shared" ref="BF57:BF62" si="93">BD57*BB57</f>
        <v>86.65</v>
      </c>
      <c r="BG57" s="112"/>
      <c r="BH57" s="185">
        <f t="shared" ref="BH57:BH62" si="94">BB57-AZ57</f>
        <v>0</v>
      </c>
      <c r="BI57" s="117"/>
      <c r="BJ57" s="236">
        <f t="shared" ref="BJ57:BJ62" si="95">BH57*BD57</f>
        <v>0</v>
      </c>
      <c r="BK57" s="112"/>
      <c r="BL57" s="239">
        <v>39934</v>
      </c>
    </row>
    <row r="58" spans="2:64">
      <c r="B58" s="84" t="s">
        <v>420</v>
      </c>
      <c r="C58" s="138">
        <v>0</v>
      </c>
      <c r="D58" s="101"/>
      <c r="E58" s="138">
        <v>0</v>
      </c>
      <c r="F58" s="101"/>
      <c r="G58" s="96">
        <v>50</v>
      </c>
      <c r="H58" s="101"/>
      <c r="I58" s="96">
        <v>50</v>
      </c>
      <c r="J58" s="112"/>
      <c r="K58" s="98">
        <v>100</v>
      </c>
      <c r="L58" s="104"/>
      <c r="M58" s="96">
        <v>50</v>
      </c>
      <c r="N58" s="112"/>
      <c r="O58" s="71">
        <v>50</v>
      </c>
      <c r="P58" s="1493"/>
      <c r="Q58" s="84" t="s">
        <v>420</v>
      </c>
      <c r="R58" s="185">
        <f t="shared" si="74"/>
        <v>0</v>
      </c>
      <c r="S58" s="101"/>
      <c r="T58" s="185">
        <f t="shared" si="75"/>
        <v>0</v>
      </c>
      <c r="U58" s="101"/>
      <c r="V58" s="185">
        <f t="shared" si="76"/>
        <v>13.8</v>
      </c>
      <c r="W58" s="101"/>
      <c r="X58" s="185">
        <f t="shared" si="77"/>
        <v>44.6</v>
      </c>
      <c r="Y58" s="112"/>
      <c r="Z58" s="185">
        <f t="shared" si="78"/>
        <v>8</v>
      </c>
      <c r="AA58" s="117"/>
      <c r="AB58" s="185">
        <f t="shared" si="79"/>
        <v>11.25</v>
      </c>
      <c r="AC58" s="112"/>
      <c r="AD58" s="190">
        <f t="shared" si="80"/>
        <v>9</v>
      </c>
      <c r="AE58" s="386">
        <f t="shared" si="81"/>
        <v>86.65</v>
      </c>
      <c r="AF58" s="1493"/>
      <c r="AG58" s="84" t="s">
        <v>420</v>
      </c>
      <c r="AH58" s="280">
        <v>0</v>
      </c>
      <c r="AI58" s="184">
        <f t="shared" si="82"/>
        <v>0</v>
      </c>
      <c r="AJ58" s="101"/>
      <c r="AK58" s="184">
        <f t="shared" si="83"/>
        <v>0</v>
      </c>
      <c r="AL58" s="101"/>
      <c r="AM58" s="184">
        <f t="shared" si="84"/>
        <v>13.8</v>
      </c>
      <c r="AN58" s="101"/>
      <c r="AO58" s="184">
        <f t="shared" si="85"/>
        <v>44.6</v>
      </c>
      <c r="AP58" s="112"/>
      <c r="AQ58" s="184">
        <f t="shared" si="86"/>
        <v>8</v>
      </c>
      <c r="AR58" s="117"/>
      <c r="AS58" s="184">
        <f t="shared" si="87"/>
        <v>11.25</v>
      </c>
      <c r="AT58" s="112"/>
      <c r="AU58" s="184">
        <f t="shared" si="88"/>
        <v>9</v>
      </c>
      <c r="AV58" s="383">
        <f t="shared" si="89"/>
        <v>86.65</v>
      </c>
      <c r="AW58" s="1493"/>
      <c r="AX58" s="84" t="s">
        <v>420</v>
      </c>
      <c r="AY58" s="262">
        <f t="shared" si="90"/>
        <v>0</v>
      </c>
      <c r="AZ58" s="185">
        <f t="shared" si="91"/>
        <v>86.65</v>
      </c>
      <c r="BA58" s="101"/>
      <c r="BB58" s="185">
        <f t="shared" si="92"/>
        <v>86.65</v>
      </c>
      <c r="BC58" s="112"/>
      <c r="BD58" s="237">
        <v>1</v>
      </c>
      <c r="BE58" s="101"/>
      <c r="BF58" s="236">
        <f t="shared" si="93"/>
        <v>86.65</v>
      </c>
      <c r="BG58" s="112"/>
      <c r="BH58" s="185">
        <f t="shared" si="94"/>
        <v>0</v>
      </c>
      <c r="BI58" s="117"/>
      <c r="BJ58" s="236">
        <f t="shared" si="95"/>
        <v>0</v>
      </c>
      <c r="BK58" s="112"/>
      <c r="BL58" s="239">
        <v>39934</v>
      </c>
    </row>
    <row r="59" spans="2:64">
      <c r="B59" s="84" t="s">
        <v>421</v>
      </c>
      <c r="C59" s="138">
        <v>0</v>
      </c>
      <c r="D59" s="101"/>
      <c r="E59" s="138">
        <v>0</v>
      </c>
      <c r="F59" s="125"/>
      <c r="G59" s="109">
        <v>65</v>
      </c>
      <c r="H59" s="124"/>
      <c r="I59" s="109">
        <v>65</v>
      </c>
      <c r="J59" s="124"/>
      <c r="K59" s="109">
        <v>100</v>
      </c>
      <c r="L59" s="119"/>
      <c r="M59" s="96">
        <v>70</v>
      </c>
      <c r="N59" s="112"/>
      <c r="O59" s="71">
        <v>70</v>
      </c>
      <c r="P59" s="1493"/>
      <c r="Q59" s="84" t="s">
        <v>421</v>
      </c>
      <c r="R59" s="185">
        <f t="shared" si="74"/>
        <v>0</v>
      </c>
      <c r="S59" s="101"/>
      <c r="T59" s="185">
        <f t="shared" si="75"/>
        <v>0</v>
      </c>
      <c r="U59" s="101"/>
      <c r="V59" s="185">
        <f t="shared" si="76"/>
        <v>17.940000000000001</v>
      </c>
      <c r="W59" s="101"/>
      <c r="X59" s="185">
        <f t="shared" si="77"/>
        <v>57.98</v>
      </c>
      <c r="Y59" s="112"/>
      <c r="Z59" s="185">
        <f t="shared" si="78"/>
        <v>8</v>
      </c>
      <c r="AA59" s="117"/>
      <c r="AB59" s="185">
        <f t="shared" si="79"/>
        <v>15.75</v>
      </c>
      <c r="AC59" s="112"/>
      <c r="AD59" s="190">
        <f t="shared" si="80"/>
        <v>12.6</v>
      </c>
      <c r="AE59" s="386">
        <f t="shared" si="81"/>
        <v>112.27</v>
      </c>
      <c r="AF59" s="1493"/>
      <c r="AG59" s="84" t="s">
        <v>421</v>
      </c>
      <c r="AH59" s="280">
        <v>0</v>
      </c>
      <c r="AI59" s="184">
        <f t="shared" si="82"/>
        <v>0</v>
      </c>
      <c r="AJ59" s="101"/>
      <c r="AK59" s="184">
        <f t="shared" si="83"/>
        <v>0</v>
      </c>
      <c r="AL59" s="101"/>
      <c r="AM59" s="184">
        <f t="shared" si="84"/>
        <v>17.940000000000001</v>
      </c>
      <c r="AN59" s="101"/>
      <c r="AO59" s="184">
        <f t="shared" si="85"/>
        <v>57.98</v>
      </c>
      <c r="AP59" s="112"/>
      <c r="AQ59" s="184">
        <f t="shared" si="86"/>
        <v>8</v>
      </c>
      <c r="AR59" s="117"/>
      <c r="AS59" s="184">
        <f t="shared" si="87"/>
        <v>15.75</v>
      </c>
      <c r="AT59" s="112"/>
      <c r="AU59" s="184">
        <f t="shared" si="88"/>
        <v>12.6</v>
      </c>
      <c r="AV59" s="383">
        <f t="shared" si="89"/>
        <v>112.27</v>
      </c>
      <c r="AW59" s="1493"/>
      <c r="AX59" s="84" t="s">
        <v>421</v>
      </c>
      <c r="AY59" s="262">
        <f t="shared" si="90"/>
        <v>0</v>
      </c>
      <c r="AZ59" s="185">
        <f t="shared" si="91"/>
        <v>112.27</v>
      </c>
      <c r="BA59" s="101"/>
      <c r="BB59" s="185">
        <f t="shared" si="92"/>
        <v>112.27</v>
      </c>
      <c r="BC59" s="112"/>
      <c r="BD59" s="237">
        <v>1</v>
      </c>
      <c r="BE59" s="101"/>
      <c r="BF59" s="236">
        <f t="shared" si="93"/>
        <v>112.27</v>
      </c>
      <c r="BG59" s="112"/>
      <c r="BH59" s="185">
        <f t="shared" si="94"/>
        <v>0</v>
      </c>
      <c r="BI59" s="117"/>
      <c r="BJ59" s="236">
        <f t="shared" si="95"/>
        <v>0</v>
      </c>
      <c r="BK59" s="112"/>
      <c r="BL59" s="239">
        <v>39934</v>
      </c>
    </row>
    <row r="60" spans="2:64">
      <c r="B60" s="84" t="s">
        <v>423</v>
      </c>
      <c r="C60" s="138">
        <v>0</v>
      </c>
      <c r="D60" s="101"/>
      <c r="E60" s="138">
        <v>0</v>
      </c>
      <c r="F60" s="101"/>
      <c r="G60" s="96">
        <v>70</v>
      </c>
      <c r="H60" s="101"/>
      <c r="I60" s="96">
        <v>70</v>
      </c>
      <c r="J60" s="112"/>
      <c r="K60" s="96">
        <v>90</v>
      </c>
      <c r="L60" s="101"/>
      <c r="M60" s="96">
        <v>70</v>
      </c>
      <c r="N60" s="112"/>
      <c r="O60" s="71">
        <v>70</v>
      </c>
      <c r="P60" s="1493"/>
      <c r="Q60" s="84" t="s">
        <v>423</v>
      </c>
      <c r="R60" s="185">
        <f t="shared" si="74"/>
        <v>0</v>
      </c>
      <c r="S60" s="101"/>
      <c r="T60" s="185">
        <f t="shared" si="75"/>
        <v>0</v>
      </c>
      <c r="U60" s="101"/>
      <c r="V60" s="185">
        <f t="shared" si="76"/>
        <v>19.32</v>
      </c>
      <c r="W60" s="101"/>
      <c r="X60" s="185">
        <f t="shared" si="77"/>
        <v>62.44</v>
      </c>
      <c r="Y60" s="112"/>
      <c r="Z60" s="185">
        <f t="shared" si="78"/>
        <v>7.2</v>
      </c>
      <c r="AA60" s="117"/>
      <c r="AB60" s="185">
        <f t="shared" si="79"/>
        <v>15.75</v>
      </c>
      <c r="AC60" s="112"/>
      <c r="AD60" s="190">
        <f t="shared" si="80"/>
        <v>12.6</v>
      </c>
      <c r="AE60" s="386">
        <f t="shared" si="81"/>
        <v>117.30999999999999</v>
      </c>
      <c r="AF60" s="1493"/>
      <c r="AG60" s="84" t="s">
        <v>423</v>
      </c>
      <c r="AH60" s="280">
        <v>0</v>
      </c>
      <c r="AI60" s="184">
        <f t="shared" si="82"/>
        <v>0</v>
      </c>
      <c r="AJ60" s="101"/>
      <c r="AK60" s="184">
        <f t="shared" si="83"/>
        <v>0</v>
      </c>
      <c r="AL60" s="101"/>
      <c r="AM60" s="184">
        <f t="shared" si="84"/>
        <v>19.32</v>
      </c>
      <c r="AN60" s="101"/>
      <c r="AO60" s="184">
        <f t="shared" si="85"/>
        <v>62.44</v>
      </c>
      <c r="AP60" s="112"/>
      <c r="AQ60" s="184">
        <f t="shared" si="86"/>
        <v>7.2000000000000011</v>
      </c>
      <c r="AR60" s="117"/>
      <c r="AS60" s="184">
        <f t="shared" si="87"/>
        <v>15.75</v>
      </c>
      <c r="AT60" s="112"/>
      <c r="AU60" s="184">
        <f t="shared" si="88"/>
        <v>12.6</v>
      </c>
      <c r="AV60" s="383">
        <f t="shared" si="89"/>
        <v>117.30999999999999</v>
      </c>
      <c r="AW60" s="1493"/>
      <c r="AX60" s="84" t="s">
        <v>423</v>
      </c>
      <c r="AY60" s="262">
        <f t="shared" si="90"/>
        <v>0</v>
      </c>
      <c r="AZ60" s="185">
        <f t="shared" si="91"/>
        <v>117.30999999999999</v>
      </c>
      <c r="BA60" s="101"/>
      <c r="BB60" s="185">
        <f t="shared" si="92"/>
        <v>117.30999999999999</v>
      </c>
      <c r="BC60" s="112"/>
      <c r="BD60" s="237">
        <v>1</v>
      </c>
      <c r="BE60" s="101"/>
      <c r="BF60" s="236">
        <f t="shared" si="93"/>
        <v>117.30999999999999</v>
      </c>
      <c r="BG60" s="112"/>
      <c r="BH60" s="185">
        <f t="shared" si="94"/>
        <v>0</v>
      </c>
      <c r="BI60" s="117"/>
      <c r="BJ60" s="236">
        <f t="shared" si="95"/>
        <v>0</v>
      </c>
      <c r="BK60" s="112"/>
      <c r="BL60" s="239">
        <v>39934</v>
      </c>
    </row>
    <row r="61" spans="2:64">
      <c r="B61" s="84" t="s">
        <v>424</v>
      </c>
      <c r="C61" s="138">
        <v>0</v>
      </c>
      <c r="D61" s="101"/>
      <c r="E61" s="138">
        <v>0</v>
      </c>
      <c r="F61" s="101"/>
      <c r="G61" s="96">
        <v>70</v>
      </c>
      <c r="H61" s="101"/>
      <c r="I61" s="96">
        <v>70</v>
      </c>
      <c r="J61" s="112"/>
      <c r="K61" s="96">
        <v>90</v>
      </c>
      <c r="L61" s="101"/>
      <c r="M61" s="96">
        <v>70</v>
      </c>
      <c r="N61" s="112"/>
      <c r="O61" s="71">
        <v>70</v>
      </c>
      <c r="P61" s="1493"/>
      <c r="Q61" s="84" t="s">
        <v>424</v>
      </c>
      <c r="R61" s="185">
        <f t="shared" si="74"/>
        <v>0</v>
      </c>
      <c r="S61" s="101"/>
      <c r="T61" s="185">
        <f t="shared" si="75"/>
        <v>0</v>
      </c>
      <c r="U61" s="101"/>
      <c r="V61" s="185">
        <f t="shared" si="76"/>
        <v>19.32</v>
      </c>
      <c r="W61" s="101"/>
      <c r="X61" s="185">
        <f t="shared" si="77"/>
        <v>62.44</v>
      </c>
      <c r="Y61" s="112"/>
      <c r="Z61" s="185">
        <f t="shared" si="78"/>
        <v>7.2</v>
      </c>
      <c r="AA61" s="117"/>
      <c r="AB61" s="185">
        <f t="shared" si="79"/>
        <v>15.75</v>
      </c>
      <c r="AC61" s="112"/>
      <c r="AD61" s="190">
        <f t="shared" si="80"/>
        <v>12.6</v>
      </c>
      <c r="AE61" s="386">
        <f t="shared" si="81"/>
        <v>117.30999999999999</v>
      </c>
      <c r="AF61" s="1493"/>
      <c r="AG61" s="84" t="s">
        <v>424</v>
      </c>
      <c r="AH61" s="280">
        <v>0</v>
      </c>
      <c r="AI61" s="184">
        <f t="shared" si="82"/>
        <v>0</v>
      </c>
      <c r="AJ61" s="101"/>
      <c r="AK61" s="184">
        <f t="shared" si="83"/>
        <v>0</v>
      </c>
      <c r="AL61" s="101"/>
      <c r="AM61" s="184">
        <f t="shared" si="84"/>
        <v>19.32</v>
      </c>
      <c r="AN61" s="101"/>
      <c r="AO61" s="184">
        <f t="shared" si="85"/>
        <v>62.44</v>
      </c>
      <c r="AP61" s="112"/>
      <c r="AQ61" s="184">
        <f t="shared" si="86"/>
        <v>7.2000000000000011</v>
      </c>
      <c r="AR61" s="117"/>
      <c r="AS61" s="184">
        <f t="shared" si="87"/>
        <v>15.75</v>
      </c>
      <c r="AT61" s="112"/>
      <c r="AU61" s="184">
        <f t="shared" si="88"/>
        <v>12.6</v>
      </c>
      <c r="AV61" s="383">
        <f t="shared" si="89"/>
        <v>117.30999999999999</v>
      </c>
      <c r="AW61" s="1493"/>
      <c r="AX61" s="84" t="s">
        <v>424</v>
      </c>
      <c r="AY61" s="262">
        <f t="shared" si="90"/>
        <v>0</v>
      </c>
      <c r="AZ61" s="185">
        <f t="shared" si="91"/>
        <v>117.30999999999999</v>
      </c>
      <c r="BA61" s="101"/>
      <c r="BB61" s="185">
        <f t="shared" si="92"/>
        <v>117.30999999999999</v>
      </c>
      <c r="BC61" s="112"/>
      <c r="BD61" s="237">
        <v>1</v>
      </c>
      <c r="BE61" s="101"/>
      <c r="BF61" s="236">
        <f t="shared" si="93"/>
        <v>117.30999999999999</v>
      </c>
      <c r="BG61" s="112"/>
      <c r="BH61" s="185">
        <f t="shared" si="94"/>
        <v>0</v>
      </c>
      <c r="BI61" s="117"/>
      <c r="BJ61" s="236">
        <f t="shared" si="95"/>
        <v>0</v>
      </c>
      <c r="BK61" s="112"/>
      <c r="BL61" s="239">
        <v>39934</v>
      </c>
    </row>
    <row r="62" spans="2:64" ht="49.5">
      <c r="B62" s="83" t="s">
        <v>203</v>
      </c>
      <c r="C62" s="98">
        <v>3</v>
      </c>
      <c r="D62" s="103" t="s">
        <v>225</v>
      </c>
      <c r="E62" s="96">
        <v>5</v>
      </c>
      <c r="F62" s="101"/>
      <c r="G62" s="96">
        <v>5</v>
      </c>
      <c r="H62" s="101"/>
      <c r="I62" s="96">
        <v>7</v>
      </c>
      <c r="J62" s="112"/>
      <c r="K62" s="96">
        <v>8</v>
      </c>
      <c r="L62" s="101"/>
      <c r="M62" s="96">
        <v>8</v>
      </c>
      <c r="N62" s="112"/>
      <c r="O62" s="71">
        <v>8</v>
      </c>
      <c r="P62" s="1493"/>
      <c r="Q62" s="83" t="s">
        <v>203</v>
      </c>
      <c r="R62" s="185">
        <f t="shared" si="74"/>
        <v>1.2E-2</v>
      </c>
      <c r="S62" s="101"/>
      <c r="T62" s="185">
        <f t="shared" si="75"/>
        <v>0.11</v>
      </c>
      <c r="U62" s="101"/>
      <c r="V62" s="185">
        <f t="shared" si="76"/>
        <v>1.38</v>
      </c>
      <c r="W62" s="101"/>
      <c r="X62" s="185">
        <f t="shared" si="77"/>
        <v>6.2439999999999998</v>
      </c>
      <c r="Y62" s="112"/>
      <c r="Z62" s="185">
        <f t="shared" si="78"/>
        <v>0.64</v>
      </c>
      <c r="AA62" s="117"/>
      <c r="AB62" s="185">
        <f t="shared" si="79"/>
        <v>1.8</v>
      </c>
      <c r="AC62" s="112"/>
      <c r="AD62" s="190">
        <f t="shared" si="80"/>
        <v>1.44</v>
      </c>
      <c r="AE62" s="386">
        <f t="shared" si="81"/>
        <v>11.625999999999999</v>
      </c>
      <c r="AF62" s="1493"/>
      <c r="AG62" s="83" t="s">
        <v>203</v>
      </c>
      <c r="AH62" s="280">
        <v>0</v>
      </c>
      <c r="AI62" s="184">
        <f t="shared" si="82"/>
        <v>1.2E-2</v>
      </c>
      <c r="AJ62" s="101"/>
      <c r="AK62" s="184">
        <f t="shared" si="83"/>
        <v>0.11</v>
      </c>
      <c r="AL62" s="101"/>
      <c r="AM62" s="184">
        <f t="shared" si="84"/>
        <v>1.38</v>
      </c>
      <c r="AN62" s="101"/>
      <c r="AO62" s="184">
        <f t="shared" si="85"/>
        <v>6.2439999999999998</v>
      </c>
      <c r="AP62" s="112"/>
      <c r="AQ62" s="184">
        <f t="shared" si="86"/>
        <v>0.64</v>
      </c>
      <c r="AR62" s="117"/>
      <c r="AS62" s="184">
        <f t="shared" si="87"/>
        <v>1.8000000000000003</v>
      </c>
      <c r="AT62" s="112"/>
      <c r="AU62" s="184">
        <f t="shared" si="88"/>
        <v>1.44</v>
      </c>
      <c r="AV62" s="383">
        <f t="shared" si="89"/>
        <v>11.625999999999999</v>
      </c>
      <c r="AW62" s="1493"/>
      <c r="AX62" s="83" t="s">
        <v>203</v>
      </c>
      <c r="AY62" s="262">
        <f t="shared" si="90"/>
        <v>0</v>
      </c>
      <c r="AZ62" s="185">
        <f t="shared" si="91"/>
        <v>11.625999999999999</v>
      </c>
      <c r="BA62" s="101"/>
      <c r="BB62" s="185">
        <f t="shared" si="92"/>
        <v>11.625999999999999</v>
      </c>
      <c r="BC62" s="112"/>
      <c r="BD62" s="237">
        <v>1</v>
      </c>
      <c r="BE62" s="101"/>
      <c r="BF62" s="236">
        <f t="shared" si="93"/>
        <v>11.625999999999999</v>
      </c>
      <c r="BG62" s="112"/>
      <c r="BH62" s="185">
        <f t="shared" si="94"/>
        <v>0</v>
      </c>
      <c r="BI62" s="117"/>
      <c r="BJ62" s="236">
        <f t="shared" si="95"/>
        <v>0</v>
      </c>
      <c r="BK62" s="112"/>
      <c r="BL62" s="239">
        <v>39934</v>
      </c>
    </row>
    <row r="63" spans="2:64" s="206" customFormat="1" ht="15.75">
      <c r="B63" s="200" t="s">
        <v>505</v>
      </c>
      <c r="C63" s="201" t="s">
        <v>505</v>
      </c>
      <c r="D63" s="202"/>
      <c r="E63" s="202"/>
      <c r="F63" s="202"/>
      <c r="G63" s="202"/>
      <c r="H63" s="202"/>
      <c r="I63" s="202"/>
      <c r="J63" s="202"/>
      <c r="K63" s="202"/>
      <c r="L63" s="202"/>
      <c r="M63" s="202"/>
      <c r="N63" s="202"/>
      <c r="O63" s="203"/>
      <c r="P63" s="1497"/>
      <c r="Q63" s="200" t="s">
        <v>505</v>
      </c>
      <c r="R63" s="205" t="s">
        <v>505</v>
      </c>
      <c r="S63" s="202"/>
      <c r="T63" s="202"/>
      <c r="U63" s="202"/>
      <c r="V63" s="202"/>
      <c r="W63" s="202"/>
      <c r="X63" s="202"/>
      <c r="Y63" s="202"/>
      <c r="Z63" s="202"/>
      <c r="AA63" s="202"/>
      <c r="AB63" s="202"/>
      <c r="AC63" s="202"/>
      <c r="AD63" s="203"/>
      <c r="AE63" s="384"/>
      <c r="AF63" s="1497"/>
      <c r="AG63" s="200" t="s">
        <v>505</v>
      </c>
      <c r="AH63" s="281"/>
      <c r="AI63" s="205" t="s">
        <v>505</v>
      </c>
      <c r="AJ63" s="202"/>
      <c r="AK63" s="202"/>
      <c r="AL63" s="202"/>
      <c r="AM63" s="202"/>
      <c r="AN63" s="202"/>
      <c r="AO63" s="202"/>
      <c r="AP63" s="202"/>
      <c r="AQ63" s="202"/>
      <c r="AR63" s="202"/>
      <c r="AS63" s="202"/>
      <c r="AT63" s="202"/>
      <c r="AU63" s="203"/>
      <c r="AV63" s="384"/>
      <c r="AW63" s="1497"/>
      <c r="AX63" s="200" t="s">
        <v>505</v>
      </c>
      <c r="AY63" s="263"/>
      <c r="AZ63" s="205" t="s">
        <v>505</v>
      </c>
      <c r="BA63" s="202"/>
      <c r="BB63" s="202"/>
      <c r="BC63" s="202"/>
      <c r="BD63" s="202"/>
      <c r="BE63" s="202"/>
      <c r="BF63" s="202"/>
      <c r="BG63" s="202"/>
      <c r="BH63" s="202"/>
      <c r="BI63" s="202"/>
      <c r="BJ63" s="202"/>
      <c r="BK63" s="202"/>
      <c r="BL63" s="203"/>
    </row>
    <row r="64" spans="2:64" s="206" customFormat="1" ht="15.75">
      <c r="B64" s="218" t="s">
        <v>185</v>
      </c>
      <c r="C64" s="219"/>
      <c r="D64" s="219"/>
      <c r="E64" s="219"/>
      <c r="F64" s="219"/>
      <c r="G64" s="219"/>
      <c r="H64" s="219"/>
      <c r="I64" s="219"/>
      <c r="J64" s="219"/>
      <c r="K64" s="219"/>
      <c r="L64" s="219"/>
      <c r="M64" s="219"/>
      <c r="N64" s="219"/>
      <c r="O64" s="220"/>
      <c r="P64" s="1497"/>
      <c r="Q64" s="218" t="s">
        <v>185</v>
      </c>
      <c r="R64" s="221" t="s">
        <v>185</v>
      </c>
      <c r="S64" s="219"/>
      <c r="T64" s="219"/>
      <c r="U64" s="219"/>
      <c r="V64" s="219"/>
      <c r="W64" s="219"/>
      <c r="X64" s="219"/>
      <c r="Y64" s="219"/>
      <c r="Z64" s="219"/>
      <c r="AA64" s="219"/>
      <c r="AB64" s="219"/>
      <c r="AC64" s="219"/>
      <c r="AD64" s="220"/>
      <c r="AE64" s="388"/>
      <c r="AF64" s="1497"/>
      <c r="AG64" s="218" t="s">
        <v>185</v>
      </c>
      <c r="AH64" s="281"/>
      <c r="AI64" s="221" t="s">
        <v>185</v>
      </c>
      <c r="AJ64" s="219"/>
      <c r="AK64" s="219"/>
      <c r="AL64" s="219"/>
      <c r="AM64" s="219"/>
      <c r="AN64" s="219"/>
      <c r="AO64" s="219"/>
      <c r="AP64" s="219"/>
      <c r="AQ64" s="219"/>
      <c r="AR64" s="219"/>
      <c r="AS64" s="219"/>
      <c r="AT64" s="219"/>
      <c r="AU64" s="220"/>
      <c r="AV64" s="388"/>
      <c r="AW64" s="1497"/>
      <c r="AX64" s="218" t="s">
        <v>185</v>
      </c>
      <c r="AY64" s="263"/>
      <c r="AZ64" s="221" t="s">
        <v>185</v>
      </c>
      <c r="BA64" s="219"/>
      <c r="BB64" s="219"/>
      <c r="BC64" s="219"/>
      <c r="BD64" s="219"/>
      <c r="BE64" s="219"/>
      <c r="BF64" s="219"/>
      <c r="BG64" s="219"/>
      <c r="BH64" s="219"/>
      <c r="BI64" s="219"/>
      <c r="BJ64" s="219"/>
      <c r="BK64" s="219"/>
      <c r="BL64" s="220"/>
    </row>
    <row r="65" spans="2:64" ht="24">
      <c r="B65" s="84" t="s">
        <v>441</v>
      </c>
      <c r="C65" s="109">
        <v>15</v>
      </c>
      <c r="D65" s="104"/>
      <c r="E65" s="96">
        <v>20</v>
      </c>
      <c r="F65" s="101"/>
      <c r="G65" s="96">
        <v>50</v>
      </c>
      <c r="H65" s="101"/>
      <c r="I65" s="96">
        <v>70</v>
      </c>
      <c r="J65" s="125"/>
      <c r="K65" s="109">
        <v>110</v>
      </c>
      <c r="L65" s="119"/>
      <c r="M65" s="96">
        <v>100</v>
      </c>
      <c r="N65" s="112"/>
      <c r="O65" s="71">
        <v>70</v>
      </c>
      <c r="P65" s="1493"/>
      <c r="Q65" s="84" t="s">
        <v>441</v>
      </c>
      <c r="R65" s="185">
        <f>(C65*R$4)/1000</f>
        <v>0.06</v>
      </c>
      <c r="S65" s="101"/>
      <c r="T65" s="185">
        <f>(E65*T$4)/1000</f>
        <v>0.44</v>
      </c>
      <c r="U65" s="101"/>
      <c r="V65" s="185">
        <f>(G65*V$4)/1000</f>
        <v>13.8</v>
      </c>
      <c r="W65" s="101"/>
      <c r="X65" s="185">
        <f>(I65*X$4)/1000</f>
        <v>62.44</v>
      </c>
      <c r="Y65" s="112"/>
      <c r="Z65" s="185">
        <f>(K65*Z$4)/1000</f>
        <v>8.8000000000000007</v>
      </c>
      <c r="AA65" s="117"/>
      <c r="AB65" s="185">
        <f>(M65*AB$4)/1000</f>
        <v>22.5</v>
      </c>
      <c r="AC65" s="112"/>
      <c r="AD65" s="190">
        <f>(O65*AD$4)/1000</f>
        <v>12.6</v>
      </c>
      <c r="AE65" s="386">
        <f t="shared" ref="AE65:AE70" si="96">SUM(R65:AD65)</f>
        <v>120.63999999999999</v>
      </c>
      <c r="AF65" s="1493"/>
      <c r="AG65" s="84" t="s">
        <v>441</v>
      </c>
      <c r="AH65" s="280">
        <v>0</v>
      </c>
      <c r="AI65" s="184">
        <f t="shared" ref="AI65:AI70" si="97">R65/(100-$AH65)*100</f>
        <v>0.06</v>
      </c>
      <c r="AJ65" s="101"/>
      <c r="AK65" s="184">
        <f t="shared" ref="AK65:AK70" si="98">T65/(100-$AH65)*100</f>
        <v>0.44</v>
      </c>
      <c r="AL65" s="101"/>
      <c r="AM65" s="184">
        <f t="shared" ref="AM65:AM70" si="99">V65/(100-$AH65)*100</f>
        <v>13.8</v>
      </c>
      <c r="AN65" s="101"/>
      <c r="AO65" s="184">
        <f t="shared" ref="AO65:AO70" si="100">X65/(100-$AH65)*100</f>
        <v>62.44</v>
      </c>
      <c r="AP65" s="112"/>
      <c r="AQ65" s="184">
        <f t="shared" ref="AQ65:AQ70" si="101">Z65/(100-$AH65)*100</f>
        <v>8.8000000000000007</v>
      </c>
      <c r="AR65" s="117"/>
      <c r="AS65" s="184">
        <f t="shared" ref="AS65:AS70" si="102">AB65/(100-$AH65)*100</f>
        <v>22.5</v>
      </c>
      <c r="AT65" s="112"/>
      <c r="AU65" s="184">
        <f t="shared" ref="AU65:AU70" si="103">AD65/(100-$AH65)*100</f>
        <v>12.6</v>
      </c>
      <c r="AV65" s="383">
        <f t="shared" ref="AV65:AV70" si="104">SUM(AI65:AU65)</f>
        <v>120.63999999999999</v>
      </c>
      <c r="AW65" s="1493"/>
      <c r="AX65" s="84" t="s">
        <v>441</v>
      </c>
      <c r="AY65" s="262">
        <f t="shared" ref="AY65:AY70" si="105">AH65</f>
        <v>0</v>
      </c>
      <c r="AZ65" s="185">
        <f t="shared" ref="AZ65:AZ70" si="106">AE65</f>
        <v>120.63999999999999</v>
      </c>
      <c r="BA65" s="101"/>
      <c r="BB65" s="185">
        <f t="shared" ref="BB65:BB70" si="107">AV65</f>
        <v>120.63999999999999</v>
      </c>
      <c r="BC65" s="112"/>
      <c r="BD65" s="237">
        <v>1</v>
      </c>
      <c r="BE65" s="101"/>
      <c r="BF65" s="236">
        <f t="shared" ref="BF65:BF70" si="108">BD65*BB65</f>
        <v>120.63999999999999</v>
      </c>
      <c r="BG65" s="112"/>
      <c r="BH65" s="185">
        <f t="shared" ref="BH65:BH70" si="109">BB65-AZ65</f>
        <v>0</v>
      </c>
      <c r="BI65" s="117"/>
      <c r="BJ65" s="236">
        <f t="shared" ref="BJ65:BJ70" si="110">BH65*BD65</f>
        <v>0</v>
      </c>
      <c r="BK65" s="112"/>
      <c r="BL65" s="239">
        <v>39934</v>
      </c>
    </row>
    <row r="66" spans="2:64">
      <c r="B66" s="84" t="s">
        <v>442</v>
      </c>
      <c r="C66" s="109">
        <v>15</v>
      </c>
      <c r="D66" s="104"/>
      <c r="E66" s="96">
        <v>20</v>
      </c>
      <c r="F66" s="101"/>
      <c r="G66" s="96">
        <v>40</v>
      </c>
      <c r="H66" s="101"/>
      <c r="I66" s="96">
        <v>60</v>
      </c>
      <c r="J66" s="125"/>
      <c r="K66" s="109">
        <v>90</v>
      </c>
      <c r="L66" s="119"/>
      <c r="M66" s="96">
        <v>80</v>
      </c>
      <c r="N66" s="112"/>
      <c r="O66" s="71">
        <v>60</v>
      </c>
      <c r="P66" s="1493"/>
      <c r="Q66" s="84" t="s">
        <v>442</v>
      </c>
      <c r="R66" s="185">
        <f>(C66*R$4)/1000</f>
        <v>0.06</v>
      </c>
      <c r="S66" s="101"/>
      <c r="T66" s="185">
        <f>(E66*T$4)/1000</f>
        <v>0.44</v>
      </c>
      <c r="U66" s="101"/>
      <c r="V66" s="185">
        <f>(G66*V$4)/1000</f>
        <v>11.04</v>
      </c>
      <c r="W66" s="101"/>
      <c r="X66" s="185">
        <f>(I66*X$4)/1000</f>
        <v>53.52</v>
      </c>
      <c r="Y66" s="112"/>
      <c r="Z66" s="185">
        <f>(K66*Z$4)/1000</f>
        <v>7.2</v>
      </c>
      <c r="AA66" s="117"/>
      <c r="AB66" s="185">
        <f>(M66*AB$4)/1000</f>
        <v>18</v>
      </c>
      <c r="AC66" s="112"/>
      <c r="AD66" s="190">
        <f>(O66*AD$4)/1000</f>
        <v>10.8</v>
      </c>
      <c r="AE66" s="386">
        <f t="shared" si="96"/>
        <v>101.06</v>
      </c>
      <c r="AF66" s="1493"/>
      <c r="AG66" s="84" t="s">
        <v>442</v>
      </c>
      <c r="AH66" s="280">
        <v>0</v>
      </c>
      <c r="AI66" s="184">
        <f t="shared" si="97"/>
        <v>0.06</v>
      </c>
      <c r="AJ66" s="101"/>
      <c r="AK66" s="184">
        <f t="shared" si="98"/>
        <v>0.44</v>
      </c>
      <c r="AL66" s="101"/>
      <c r="AM66" s="184">
        <f t="shared" si="99"/>
        <v>11.04</v>
      </c>
      <c r="AN66" s="101"/>
      <c r="AO66" s="184">
        <f t="shared" si="100"/>
        <v>53.52</v>
      </c>
      <c r="AP66" s="112"/>
      <c r="AQ66" s="184">
        <f t="shared" si="101"/>
        <v>7.2000000000000011</v>
      </c>
      <c r="AR66" s="117"/>
      <c r="AS66" s="184">
        <f t="shared" si="102"/>
        <v>18</v>
      </c>
      <c r="AT66" s="112"/>
      <c r="AU66" s="184">
        <f t="shared" si="103"/>
        <v>10.8</v>
      </c>
      <c r="AV66" s="383">
        <f t="shared" si="104"/>
        <v>101.06</v>
      </c>
      <c r="AW66" s="1493"/>
      <c r="AX66" s="84" t="s">
        <v>442</v>
      </c>
      <c r="AY66" s="262">
        <f t="shared" si="105"/>
        <v>0</v>
      </c>
      <c r="AZ66" s="185">
        <f t="shared" si="106"/>
        <v>101.06</v>
      </c>
      <c r="BA66" s="101"/>
      <c r="BB66" s="185">
        <f t="shared" si="107"/>
        <v>101.06</v>
      </c>
      <c r="BC66" s="112"/>
      <c r="BD66" s="237">
        <v>1</v>
      </c>
      <c r="BE66" s="101"/>
      <c r="BF66" s="236">
        <f t="shared" si="108"/>
        <v>101.06</v>
      </c>
      <c r="BG66" s="112"/>
      <c r="BH66" s="185">
        <f t="shared" si="109"/>
        <v>0</v>
      </c>
      <c r="BI66" s="117"/>
      <c r="BJ66" s="236">
        <f t="shared" si="110"/>
        <v>0</v>
      </c>
      <c r="BK66" s="112"/>
      <c r="BL66" s="239">
        <v>39934</v>
      </c>
    </row>
    <row r="67" spans="2:64">
      <c r="B67" s="84" t="s">
        <v>507</v>
      </c>
      <c r="C67" s="109">
        <v>15</v>
      </c>
      <c r="D67" s="104"/>
      <c r="E67" s="96">
        <v>20</v>
      </c>
      <c r="F67" s="101"/>
      <c r="G67" s="96">
        <v>50</v>
      </c>
      <c r="H67" s="101"/>
      <c r="I67" s="96">
        <v>70</v>
      </c>
      <c r="J67" s="112"/>
      <c r="K67" s="96">
        <v>100</v>
      </c>
      <c r="L67" s="101"/>
      <c r="M67" s="96">
        <v>100</v>
      </c>
      <c r="N67" s="112"/>
      <c r="O67" s="71">
        <v>70</v>
      </c>
      <c r="P67" s="1493"/>
      <c r="Q67" s="84" t="s">
        <v>507</v>
      </c>
      <c r="R67" s="185">
        <f>(C67*R$4)/1000</f>
        <v>0.06</v>
      </c>
      <c r="S67" s="101"/>
      <c r="T67" s="185">
        <f>(E67*T$4)/1000</f>
        <v>0.44</v>
      </c>
      <c r="U67" s="101"/>
      <c r="V67" s="185">
        <f>(G67*V$4)/1000</f>
        <v>13.8</v>
      </c>
      <c r="W67" s="101"/>
      <c r="X67" s="185">
        <f>(I67*X$4)/1000</f>
        <v>62.44</v>
      </c>
      <c r="Y67" s="112"/>
      <c r="Z67" s="185">
        <f>(K67*Z$4)/1000</f>
        <v>8</v>
      </c>
      <c r="AA67" s="117"/>
      <c r="AB67" s="185">
        <f>(M67*AB$4)/1000</f>
        <v>22.5</v>
      </c>
      <c r="AC67" s="112"/>
      <c r="AD67" s="190">
        <f>(O67*AD$4)/1000</f>
        <v>12.6</v>
      </c>
      <c r="AE67" s="386">
        <f t="shared" si="96"/>
        <v>119.83999999999999</v>
      </c>
      <c r="AF67" s="1493"/>
      <c r="AG67" s="84" t="s">
        <v>507</v>
      </c>
      <c r="AH67" s="280">
        <v>0</v>
      </c>
      <c r="AI67" s="184">
        <f t="shared" si="97"/>
        <v>0.06</v>
      </c>
      <c r="AJ67" s="101"/>
      <c r="AK67" s="184">
        <f t="shared" si="98"/>
        <v>0.44</v>
      </c>
      <c r="AL67" s="101"/>
      <c r="AM67" s="184">
        <f t="shared" si="99"/>
        <v>13.8</v>
      </c>
      <c r="AN67" s="101"/>
      <c r="AO67" s="184">
        <f t="shared" si="100"/>
        <v>62.44</v>
      </c>
      <c r="AP67" s="112"/>
      <c r="AQ67" s="184">
        <f t="shared" si="101"/>
        <v>8</v>
      </c>
      <c r="AR67" s="117"/>
      <c r="AS67" s="184">
        <f t="shared" si="102"/>
        <v>22.5</v>
      </c>
      <c r="AT67" s="112"/>
      <c r="AU67" s="184">
        <f t="shared" si="103"/>
        <v>12.6</v>
      </c>
      <c r="AV67" s="383">
        <f t="shared" si="104"/>
        <v>119.83999999999999</v>
      </c>
      <c r="AW67" s="1493"/>
      <c r="AX67" s="84" t="s">
        <v>507</v>
      </c>
      <c r="AY67" s="262">
        <f t="shared" si="105"/>
        <v>0</v>
      </c>
      <c r="AZ67" s="185">
        <f t="shared" si="106"/>
        <v>119.83999999999999</v>
      </c>
      <c r="BA67" s="101"/>
      <c r="BB67" s="185">
        <f t="shared" si="107"/>
        <v>119.83999999999999</v>
      </c>
      <c r="BC67" s="112"/>
      <c r="BD67" s="237">
        <v>1</v>
      </c>
      <c r="BE67" s="101"/>
      <c r="BF67" s="236">
        <f t="shared" si="108"/>
        <v>119.83999999999999</v>
      </c>
      <c r="BG67" s="112"/>
      <c r="BH67" s="185">
        <f t="shared" si="109"/>
        <v>0</v>
      </c>
      <c r="BI67" s="117"/>
      <c r="BJ67" s="236">
        <f t="shared" si="110"/>
        <v>0</v>
      </c>
      <c r="BK67" s="112"/>
      <c r="BL67" s="239">
        <v>39934</v>
      </c>
    </row>
    <row r="68" spans="2:64">
      <c r="B68" s="84" t="s">
        <v>508</v>
      </c>
      <c r="C68" s="138">
        <v>0</v>
      </c>
      <c r="D68" s="101"/>
      <c r="E68" s="138">
        <v>0</v>
      </c>
      <c r="F68" s="101"/>
      <c r="G68" s="96">
        <v>50</v>
      </c>
      <c r="H68" s="101"/>
      <c r="I68" s="96">
        <v>70</v>
      </c>
      <c r="J68" s="112"/>
      <c r="K68" s="96">
        <v>100</v>
      </c>
      <c r="L68" s="101"/>
      <c r="M68" s="96">
        <v>100</v>
      </c>
      <c r="N68" s="112"/>
      <c r="O68" s="71">
        <v>70</v>
      </c>
      <c r="P68" s="1493"/>
      <c r="Q68" s="84" t="s">
        <v>508</v>
      </c>
      <c r="R68" s="185">
        <f>(C68*R$4)/1000</f>
        <v>0</v>
      </c>
      <c r="S68" s="101"/>
      <c r="T68" s="185">
        <f>(E68*T$4)/1000</f>
        <v>0</v>
      </c>
      <c r="U68" s="101"/>
      <c r="V68" s="185">
        <f>(G68*V$4)/1000</f>
        <v>13.8</v>
      </c>
      <c r="W68" s="101"/>
      <c r="X68" s="185">
        <f>(I68*X$4)/1000</f>
        <v>62.44</v>
      </c>
      <c r="Y68" s="112"/>
      <c r="Z68" s="185">
        <f>(K68*Z$4)/1000</f>
        <v>8</v>
      </c>
      <c r="AA68" s="117"/>
      <c r="AB68" s="185">
        <f>(M68*AB$4)/1000</f>
        <v>22.5</v>
      </c>
      <c r="AC68" s="112"/>
      <c r="AD68" s="190">
        <f>(O68*AD$4)/1000</f>
        <v>12.6</v>
      </c>
      <c r="AE68" s="386">
        <f t="shared" si="96"/>
        <v>119.33999999999999</v>
      </c>
      <c r="AF68" s="1493"/>
      <c r="AG68" s="84" t="s">
        <v>508</v>
      </c>
      <c r="AH68" s="280">
        <v>0</v>
      </c>
      <c r="AI68" s="184">
        <f t="shared" si="97"/>
        <v>0</v>
      </c>
      <c r="AJ68" s="101"/>
      <c r="AK68" s="184">
        <f t="shared" si="98"/>
        <v>0</v>
      </c>
      <c r="AL68" s="101"/>
      <c r="AM68" s="184">
        <f t="shared" si="99"/>
        <v>13.8</v>
      </c>
      <c r="AN68" s="101"/>
      <c r="AO68" s="184">
        <f t="shared" si="100"/>
        <v>62.44</v>
      </c>
      <c r="AP68" s="112"/>
      <c r="AQ68" s="184">
        <f t="shared" si="101"/>
        <v>8</v>
      </c>
      <c r="AR68" s="117"/>
      <c r="AS68" s="184">
        <f t="shared" si="102"/>
        <v>22.5</v>
      </c>
      <c r="AT68" s="112"/>
      <c r="AU68" s="184">
        <f t="shared" si="103"/>
        <v>12.6</v>
      </c>
      <c r="AV68" s="383">
        <f t="shared" si="104"/>
        <v>119.33999999999999</v>
      </c>
      <c r="AW68" s="1493"/>
      <c r="AX68" s="84" t="s">
        <v>508</v>
      </c>
      <c r="AY68" s="262">
        <f t="shared" si="105"/>
        <v>0</v>
      </c>
      <c r="AZ68" s="185">
        <f t="shared" si="106"/>
        <v>119.33999999999999</v>
      </c>
      <c r="BA68" s="101"/>
      <c r="BB68" s="185">
        <f t="shared" si="107"/>
        <v>119.33999999999999</v>
      </c>
      <c r="BC68" s="112"/>
      <c r="BD68" s="237">
        <v>1</v>
      </c>
      <c r="BE68" s="101"/>
      <c r="BF68" s="236">
        <f t="shared" si="108"/>
        <v>119.33999999999999</v>
      </c>
      <c r="BG68" s="112"/>
      <c r="BH68" s="185">
        <f t="shared" si="109"/>
        <v>0</v>
      </c>
      <c r="BI68" s="117"/>
      <c r="BJ68" s="236">
        <f t="shared" si="110"/>
        <v>0</v>
      </c>
      <c r="BK68" s="112"/>
      <c r="BL68" s="239">
        <v>39934</v>
      </c>
    </row>
    <row r="69" spans="2:64" ht="37.5">
      <c r="B69" s="84" t="s">
        <v>204</v>
      </c>
      <c r="C69" s="138">
        <v>0</v>
      </c>
      <c r="D69" s="101"/>
      <c r="E69" s="138">
        <v>0</v>
      </c>
      <c r="F69" s="101"/>
      <c r="G69" s="96">
        <v>2</v>
      </c>
      <c r="H69" s="101"/>
      <c r="I69" s="96">
        <v>3</v>
      </c>
      <c r="J69" s="125"/>
      <c r="K69" s="109">
        <v>4.5</v>
      </c>
      <c r="L69" s="119"/>
      <c r="M69" s="96">
        <v>4</v>
      </c>
      <c r="N69" s="112"/>
      <c r="O69" s="71">
        <v>3</v>
      </c>
      <c r="P69" s="1493"/>
      <c r="Q69" s="84" t="s">
        <v>204</v>
      </c>
      <c r="R69" s="184">
        <f>C69*R$4</f>
        <v>0</v>
      </c>
      <c r="S69" s="187"/>
      <c r="T69" s="184">
        <f>E69*T$4</f>
        <v>0</v>
      </c>
      <c r="U69" s="187"/>
      <c r="V69" s="184">
        <f>G69*V$4</f>
        <v>552</v>
      </c>
      <c r="W69" s="187"/>
      <c r="X69" s="184">
        <f>I69*X$4</f>
        <v>2676</v>
      </c>
      <c r="Y69" s="188"/>
      <c r="Z69" s="184">
        <f>K69*Z$4</f>
        <v>360</v>
      </c>
      <c r="AA69" s="189"/>
      <c r="AB69" s="184">
        <f>M69*AB$4</f>
        <v>900</v>
      </c>
      <c r="AC69" s="188"/>
      <c r="AD69" s="191">
        <f>O69*AD$4</f>
        <v>540</v>
      </c>
      <c r="AE69" s="386">
        <f t="shared" si="96"/>
        <v>5028</v>
      </c>
      <c r="AF69" s="1493"/>
      <c r="AG69" s="84" t="s">
        <v>204</v>
      </c>
      <c r="AH69" s="280">
        <v>0</v>
      </c>
      <c r="AI69" s="184">
        <f t="shared" si="97"/>
        <v>0</v>
      </c>
      <c r="AJ69" s="101"/>
      <c r="AK69" s="184">
        <f t="shared" si="98"/>
        <v>0</v>
      </c>
      <c r="AL69" s="101"/>
      <c r="AM69" s="184">
        <f t="shared" si="99"/>
        <v>552</v>
      </c>
      <c r="AN69" s="101"/>
      <c r="AO69" s="184">
        <f t="shared" si="100"/>
        <v>2676</v>
      </c>
      <c r="AP69" s="112"/>
      <c r="AQ69" s="184">
        <f t="shared" si="101"/>
        <v>360</v>
      </c>
      <c r="AR69" s="117"/>
      <c r="AS69" s="184">
        <f t="shared" si="102"/>
        <v>900</v>
      </c>
      <c r="AT69" s="112"/>
      <c r="AU69" s="184">
        <f t="shared" si="103"/>
        <v>540</v>
      </c>
      <c r="AV69" s="383">
        <f t="shared" si="104"/>
        <v>5028</v>
      </c>
      <c r="AW69" s="1493"/>
      <c r="AX69" s="84" t="s">
        <v>204</v>
      </c>
      <c r="AY69" s="262">
        <f t="shared" si="105"/>
        <v>0</v>
      </c>
      <c r="AZ69" s="185">
        <f t="shared" si="106"/>
        <v>5028</v>
      </c>
      <c r="BA69" s="101"/>
      <c r="BB69" s="185">
        <f t="shared" si="107"/>
        <v>5028</v>
      </c>
      <c r="BC69" s="112"/>
      <c r="BD69" s="237">
        <v>1</v>
      </c>
      <c r="BE69" s="101"/>
      <c r="BF69" s="236">
        <f t="shared" si="108"/>
        <v>5028</v>
      </c>
      <c r="BG69" s="112"/>
      <c r="BH69" s="185">
        <f t="shared" si="109"/>
        <v>0</v>
      </c>
      <c r="BI69" s="117"/>
      <c r="BJ69" s="236">
        <f t="shared" si="110"/>
        <v>0</v>
      </c>
      <c r="BK69" s="112"/>
      <c r="BL69" s="239">
        <v>39934</v>
      </c>
    </row>
    <row r="70" spans="2:64">
      <c r="B70" s="84" t="s">
        <v>510</v>
      </c>
      <c r="C70" s="109">
        <v>15</v>
      </c>
      <c r="D70" s="104"/>
      <c r="E70" s="96">
        <v>20</v>
      </c>
      <c r="F70" s="101"/>
      <c r="G70" s="96">
        <v>50</v>
      </c>
      <c r="H70" s="101"/>
      <c r="I70" s="96">
        <v>70</v>
      </c>
      <c r="J70" s="125"/>
      <c r="K70" s="109">
        <v>90</v>
      </c>
      <c r="L70" s="119"/>
      <c r="M70" s="96">
        <v>100</v>
      </c>
      <c r="N70" s="112"/>
      <c r="O70" s="71">
        <v>70</v>
      </c>
      <c r="P70" s="1493"/>
      <c r="Q70" s="84" t="s">
        <v>510</v>
      </c>
      <c r="R70" s="185">
        <f>(C70*R$4)/1000</f>
        <v>0.06</v>
      </c>
      <c r="S70" s="101"/>
      <c r="T70" s="185">
        <f>(E70*T$4)/1000</f>
        <v>0.44</v>
      </c>
      <c r="U70" s="101"/>
      <c r="V70" s="185">
        <f>(G70*V$4)/1000</f>
        <v>13.8</v>
      </c>
      <c r="W70" s="101"/>
      <c r="X70" s="185">
        <f>(I70*X$4)/1000</f>
        <v>62.44</v>
      </c>
      <c r="Y70" s="112"/>
      <c r="Z70" s="185">
        <f>(K70*Z$4)/1000</f>
        <v>7.2</v>
      </c>
      <c r="AA70" s="117"/>
      <c r="AB70" s="185">
        <f>(M70*AB$4)/1000</f>
        <v>22.5</v>
      </c>
      <c r="AC70" s="112"/>
      <c r="AD70" s="190">
        <f>(O70*AD$4)/1000</f>
        <v>12.6</v>
      </c>
      <c r="AE70" s="386">
        <f t="shared" si="96"/>
        <v>119.03999999999999</v>
      </c>
      <c r="AF70" s="1493"/>
      <c r="AG70" s="84" t="s">
        <v>510</v>
      </c>
      <c r="AH70" s="280">
        <v>0</v>
      </c>
      <c r="AI70" s="184">
        <f t="shared" si="97"/>
        <v>0.06</v>
      </c>
      <c r="AJ70" s="101"/>
      <c r="AK70" s="184">
        <f t="shared" si="98"/>
        <v>0.44</v>
      </c>
      <c r="AL70" s="101"/>
      <c r="AM70" s="184">
        <f t="shared" si="99"/>
        <v>13.8</v>
      </c>
      <c r="AN70" s="101"/>
      <c r="AO70" s="184">
        <f t="shared" si="100"/>
        <v>62.44</v>
      </c>
      <c r="AP70" s="112"/>
      <c r="AQ70" s="184">
        <f t="shared" si="101"/>
        <v>7.2000000000000011</v>
      </c>
      <c r="AR70" s="117"/>
      <c r="AS70" s="184">
        <f t="shared" si="102"/>
        <v>22.5</v>
      </c>
      <c r="AT70" s="112"/>
      <c r="AU70" s="184">
        <f t="shared" si="103"/>
        <v>12.6</v>
      </c>
      <c r="AV70" s="383">
        <f t="shared" si="104"/>
        <v>119.03999999999999</v>
      </c>
      <c r="AW70" s="1493"/>
      <c r="AX70" s="84" t="s">
        <v>510</v>
      </c>
      <c r="AY70" s="262">
        <f t="shared" si="105"/>
        <v>0</v>
      </c>
      <c r="AZ70" s="185">
        <f t="shared" si="106"/>
        <v>119.03999999999999</v>
      </c>
      <c r="BA70" s="101"/>
      <c r="BB70" s="185">
        <f t="shared" si="107"/>
        <v>119.03999999999999</v>
      </c>
      <c r="BC70" s="112"/>
      <c r="BD70" s="237">
        <v>1</v>
      </c>
      <c r="BE70" s="101"/>
      <c r="BF70" s="236">
        <f t="shared" si="108"/>
        <v>119.03999999999999</v>
      </c>
      <c r="BG70" s="112"/>
      <c r="BH70" s="185">
        <f t="shared" si="109"/>
        <v>0</v>
      </c>
      <c r="BI70" s="117"/>
      <c r="BJ70" s="236">
        <f t="shared" si="110"/>
        <v>0</v>
      </c>
      <c r="BK70" s="112"/>
      <c r="BL70" s="239">
        <v>39934</v>
      </c>
    </row>
    <row r="71" spans="2:64" s="206" customFormat="1" ht="15.75">
      <c r="B71" s="209" t="s">
        <v>184</v>
      </c>
      <c r="C71" s="210" t="s">
        <v>184</v>
      </c>
      <c r="D71" s="207"/>
      <c r="E71" s="207"/>
      <c r="F71" s="207"/>
      <c r="G71" s="207"/>
      <c r="H71" s="207"/>
      <c r="I71" s="207"/>
      <c r="J71" s="207"/>
      <c r="K71" s="207"/>
      <c r="L71" s="207"/>
      <c r="M71" s="207"/>
      <c r="N71" s="207"/>
      <c r="O71" s="208"/>
      <c r="P71" s="1494"/>
      <c r="Q71" s="209" t="s">
        <v>184</v>
      </c>
      <c r="R71" s="211" t="s">
        <v>184</v>
      </c>
      <c r="S71" s="207"/>
      <c r="T71" s="207"/>
      <c r="U71" s="207"/>
      <c r="V71" s="207"/>
      <c r="W71" s="207"/>
      <c r="X71" s="207"/>
      <c r="Y71" s="207"/>
      <c r="Z71" s="207"/>
      <c r="AA71" s="207"/>
      <c r="AB71" s="207"/>
      <c r="AC71" s="207"/>
      <c r="AD71" s="208"/>
      <c r="AE71" s="384"/>
      <c r="AF71" s="1494"/>
      <c r="AG71" s="209" t="s">
        <v>184</v>
      </c>
      <c r="AH71" s="281"/>
      <c r="AI71" s="211" t="s">
        <v>184</v>
      </c>
      <c r="AJ71" s="207"/>
      <c r="AK71" s="207"/>
      <c r="AL71" s="207"/>
      <c r="AM71" s="207"/>
      <c r="AN71" s="207"/>
      <c r="AO71" s="207"/>
      <c r="AP71" s="207"/>
      <c r="AQ71" s="207"/>
      <c r="AR71" s="207"/>
      <c r="AS71" s="207"/>
      <c r="AT71" s="207"/>
      <c r="AU71" s="208"/>
      <c r="AV71" s="384"/>
      <c r="AW71" s="1494"/>
      <c r="AX71" s="209" t="s">
        <v>184</v>
      </c>
      <c r="AY71" s="263"/>
      <c r="AZ71" s="211" t="s">
        <v>184</v>
      </c>
      <c r="BA71" s="207"/>
      <c r="BB71" s="207"/>
      <c r="BC71" s="207"/>
      <c r="BD71" s="207"/>
      <c r="BE71" s="207"/>
      <c r="BF71" s="207"/>
      <c r="BG71" s="207"/>
      <c r="BH71" s="207"/>
      <c r="BI71" s="207"/>
      <c r="BJ71" s="207"/>
      <c r="BK71" s="207"/>
      <c r="BL71" s="208"/>
    </row>
    <row r="72" spans="2:64" ht="24">
      <c r="B72" s="84" t="s">
        <v>511</v>
      </c>
      <c r="C72" s="109">
        <v>15</v>
      </c>
      <c r="D72" s="104"/>
      <c r="E72" s="96">
        <v>20</v>
      </c>
      <c r="F72" s="101"/>
      <c r="G72" s="96">
        <v>50</v>
      </c>
      <c r="H72" s="101"/>
      <c r="I72" s="96">
        <v>70</v>
      </c>
      <c r="J72" s="125"/>
      <c r="K72" s="109">
        <v>110</v>
      </c>
      <c r="L72" s="119"/>
      <c r="M72" s="96">
        <v>100</v>
      </c>
      <c r="N72" s="112"/>
      <c r="O72" s="71">
        <v>70</v>
      </c>
      <c r="P72" s="1493"/>
      <c r="Q72" s="84" t="s">
        <v>511</v>
      </c>
      <c r="R72" s="185">
        <f>(C72*R$4)/1000</f>
        <v>0.06</v>
      </c>
      <c r="S72" s="101"/>
      <c r="T72" s="185">
        <f>(E72*T$4)/1000</f>
        <v>0.44</v>
      </c>
      <c r="U72" s="101"/>
      <c r="V72" s="185">
        <f>(G72*V$4)/1000</f>
        <v>13.8</v>
      </c>
      <c r="W72" s="101"/>
      <c r="X72" s="185">
        <f>(I72*X$4)/1000</f>
        <v>62.44</v>
      </c>
      <c r="Y72" s="112"/>
      <c r="Z72" s="185">
        <f>(K72*Z$4)/1000</f>
        <v>8.8000000000000007</v>
      </c>
      <c r="AA72" s="117"/>
      <c r="AB72" s="185">
        <f>(M72*AB$4)/1000</f>
        <v>22.5</v>
      </c>
      <c r="AC72" s="112"/>
      <c r="AD72" s="190">
        <f>(O72*AD$4)/1000</f>
        <v>12.6</v>
      </c>
      <c r="AE72" s="386">
        <f>SUM(R72:AD72)</f>
        <v>120.63999999999999</v>
      </c>
      <c r="AF72" s="1493"/>
      <c r="AG72" s="84" t="s">
        <v>511</v>
      </c>
      <c r="AH72" s="280">
        <v>0</v>
      </c>
      <c r="AI72" s="184">
        <f>R72/(100-$AH72)*100</f>
        <v>0.06</v>
      </c>
      <c r="AJ72" s="101"/>
      <c r="AK72" s="184">
        <f>T72/(100-$AH72)*100</f>
        <v>0.44</v>
      </c>
      <c r="AL72" s="101"/>
      <c r="AM72" s="184">
        <f>V72/(100-$AH72)*100</f>
        <v>13.8</v>
      </c>
      <c r="AN72" s="101"/>
      <c r="AO72" s="184">
        <f>X72/(100-$AH72)*100</f>
        <v>62.44</v>
      </c>
      <c r="AP72" s="112"/>
      <c r="AQ72" s="184">
        <f>Z72/(100-$AH72)*100</f>
        <v>8.8000000000000007</v>
      </c>
      <c r="AR72" s="117"/>
      <c r="AS72" s="184">
        <f>AB72/(100-$AH72)*100</f>
        <v>22.5</v>
      </c>
      <c r="AT72" s="112"/>
      <c r="AU72" s="184">
        <f>AD72/(100-$AH72)*100</f>
        <v>12.6</v>
      </c>
      <c r="AV72" s="383">
        <f>SUM(AI72:AU72)</f>
        <v>120.63999999999999</v>
      </c>
      <c r="AW72" s="1493"/>
      <c r="AX72" s="84" t="s">
        <v>511</v>
      </c>
      <c r="AY72" s="262">
        <f>AH72</f>
        <v>0</v>
      </c>
      <c r="AZ72" s="185">
        <f>AE72</f>
        <v>120.63999999999999</v>
      </c>
      <c r="BA72" s="101"/>
      <c r="BB72" s="185">
        <f>AV72</f>
        <v>120.63999999999999</v>
      </c>
      <c r="BC72" s="112"/>
      <c r="BD72" s="237">
        <v>1</v>
      </c>
      <c r="BE72" s="101"/>
      <c r="BF72" s="236">
        <f>BD72*BB72</f>
        <v>120.63999999999999</v>
      </c>
      <c r="BG72" s="112"/>
      <c r="BH72" s="185">
        <f>BB72-AZ72</f>
        <v>0</v>
      </c>
      <c r="BI72" s="117"/>
      <c r="BJ72" s="236">
        <f>BH72*BD72</f>
        <v>0</v>
      </c>
      <c r="BK72" s="112"/>
      <c r="BL72" s="239">
        <v>39934</v>
      </c>
    </row>
    <row r="73" spans="2:64" ht="24">
      <c r="B73" s="84" t="s">
        <v>512</v>
      </c>
      <c r="C73" s="109">
        <v>15</v>
      </c>
      <c r="D73" s="104"/>
      <c r="E73" s="96">
        <v>20</v>
      </c>
      <c r="F73" s="101"/>
      <c r="G73" s="96">
        <v>40</v>
      </c>
      <c r="H73" s="101"/>
      <c r="I73" s="96">
        <v>60</v>
      </c>
      <c r="J73" s="125"/>
      <c r="K73" s="109">
        <v>90</v>
      </c>
      <c r="L73" s="119"/>
      <c r="M73" s="96">
        <v>100</v>
      </c>
      <c r="N73" s="112"/>
      <c r="O73" s="71">
        <v>70</v>
      </c>
      <c r="P73" s="1493"/>
      <c r="Q73" s="84" t="s">
        <v>512</v>
      </c>
      <c r="R73" s="185">
        <f>(C73*R$4)/1000</f>
        <v>0.06</v>
      </c>
      <c r="S73" s="101"/>
      <c r="T73" s="185">
        <f>(E73*T$4)/1000</f>
        <v>0.44</v>
      </c>
      <c r="U73" s="101"/>
      <c r="V73" s="185">
        <f>(G73*V$4)/1000</f>
        <v>11.04</v>
      </c>
      <c r="W73" s="101"/>
      <c r="X73" s="185">
        <f>(I73*X$4)/1000</f>
        <v>53.52</v>
      </c>
      <c r="Y73" s="112"/>
      <c r="Z73" s="185">
        <f>(K73*Z$4)/1000</f>
        <v>7.2</v>
      </c>
      <c r="AA73" s="117"/>
      <c r="AB73" s="185">
        <f>(M73*AB$4)/1000</f>
        <v>22.5</v>
      </c>
      <c r="AC73" s="112"/>
      <c r="AD73" s="190">
        <f>(O73*AD$4)/1000</f>
        <v>12.6</v>
      </c>
      <c r="AE73" s="386">
        <f>SUM(R73:AD73)</f>
        <v>107.36</v>
      </c>
      <c r="AF73" s="1493"/>
      <c r="AG73" s="84" t="s">
        <v>512</v>
      </c>
      <c r="AH73" s="280">
        <v>0</v>
      </c>
      <c r="AI73" s="184">
        <f>R73/(100-$AH73)*100</f>
        <v>0.06</v>
      </c>
      <c r="AJ73" s="101"/>
      <c r="AK73" s="184">
        <f>T73/(100-$AH73)*100</f>
        <v>0.44</v>
      </c>
      <c r="AL73" s="101"/>
      <c r="AM73" s="184">
        <f>V73/(100-$AH73)*100</f>
        <v>11.04</v>
      </c>
      <c r="AN73" s="101"/>
      <c r="AO73" s="184">
        <f>X73/(100-$AH73)*100</f>
        <v>53.52</v>
      </c>
      <c r="AP73" s="112"/>
      <c r="AQ73" s="184">
        <f>Z73/(100-$AH73)*100</f>
        <v>7.2000000000000011</v>
      </c>
      <c r="AR73" s="117"/>
      <c r="AS73" s="184">
        <f>AB73/(100-$AH73)*100</f>
        <v>22.5</v>
      </c>
      <c r="AT73" s="112"/>
      <c r="AU73" s="184">
        <f>AD73/(100-$AH73)*100</f>
        <v>12.6</v>
      </c>
      <c r="AV73" s="383">
        <f>SUM(AI73:AU73)</f>
        <v>107.36</v>
      </c>
      <c r="AW73" s="1493"/>
      <c r="AX73" s="84" t="s">
        <v>512</v>
      </c>
      <c r="AY73" s="262">
        <f>AH73</f>
        <v>0</v>
      </c>
      <c r="AZ73" s="185">
        <f>AE73</f>
        <v>107.36</v>
      </c>
      <c r="BA73" s="101"/>
      <c r="BB73" s="185">
        <f>AV73</f>
        <v>107.36</v>
      </c>
      <c r="BC73" s="112"/>
      <c r="BD73" s="237">
        <v>1</v>
      </c>
      <c r="BE73" s="101"/>
      <c r="BF73" s="236">
        <f>BD73*BB73</f>
        <v>107.36</v>
      </c>
      <c r="BG73" s="112"/>
      <c r="BH73" s="185">
        <f>BB73-AZ73</f>
        <v>0</v>
      </c>
      <c r="BI73" s="117"/>
      <c r="BJ73" s="236">
        <f>BH73*BD73</f>
        <v>0</v>
      </c>
      <c r="BK73" s="112"/>
      <c r="BL73" s="239">
        <v>39934</v>
      </c>
    </row>
    <row r="74" spans="2:64">
      <c r="B74" s="84" t="s">
        <v>513</v>
      </c>
      <c r="C74" s="109">
        <v>15</v>
      </c>
      <c r="D74" s="104"/>
      <c r="E74" s="96">
        <v>20</v>
      </c>
      <c r="F74" s="101"/>
      <c r="G74" s="96">
        <v>50</v>
      </c>
      <c r="H74" s="101"/>
      <c r="I74" s="96">
        <v>70</v>
      </c>
      <c r="J74" s="125"/>
      <c r="K74" s="109">
        <v>90</v>
      </c>
      <c r="L74" s="119"/>
      <c r="M74" s="96">
        <v>100</v>
      </c>
      <c r="N74" s="112"/>
      <c r="O74" s="71">
        <v>70</v>
      </c>
      <c r="P74" s="1493"/>
      <c r="Q74" s="84" t="s">
        <v>513</v>
      </c>
      <c r="R74" s="185">
        <f>(C74*R$4)/1000</f>
        <v>0.06</v>
      </c>
      <c r="S74" s="101"/>
      <c r="T74" s="185">
        <f>(E74*T$4)/1000</f>
        <v>0.44</v>
      </c>
      <c r="U74" s="101"/>
      <c r="V74" s="185">
        <f>(G74*V$4)/1000</f>
        <v>13.8</v>
      </c>
      <c r="W74" s="101"/>
      <c r="X74" s="185">
        <f>(I74*X$4)/1000</f>
        <v>62.44</v>
      </c>
      <c r="Y74" s="112"/>
      <c r="Z74" s="185">
        <f>(K74*Z$4)/1000</f>
        <v>7.2</v>
      </c>
      <c r="AA74" s="117"/>
      <c r="AB74" s="185">
        <f>(M74*AB$4)/1000</f>
        <v>22.5</v>
      </c>
      <c r="AC74" s="112"/>
      <c r="AD74" s="190">
        <f>(O74*AD$4)/1000</f>
        <v>12.6</v>
      </c>
      <c r="AE74" s="386">
        <f>SUM(R74:AD74)</f>
        <v>119.03999999999999</v>
      </c>
      <c r="AF74" s="1493"/>
      <c r="AG74" s="84" t="s">
        <v>513</v>
      </c>
      <c r="AH74" s="280">
        <v>0</v>
      </c>
      <c r="AI74" s="184">
        <f>R74/(100-$AH74)*100</f>
        <v>0.06</v>
      </c>
      <c r="AJ74" s="101"/>
      <c r="AK74" s="184">
        <f>T74/(100-$AH74)*100</f>
        <v>0.44</v>
      </c>
      <c r="AL74" s="101"/>
      <c r="AM74" s="184">
        <f>V74/(100-$AH74)*100</f>
        <v>13.8</v>
      </c>
      <c r="AN74" s="101"/>
      <c r="AO74" s="184">
        <f>X74/(100-$AH74)*100</f>
        <v>62.44</v>
      </c>
      <c r="AP74" s="112"/>
      <c r="AQ74" s="184">
        <f>Z74/(100-$AH74)*100</f>
        <v>7.2000000000000011</v>
      </c>
      <c r="AR74" s="117"/>
      <c r="AS74" s="184">
        <f>AB74/(100-$AH74)*100</f>
        <v>22.5</v>
      </c>
      <c r="AT74" s="112"/>
      <c r="AU74" s="184">
        <f>AD74/(100-$AH74)*100</f>
        <v>12.6</v>
      </c>
      <c r="AV74" s="383">
        <f>SUM(AI74:AU74)</f>
        <v>119.03999999999999</v>
      </c>
      <c r="AW74" s="1493"/>
      <c r="AX74" s="84" t="s">
        <v>513</v>
      </c>
      <c r="AY74" s="262">
        <f>AH74</f>
        <v>0</v>
      </c>
      <c r="AZ74" s="185">
        <f>AE74</f>
        <v>119.03999999999999</v>
      </c>
      <c r="BA74" s="101"/>
      <c r="BB74" s="185">
        <f>AV74</f>
        <v>119.03999999999999</v>
      </c>
      <c r="BC74" s="112"/>
      <c r="BD74" s="237">
        <v>1</v>
      </c>
      <c r="BE74" s="101"/>
      <c r="BF74" s="236">
        <f>BD74*BB74</f>
        <v>119.03999999999999</v>
      </c>
      <c r="BG74" s="112"/>
      <c r="BH74" s="185">
        <f>BB74-AZ74</f>
        <v>0</v>
      </c>
      <c r="BI74" s="117"/>
      <c r="BJ74" s="236">
        <f>BH74*BD74</f>
        <v>0</v>
      </c>
      <c r="BK74" s="112"/>
      <c r="BL74" s="239">
        <v>39934</v>
      </c>
    </row>
    <row r="75" spans="2:64" ht="24">
      <c r="B75" s="84" t="s">
        <v>514</v>
      </c>
      <c r="C75" s="138">
        <v>0</v>
      </c>
      <c r="D75" s="101"/>
      <c r="E75" s="138">
        <v>0</v>
      </c>
      <c r="F75" s="101"/>
      <c r="G75" s="96">
        <v>50</v>
      </c>
      <c r="H75" s="101"/>
      <c r="I75" s="96">
        <v>70</v>
      </c>
      <c r="J75" s="125"/>
      <c r="K75" s="109">
        <v>90</v>
      </c>
      <c r="L75" s="119"/>
      <c r="M75" s="96">
        <v>80</v>
      </c>
      <c r="N75" s="112"/>
      <c r="O75" s="71">
        <v>60</v>
      </c>
      <c r="P75" s="1493"/>
      <c r="Q75" s="84" t="s">
        <v>514</v>
      </c>
      <c r="R75" s="185">
        <f>(C75*R$4)/1000</f>
        <v>0</v>
      </c>
      <c r="S75" s="101"/>
      <c r="T75" s="185">
        <f>(E75*T$4)/1000</f>
        <v>0</v>
      </c>
      <c r="U75" s="101"/>
      <c r="V75" s="185">
        <f>(G75*V$4)/1000</f>
        <v>13.8</v>
      </c>
      <c r="W75" s="101"/>
      <c r="X75" s="185">
        <f>(I75*X$4)/1000</f>
        <v>62.44</v>
      </c>
      <c r="Y75" s="112"/>
      <c r="Z75" s="185">
        <f>(K75*Z$4)/1000</f>
        <v>7.2</v>
      </c>
      <c r="AA75" s="117"/>
      <c r="AB75" s="185">
        <f>(M75*AB$4)/1000</f>
        <v>18</v>
      </c>
      <c r="AC75" s="112"/>
      <c r="AD75" s="190">
        <f>(O75*AD$4)/1000</f>
        <v>10.8</v>
      </c>
      <c r="AE75" s="386">
        <f>SUM(R75:AD75)</f>
        <v>112.24</v>
      </c>
      <c r="AF75" s="1493"/>
      <c r="AG75" s="84" t="s">
        <v>514</v>
      </c>
      <c r="AH75" s="280">
        <v>0</v>
      </c>
      <c r="AI75" s="184">
        <f>R75/(100-$AH75)*100</f>
        <v>0</v>
      </c>
      <c r="AJ75" s="101"/>
      <c r="AK75" s="184">
        <f>T75/(100-$AH75)*100</f>
        <v>0</v>
      </c>
      <c r="AL75" s="101"/>
      <c r="AM75" s="184">
        <f>V75/(100-$AH75)*100</f>
        <v>13.8</v>
      </c>
      <c r="AN75" s="101"/>
      <c r="AO75" s="184">
        <f>X75/(100-$AH75)*100</f>
        <v>62.44</v>
      </c>
      <c r="AP75" s="112"/>
      <c r="AQ75" s="184">
        <f>Z75/(100-$AH75)*100</f>
        <v>7.2000000000000011</v>
      </c>
      <c r="AR75" s="117"/>
      <c r="AS75" s="184">
        <f>AB75/(100-$AH75)*100</f>
        <v>18</v>
      </c>
      <c r="AT75" s="112"/>
      <c r="AU75" s="184">
        <f>AD75/(100-$AH75)*100</f>
        <v>10.8</v>
      </c>
      <c r="AV75" s="383">
        <f>SUM(AI75:AU75)</f>
        <v>112.24</v>
      </c>
      <c r="AW75" s="1493"/>
      <c r="AX75" s="84" t="s">
        <v>514</v>
      </c>
      <c r="AY75" s="262">
        <f>AH75</f>
        <v>0</v>
      </c>
      <c r="AZ75" s="185">
        <f>AE75</f>
        <v>112.24</v>
      </c>
      <c r="BA75" s="101"/>
      <c r="BB75" s="185">
        <f>AV75</f>
        <v>112.24</v>
      </c>
      <c r="BC75" s="112"/>
      <c r="BD75" s="237">
        <v>1</v>
      </c>
      <c r="BE75" s="101"/>
      <c r="BF75" s="236">
        <f>BD75*BB75</f>
        <v>112.24</v>
      </c>
      <c r="BG75" s="112"/>
      <c r="BH75" s="185">
        <f>BB75-AZ75</f>
        <v>0</v>
      </c>
      <c r="BI75" s="117"/>
      <c r="BJ75" s="236">
        <f>BH75*BD75</f>
        <v>0</v>
      </c>
      <c r="BK75" s="112"/>
      <c r="BL75" s="239">
        <v>39934</v>
      </c>
    </row>
    <row r="76" spans="2:64">
      <c r="B76" s="84" t="s">
        <v>515</v>
      </c>
      <c r="C76" s="138">
        <v>0</v>
      </c>
      <c r="D76" s="101"/>
      <c r="E76" s="138">
        <v>0</v>
      </c>
      <c r="F76" s="101"/>
      <c r="G76" s="96">
        <v>50</v>
      </c>
      <c r="H76" s="101"/>
      <c r="I76" s="96">
        <v>70</v>
      </c>
      <c r="J76" s="125"/>
      <c r="K76" s="109">
        <v>110</v>
      </c>
      <c r="L76" s="119"/>
      <c r="M76" s="96">
        <v>100</v>
      </c>
      <c r="N76" s="112"/>
      <c r="O76" s="71">
        <v>70</v>
      </c>
      <c r="P76" s="1493"/>
      <c r="Q76" s="84" t="s">
        <v>515</v>
      </c>
      <c r="R76" s="185">
        <f>(C76*R$4)/1000</f>
        <v>0</v>
      </c>
      <c r="S76" s="101"/>
      <c r="T76" s="185">
        <f>(E76*T$4)/1000</f>
        <v>0</v>
      </c>
      <c r="U76" s="101"/>
      <c r="V76" s="185">
        <f>(G76*V$4)/1000</f>
        <v>13.8</v>
      </c>
      <c r="W76" s="101"/>
      <c r="X76" s="185">
        <f>(I76*X$4)/1000</f>
        <v>62.44</v>
      </c>
      <c r="Y76" s="112"/>
      <c r="Z76" s="185">
        <f>(K76*Z$4)/1000</f>
        <v>8.8000000000000007</v>
      </c>
      <c r="AA76" s="117"/>
      <c r="AB76" s="185">
        <f>(M76*AB$4)/1000</f>
        <v>22.5</v>
      </c>
      <c r="AC76" s="112"/>
      <c r="AD76" s="190">
        <f>(O76*AD$4)/1000</f>
        <v>12.6</v>
      </c>
      <c r="AE76" s="386">
        <f>SUM(R76:AD76)</f>
        <v>120.13999999999999</v>
      </c>
      <c r="AF76" s="1493"/>
      <c r="AG76" s="84" t="s">
        <v>515</v>
      </c>
      <c r="AH76" s="280">
        <v>0</v>
      </c>
      <c r="AI76" s="184">
        <f>R76/(100-$AH76)*100</f>
        <v>0</v>
      </c>
      <c r="AJ76" s="101"/>
      <c r="AK76" s="184">
        <f>T76/(100-$AH76)*100</f>
        <v>0</v>
      </c>
      <c r="AL76" s="101"/>
      <c r="AM76" s="184">
        <f>V76/(100-$AH76)*100</f>
        <v>13.8</v>
      </c>
      <c r="AN76" s="101"/>
      <c r="AO76" s="184">
        <f>X76/(100-$AH76)*100</f>
        <v>62.44</v>
      </c>
      <c r="AP76" s="112"/>
      <c r="AQ76" s="184">
        <f>Z76/(100-$AH76)*100</f>
        <v>8.8000000000000007</v>
      </c>
      <c r="AR76" s="117"/>
      <c r="AS76" s="184">
        <f>AB76/(100-$AH76)*100</f>
        <v>22.5</v>
      </c>
      <c r="AT76" s="112"/>
      <c r="AU76" s="184">
        <f>AD76/(100-$AH76)*100</f>
        <v>12.6</v>
      </c>
      <c r="AV76" s="383">
        <f>SUM(AI76:AU76)</f>
        <v>120.13999999999999</v>
      </c>
      <c r="AW76" s="1493"/>
      <c r="AX76" s="84" t="s">
        <v>515</v>
      </c>
      <c r="AY76" s="262">
        <f>AH76</f>
        <v>0</v>
      </c>
      <c r="AZ76" s="185">
        <f>AE76</f>
        <v>120.13999999999999</v>
      </c>
      <c r="BA76" s="101"/>
      <c r="BB76" s="185">
        <f>AV76</f>
        <v>120.13999999999999</v>
      </c>
      <c r="BC76" s="112"/>
      <c r="BD76" s="237">
        <v>1</v>
      </c>
      <c r="BE76" s="101"/>
      <c r="BF76" s="236">
        <f>BD76*BB76</f>
        <v>120.13999999999999</v>
      </c>
      <c r="BG76" s="112"/>
      <c r="BH76" s="185">
        <f>BB76-AZ76</f>
        <v>0</v>
      </c>
      <c r="BI76" s="117"/>
      <c r="BJ76" s="236">
        <f>BH76*BD76</f>
        <v>0</v>
      </c>
      <c r="BK76" s="112"/>
      <c r="BL76" s="239">
        <v>39934</v>
      </c>
    </row>
    <row r="77" spans="2:64" s="206" customFormat="1" ht="15.75">
      <c r="B77" s="209" t="s">
        <v>516</v>
      </c>
      <c r="C77" s="210" t="s">
        <v>516</v>
      </c>
      <c r="D77" s="207"/>
      <c r="E77" s="207"/>
      <c r="F77" s="207"/>
      <c r="G77" s="207"/>
      <c r="H77" s="207"/>
      <c r="I77" s="207"/>
      <c r="J77" s="207"/>
      <c r="K77" s="207"/>
      <c r="L77" s="207"/>
      <c r="M77" s="207"/>
      <c r="N77" s="207"/>
      <c r="O77" s="208"/>
      <c r="P77" s="1494"/>
      <c r="Q77" s="209" t="s">
        <v>516</v>
      </c>
      <c r="R77" s="211" t="s">
        <v>516</v>
      </c>
      <c r="S77" s="207"/>
      <c r="T77" s="207"/>
      <c r="U77" s="207"/>
      <c r="V77" s="207"/>
      <c r="W77" s="207"/>
      <c r="X77" s="207"/>
      <c r="Y77" s="207"/>
      <c r="Z77" s="207"/>
      <c r="AA77" s="207"/>
      <c r="AB77" s="207"/>
      <c r="AC77" s="207"/>
      <c r="AD77" s="208"/>
      <c r="AE77" s="384"/>
      <c r="AF77" s="1494"/>
      <c r="AG77" s="209" t="s">
        <v>516</v>
      </c>
      <c r="AH77" s="281"/>
      <c r="AI77" s="211" t="s">
        <v>516</v>
      </c>
      <c r="AJ77" s="207"/>
      <c r="AK77" s="207"/>
      <c r="AL77" s="207"/>
      <c r="AM77" s="207"/>
      <c r="AN77" s="207"/>
      <c r="AO77" s="207"/>
      <c r="AP77" s="207"/>
      <c r="AQ77" s="207"/>
      <c r="AR77" s="207"/>
      <c r="AS77" s="207"/>
      <c r="AT77" s="207"/>
      <c r="AU77" s="208"/>
      <c r="AV77" s="384"/>
      <c r="AW77" s="1494"/>
      <c r="AX77" s="209" t="s">
        <v>516</v>
      </c>
      <c r="AY77" s="263"/>
      <c r="AZ77" s="211" t="s">
        <v>516</v>
      </c>
      <c r="BA77" s="207"/>
      <c r="BB77" s="207"/>
      <c r="BC77" s="207"/>
      <c r="BD77" s="207"/>
      <c r="BE77" s="207"/>
      <c r="BF77" s="207"/>
      <c r="BG77" s="207"/>
      <c r="BH77" s="207"/>
      <c r="BI77" s="207"/>
      <c r="BJ77" s="207"/>
      <c r="BK77" s="207"/>
      <c r="BL77" s="208"/>
    </row>
    <row r="78" spans="2:64">
      <c r="B78" s="84" t="s">
        <v>517</v>
      </c>
      <c r="C78" s="109">
        <v>15</v>
      </c>
      <c r="D78" s="104"/>
      <c r="E78" s="96">
        <v>20</v>
      </c>
      <c r="F78" s="101"/>
      <c r="G78" s="96">
        <v>40</v>
      </c>
      <c r="H78" s="101"/>
      <c r="I78" s="96">
        <v>60</v>
      </c>
      <c r="J78" s="125"/>
      <c r="K78" s="109">
        <v>90</v>
      </c>
      <c r="L78" s="119"/>
      <c r="M78" s="96">
        <v>80</v>
      </c>
      <c r="N78" s="112"/>
      <c r="O78" s="71">
        <v>60</v>
      </c>
      <c r="P78" s="1493"/>
      <c r="Q78" s="84" t="s">
        <v>517</v>
      </c>
      <c r="R78" s="185">
        <f>(C78*R$4)/1000</f>
        <v>0.06</v>
      </c>
      <c r="S78" s="101"/>
      <c r="T78" s="185">
        <f>(E78*T$4)/1000</f>
        <v>0.44</v>
      </c>
      <c r="U78" s="101"/>
      <c r="V78" s="185">
        <f>(G78*V$4)/1000</f>
        <v>11.04</v>
      </c>
      <c r="W78" s="101"/>
      <c r="X78" s="185">
        <f>(I78*X$4)/1000</f>
        <v>53.52</v>
      </c>
      <c r="Y78" s="112"/>
      <c r="Z78" s="185">
        <f>(K78*Z$4)/1000</f>
        <v>7.2</v>
      </c>
      <c r="AA78" s="117"/>
      <c r="AB78" s="185">
        <f>(M78*AB$4)/1000</f>
        <v>18</v>
      </c>
      <c r="AC78" s="112"/>
      <c r="AD78" s="190">
        <f>(O78*AD$4)/1000</f>
        <v>10.8</v>
      </c>
      <c r="AE78" s="386">
        <f>SUM(R78:AD78)</f>
        <v>101.06</v>
      </c>
      <c r="AF78" s="1493"/>
      <c r="AG78" s="84" t="s">
        <v>517</v>
      </c>
      <c r="AH78" s="280">
        <v>0</v>
      </c>
      <c r="AI78" s="184">
        <f>R78/(100-$AH78)*100</f>
        <v>0.06</v>
      </c>
      <c r="AJ78" s="101"/>
      <c r="AK78" s="184">
        <f>T78/(100-$AH78)*100</f>
        <v>0.44</v>
      </c>
      <c r="AL78" s="101"/>
      <c r="AM78" s="184">
        <f>V78/(100-$AH78)*100</f>
        <v>11.04</v>
      </c>
      <c r="AN78" s="101"/>
      <c r="AO78" s="184">
        <f>X78/(100-$AH78)*100</f>
        <v>53.52</v>
      </c>
      <c r="AP78" s="112"/>
      <c r="AQ78" s="184">
        <f>Z78/(100-$AH78)*100</f>
        <v>7.2000000000000011</v>
      </c>
      <c r="AR78" s="117"/>
      <c r="AS78" s="184">
        <f>AB78/(100-$AH78)*100</f>
        <v>18</v>
      </c>
      <c r="AT78" s="112"/>
      <c r="AU78" s="184">
        <f>AD78/(100-$AH78)*100</f>
        <v>10.8</v>
      </c>
      <c r="AV78" s="383">
        <f>SUM(AI78:AU78)</f>
        <v>101.06</v>
      </c>
      <c r="AW78" s="1493"/>
      <c r="AX78" s="84" t="s">
        <v>517</v>
      </c>
      <c r="AY78" s="262">
        <f>AH78</f>
        <v>0</v>
      </c>
      <c r="AZ78" s="185">
        <f>AE78</f>
        <v>101.06</v>
      </c>
      <c r="BA78" s="101"/>
      <c r="BB78" s="185">
        <f>AV78</f>
        <v>101.06</v>
      </c>
      <c r="BC78" s="112"/>
      <c r="BD78" s="237">
        <v>1</v>
      </c>
      <c r="BE78" s="101"/>
      <c r="BF78" s="236">
        <f>BD78*BB78</f>
        <v>101.06</v>
      </c>
      <c r="BG78" s="112"/>
      <c r="BH78" s="185">
        <f>BB78-AZ78</f>
        <v>0</v>
      </c>
      <c r="BI78" s="117"/>
      <c r="BJ78" s="236">
        <f>BH78*BD78</f>
        <v>0</v>
      </c>
      <c r="BK78" s="112"/>
      <c r="BL78" s="239">
        <v>39934</v>
      </c>
    </row>
    <row r="79" spans="2:64">
      <c r="B79" s="84" t="s">
        <v>518</v>
      </c>
      <c r="C79" s="109">
        <v>15</v>
      </c>
      <c r="D79" s="104"/>
      <c r="E79" s="96">
        <v>20</v>
      </c>
      <c r="F79" s="101"/>
      <c r="G79" s="96">
        <v>50</v>
      </c>
      <c r="H79" s="101"/>
      <c r="I79" s="96">
        <v>70</v>
      </c>
      <c r="J79" s="125"/>
      <c r="K79" s="109">
        <v>110</v>
      </c>
      <c r="L79" s="119"/>
      <c r="M79" s="96">
        <v>100</v>
      </c>
      <c r="N79" s="112"/>
      <c r="O79" s="71">
        <v>70</v>
      </c>
      <c r="P79" s="1493"/>
      <c r="Q79" s="84" t="s">
        <v>518</v>
      </c>
      <c r="R79" s="185">
        <f>(C79*R$4)/1000</f>
        <v>0.06</v>
      </c>
      <c r="S79" s="101"/>
      <c r="T79" s="185">
        <f>(E79*T$4)/1000</f>
        <v>0.44</v>
      </c>
      <c r="U79" s="101"/>
      <c r="V79" s="185">
        <f>(G79*V$4)/1000</f>
        <v>13.8</v>
      </c>
      <c r="W79" s="101"/>
      <c r="X79" s="185">
        <f>(I79*X$4)/1000</f>
        <v>62.44</v>
      </c>
      <c r="Y79" s="112"/>
      <c r="Z79" s="185">
        <f>(K79*Z$4)/1000</f>
        <v>8.8000000000000007</v>
      </c>
      <c r="AA79" s="117"/>
      <c r="AB79" s="185">
        <f>(M79*AB$4)/1000</f>
        <v>22.5</v>
      </c>
      <c r="AC79" s="112"/>
      <c r="AD79" s="190">
        <f>(O79*AD$4)/1000</f>
        <v>12.6</v>
      </c>
      <c r="AE79" s="386">
        <f>SUM(R79:AD79)</f>
        <v>120.63999999999999</v>
      </c>
      <c r="AF79" s="1493"/>
      <c r="AG79" s="84" t="s">
        <v>518</v>
      </c>
      <c r="AH79" s="280">
        <v>0</v>
      </c>
      <c r="AI79" s="184">
        <f>R79/(100-$AH79)*100</f>
        <v>0.06</v>
      </c>
      <c r="AJ79" s="101"/>
      <c r="AK79" s="184">
        <f>T79/(100-$AH79)*100</f>
        <v>0.44</v>
      </c>
      <c r="AL79" s="101"/>
      <c r="AM79" s="184">
        <f>V79/(100-$AH79)*100</f>
        <v>13.8</v>
      </c>
      <c r="AN79" s="101"/>
      <c r="AO79" s="184">
        <f>X79/(100-$AH79)*100</f>
        <v>62.44</v>
      </c>
      <c r="AP79" s="112"/>
      <c r="AQ79" s="184">
        <f>Z79/(100-$AH79)*100</f>
        <v>8.8000000000000007</v>
      </c>
      <c r="AR79" s="117"/>
      <c r="AS79" s="184">
        <f>AB79/(100-$AH79)*100</f>
        <v>22.5</v>
      </c>
      <c r="AT79" s="112"/>
      <c r="AU79" s="184">
        <f>AD79/(100-$AH79)*100</f>
        <v>12.6</v>
      </c>
      <c r="AV79" s="383">
        <f>SUM(AI79:AU79)</f>
        <v>120.63999999999999</v>
      </c>
      <c r="AW79" s="1493"/>
      <c r="AX79" s="84" t="s">
        <v>518</v>
      </c>
      <c r="AY79" s="262">
        <f>AH79</f>
        <v>0</v>
      </c>
      <c r="AZ79" s="185">
        <f>AE79</f>
        <v>120.63999999999999</v>
      </c>
      <c r="BA79" s="101"/>
      <c r="BB79" s="185">
        <f>AV79</f>
        <v>120.63999999999999</v>
      </c>
      <c r="BC79" s="112"/>
      <c r="BD79" s="237">
        <v>1</v>
      </c>
      <c r="BE79" s="101"/>
      <c r="BF79" s="236">
        <f>BD79*BB79</f>
        <v>120.63999999999999</v>
      </c>
      <c r="BG79" s="112"/>
      <c r="BH79" s="185">
        <f>BB79-AZ79</f>
        <v>0</v>
      </c>
      <c r="BI79" s="117"/>
      <c r="BJ79" s="236">
        <f>BH79*BD79</f>
        <v>0</v>
      </c>
      <c r="BK79" s="112"/>
      <c r="BL79" s="239">
        <v>39934</v>
      </c>
    </row>
    <row r="80" spans="2:64" ht="13.5">
      <c r="B80" s="84" t="s">
        <v>205</v>
      </c>
      <c r="C80" s="138">
        <v>0</v>
      </c>
      <c r="D80" s="101"/>
      <c r="E80" s="138">
        <v>0</v>
      </c>
      <c r="F80" s="101"/>
      <c r="G80" s="138">
        <v>0</v>
      </c>
      <c r="H80" s="101"/>
      <c r="I80" s="96">
        <v>80</v>
      </c>
      <c r="J80" s="125"/>
      <c r="K80" s="109">
        <v>110</v>
      </c>
      <c r="L80" s="119"/>
      <c r="M80" s="96">
        <v>100</v>
      </c>
      <c r="N80" s="112"/>
      <c r="O80" s="71">
        <v>70</v>
      </c>
      <c r="P80" s="1493"/>
      <c r="Q80" s="84" t="s">
        <v>205</v>
      </c>
      <c r="R80" s="185">
        <f>(C80*R$4)/1000</f>
        <v>0</v>
      </c>
      <c r="S80" s="101"/>
      <c r="T80" s="185">
        <f>(E80*T$4)/1000</f>
        <v>0</v>
      </c>
      <c r="U80" s="101"/>
      <c r="V80" s="185">
        <f>(G80*V$4)/1000</f>
        <v>0</v>
      </c>
      <c r="W80" s="101"/>
      <c r="X80" s="185">
        <f>(I80*X$4)/1000</f>
        <v>71.36</v>
      </c>
      <c r="Y80" s="112"/>
      <c r="Z80" s="185">
        <f>(K80*Z$4)/1000</f>
        <v>8.8000000000000007</v>
      </c>
      <c r="AA80" s="117"/>
      <c r="AB80" s="185">
        <f>(M80*AB$4)/1000</f>
        <v>22.5</v>
      </c>
      <c r="AC80" s="112"/>
      <c r="AD80" s="190">
        <f>(O80*AD$4)/1000</f>
        <v>12.6</v>
      </c>
      <c r="AE80" s="386">
        <f>SUM(R80:AD80)</f>
        <v>115.25999999999999</v>
      </c>
      <c r="AF80" s="1493"/>
      <c r="AG80" s="84" t="s">
        <v>205</v>
      </c>
      <c r="AH80" s="280">
        <v>0</v>
      </c>
      <c r="AI80" s="184">
        <f>R80/(100-$AH80)*100</f>
        <v>0</v>
      </c>
      <c r="AJ80" s="101"/>
      <c r="AK80" s="184">
        <f>T80/(100-$AH80)*100</f>
        <v>0</v>
      </c>
      <c r="AL80" s="101"/>
      <c r="AM80" s="184">
        <f>V80/(100-$AH80)*100</f>
        <v>0</v>
      </c>
      <c r="AN80" s="101"/>
      <c r="AO80" s="184">
        <f>X80/(100-$AH80)*100</f>
        <v>71.36</v>
      </c>
      <c r="AP80" s="112"/>
      <c r="AQ80" s="184">
        <f>Z80/(100-$AH80)*100</f>
        <v>8.8000000000000007</v>
      </c>
      <c r="AR80" s="117"/>
      <c r="AS80" s="184">
        <f>AB80/(100-$AH80)*100</f>
        <v>22.5</v>
      </c>
      <c r="AT80" s="112"/>
      <c r="AU80" s="184">
        <f>AD80/(100-$AH80)*100</f>
        <v>12.6</v>
      </c>
      <c r="AV80" s="383">
        <f>SUM(AI80:AU80)</f>
        <v>115.25999999999999</v>
      </c>
      <c r="AW80" s="1493"/>
      <c r="AX80" s="84" t="s">
        <v>205</v>
      </c>
      <c r="AY80" s="262">
        <f>AH80</f>
        <v>0</v>
      </c>
      <c r="AZ80" s="185">
        <f>AE80</f>
        <v>115.25999999999999</v>
      </c>
      <c r="BA80" s="101"/>
      <c r="BB80" s="185">
        <f>AV80</f>
        <v>115.25999999999999</v>
      </c>
      <c r="BC80" s="112"/>
      <c r="BD80" s="237">
        <v>1</v>
      </c>
      <c r="BE80" s="101"/>
      <c r="BF80" s="236">
        <f>BD80*BB80</f>
        <v>115.25999999999999</v>
      </c>
      <c r="BG80" s="112"/>
      <c r="BH80" s="185">
        <f>BB80-AZ80</f>
        <v>0</v>
      </c>
      <c r="BI80" s="117"/>
      <c r="BJ80" s="236">
        <f>BH80*BD80</f>
        <v>0</v>
      </c>
      <c r="BK80" s="112"/>
      <c r="BL80" s="239">
        <v>39934</v>
      </c>
    </row>
    <row r="81" spans="2:64" ht="51">
      <c r="B81" s="84" t="s">
        <v>206</v>
      </c>
      <c r="C81" s="138">
        <v>0</v>
      </c>
      <c r="D81" s="101"/>
      <c r="E81" s="138">
        <v>0</v>
      </c>
      <c r="F81" s="101"/>
      <c r="G81" s="96">
        <v>2</v>
      </c>
      <c r="H81" s="101"/>
      <c r="I81" s="96">
        <v>3</v>
      </c>
      <c r="J81" s="125"/>
      <c r="K81" s="109">
        <v>4.5</v>
      </c>
      <c r="L81" s="119"/>
      <c r="M81" s="96">
        <v>3</v>
      </c>
      <c r="N81" s="112"/>
      <c r="O81" s="71">
        <v>2</v>
      </c>
      <c r="P81" s="1493"/>
      <c r="Q81" s="84" t="s">
        <v>206</v>
      </c>
      <c r="R81" s="184">
        <f>C81*R$4</f>
        <v>0</v>
      </c>
      <c r="S81" s="187"/>
      <c r="T81" s="184">
        <f>E81*T$4</f>
        <v>0</v>
      </c>
      <c r="U81" s="187"/>
      <c r="V81" s="184">
        <f>G81*V$4</f>
        <v>552</v>
      </c>
      <c r="W81" s="187"/>
      <c r="X81" s="184">
        <f>I81*X$4</f>
        <v>2676</v>
      </c>
      <c r="Y81" s="188"/>
      <c r="Z81" s="184">
        <f>K81*Z$4</f>
        <v>360</v>
      </c>
      <c r="AA81" s="189"/>
      <c r="AB81" s="184">
        <f>M81*AB$4</f>
        <v>675</v>
      </c>
      <c r="AC81" s="188"/>
      <c r="AD81" s="191">
        <f>O81*AD$4</f>
        <v>360</v>
      </c>
      <c r="AE81" s="386">
        <f>SUM(R81:AD81)</f>
        <v>4623</v>
      </c>
      <c r="AF81" s="1493"/>
      <c r="AG81" s="84" t="s">
        <v>206</v>
      </c>
      <c r="AH81" s="280">
        <v>0</v>
      </c>
      <c r="AI81" s="184">
        <f>R81/(100-$AH81)*100</f>
        <v>0</v>
      </c>
      <c r="AJ81" s="101"/>
      <c r="AK81" s="184">
        <f>T81/(100-$AH81)*100</f>
        <v>0</v>
      </c>
      <c r="AL81" s="101"/>
      <c r="AM81" s="184">
        <f>V81/(100-$AH81)*100</f>
        <v>552</v>
      </c>
      <c r="AN81" s="101"/>
      <c r="AO81" s="184">
        <f>X81/(100-$AH81)*100</f>
        <v>2676</v>
      </c>
      <c r="AP81" s="112"/>
      <c r="AQ81" s="184">
        <f>Z81/(100-$AH81)*100</f>
        <v>360</v>
      </c>
      <c r="AR81" s="117"/>
      <c r="AS81" s="184">
        <f>AB81/(100-$AH81)*100</f>
        <v>675</v>
      </c>
      <c r="AT81" s="112"/>
      <c r="AU81" s="184">
        <f>AD81/(100-$AH81)*100</f>
        <v>360</v>
      </c>
      <c r="AV81" s="383">
        <f>SUM(AI81:AU81)</f>
        <v>4623</v>
      </c>
      <c r="AW81" s="1493"/>
      <c r="AX81" s="84" t="s">
        <v>206</v>
      </c>
      <c r="AY81" s="262">
        <f>AH81</f>
        <v>0</v>
      </c>
      <c r="AZ81" s="185">
        <f>AE81</f>
        <v>4623</v>
      </c>
      <c r="BA81" s="101"/>
      <c r="BB81" s="185">
        <f>AV81</f>
        <v>4623</v>
      </c>
      <c r="BC81" s="112"/>
      <c r="BD81" s="237">
        <v>1</v>
      </c>
      <c r="BE81" s="101"/>
      <c r="BF81" s="236">
        <f>BD81*BB81</f>
        <v>4623</v>
      </c>
      <c r="BG81" s="112"/>
      <c r="BH81" s="185">
        <f>BB81-AZ81</f>
        <v>0</v>
      </c>
      <c r="BI81" s="117"/>
      <c r="BJ81" s="236">
        <f>BH81*BD81</f>
        <v>0</v>
      </c>
      <c r="BK81" s="112"/>
      <c r="BL81" s="239">
        <v>39934</v>
      </c>
    </row>
    <row r="82" spans="2:64" ht="25.5">
      <c r="B82" s="84" t="s">
        <v>207</v>
      </c>
      <c r="C82" s="138">
        <v>0</v>
      </c>
      <c r="D82" s="101"/>
      <c r="E82" s="138">
        <v>0</v>
      </c>
      <c r="F82" s="101"/>
      <c r="G82" s="96">
        <v>1</v>
      </c>
      <c r="H82" s="101"/>
      <c r="I82" s="96">
        <v>2</v>
      </c>
      <c r="J82" s="125"/>
      <c r="K82" s="109">
        <v>2.5</v>
      </c>
      <c r="L82" s="119"/>
      <c r="M82" s="96">
        <v>2</v>
      </c>
      <c r="N82" s="112"/>
      <c r="O82" s="73">
        <v>1.5</v>
      </c>
      <c r="P82" s="1493"/>
      <c r="Q82" s="84" t="s">
        <v>207</v>
      </c>
      <c r="R82" s="185">
        <f>(C82*R$4)/1000</f>
        <v>0</v>
      </c>
      <c r="S82" s="101"/>
      <c r="T82" s="185">
        <f>(E82*T$4)/1000</f>
        <v>0</v>
      </c>
      <c r="U82" s="101"/>
      <c r="V82" s="185">
        <f>(G82*V$4)/1000</f>
        <v>0.27600000000000002</v>
      </c>
      <c r="W82" s="101"/>
      <c r="X82" s="185">
        <f>(I82*X$4)/1000</f>
        <v>1.784</v>
      </c>
      <c r="Y82" s="112"/>
      <c r="Z82" s="185">
        <f>(K82*Z$4)/1000</f>
        <v>0.2</v>
      </c>
      <c r="AA82" s="117"/>
      <c r="AB82" s="185">
        <f>(M82*AB$4)/1000</f>
        <v>0.45</v>
      </c>
      <c r="AC82" s="112"/>
      <c r="AD82" s="190">
        <f>(O82*AD$4)/1000</f>
        <v>0.27</v>
      </c>
      <c r="AE82" s="386">
        <f>SUM(R82:AD82)</f>
        <v>2.9800000000000004</v>
      </c>
      <c r="AF82" s="1493"/>
      <c r="AG82" s="84" t="s">
        <v>207</v>
      </c>
      <c r="AH82" s="280">
        <v>0</v>
      </c>
      <c r="AI82" s="184">
        <f>R82/(100-$AH82)*100</f>
        <v>0</v>
      </c>
      <c r="AJ82" s="101"/>
      <c r="AK82" s="184">
        <f>T82/(100-$AH82)*100</f>
        <v>0</v>
      </c>
      <c r="AL82" s="101"/>
      <c r="AM82" s="184">
        <f>V82/(100-$AH82)*100</f>
        <v>0.27600000000000002</v>
      </c>
      <c r="AN82" s="101"/>
      <c r="AO82" s="184">
        <f>X82/(100-$AH82)*100</f>
        <v>1.7840000000000003</v>
      </c>
      <c r="AP82" s="112"/>
      <c r="AQ82" s="184">
        <f>Z82/(100-$AH82)*100</f>
        <v>0.2</v>
      </c>
      <c r="AR82" s="117"/>
      <c r="AS82" s="184">
        <f>AB82/(100-$AH82)*100</f>
        <v>0.45000000000000007</v>
      </c>
      <c r="AT82" s="112"/>
      <c r="AU82" s="184">
        <f>AD82/(100-$AH82)*100</f>
        <v>0.27</v>
      </c>
      <c r="AV82" s="383">
        <f>SUM(AI82:AU82)</f>
        <v>2.9800000000000009</v>
      </c>
      <c r="AW82" s="1493"/>
      <c r="AX82" s="84" t="s">
        <v>207</v>
      </c>
      <c r="AY82" s="262">
        <f>AH82</f>
        <v>0</v>
      </c>
      <c r="AZ82" s="185">
        <f>AE82</f>
        <v>2.9800000000000004</v>
      </c>
      <c r="BA82" s="101"/>
      <c r="BB82" s="185">
        <f>AV82</f>
        <v>2.9800000000000009</v>
      </c>
      <c r="BC82" s="112"/>
      <c r="BD82" s="237">
        <v>1</v>
      </c>
      <c r="BE82" s="101"/>
      <c r="BF82" s="236">
        <f>BD82*BB82</f>
        <v>2.9800000000000009</v>
      </c>
      <c r="BG82" s="112"/>
      <c r="BH82" s="185">
        <f>BB82-AZ82</f>
        <v>0</v>
      </c>
      <c r="BI82" s="117"/>
      <c r="BJ82" s="236">
        <f>BH82*BD82</f>
        <v>0</v>
      </c>
      <c r="BK82" s="112"/>
      <c r="BL82" s="239">
        <v>39934</v>
      </c>
    </row>
    <row r="83" spans="2:64" s="206" customFormat="1" ht="15.75">
      <c r="B83" s="209" t="s">
        <v>186</v>
      </c>
      <c r="C83" s="210" t="s">
        <v>186</v>
      </c>
      <c r="D83" s="207"/>
      <c r="E83" s="207"/>
      <c r="F83" s="207"/>
      <c r="G83" s="207"/>
      <c r="H83" s="207"/>
      <c r="I83" s="207"/>
      <c r="J83" s="207"/>
      <c r="K83" s="207"/>
      <c r="L83" s="207"/>
      <c r="M83" s="207"/>
      <c r="N83" s="207"/>
      <c r="O83" s="208"/>
      <c r="P83" s="1494"/>
      <c r="Q83" s="209" t="s">
        <v>186</v>
      </c>
      <c r="R83" s="211" t="s">
        <v>186</v>
      </c>
      <c r="S83" s="207"/>
      <c r="T83" s="207"/>
      <c r="U83" s="207"/>
      <c r="V83" s="207"/>
      <c r="W83" s="207"/>
      <c r="X83" s="207"/>
      <c r="Y83" s="207"/>
      <c r="Z83" s="207"/>
      <c r="AA83" s="207"/>
      <c r="AB83" s="207"/>
      <c r="AC83" s="207"/>
      <c r="AD83" s="208"/>
      <c r="AE83" s="384"/>
      <c r="AF83" s="1494"/>
      <c r="AG83" s="209" t="s">
        <v>186</v>
      </c>
      <c r="AH83" s="281"/>
      <c r="AI83" s="211" t="s">
        <v>186</v>
      </c>
      <c r="AJ83" s="207"/>
      <c r="AK83" s="207"/>
      <c r="AL83" s="207"/>
      <c r="AM83" s="207"/>
      <c r="AN83" s="207"/>
      <c r="AO83" s="207"/>
      <c r="AP83" s="207"/>
      <c r="AQ83" s="207"/>
      <c r="AR83" s="207"/>
      <c r="AS83" s="207"/>
      <c r="AT83" s="207"/>
      <c r="AU83" s="208"/>
      <c r="AV83" s="384"/>
      <c r="AW83" s="1494"/>
      <c r="AX83" s="209" t="s">
        <v>186</v>
      </c>
      <c r="AY83" s="263"/>
      <c r="AZ83" s="211" t="s">
        <v>186</v>
      </c>
      <c r="BA83" s="207"/>
      <c r="BB83" s="207"/>
      <c r="BC83" s="207"/>
      <c r="BD83" s="207"/>
      <c r="BE83" s="207"/>
      <c r="BF83" s="207"/>
      <c r="BG83" s="207"/>
      <c r="BH83" s="207"/>
      <c r="BI83" s="207"/>
      <c r="BJ83" s="207"/>
      <c r="BK83" s="207"/>
      <c r="BL83" s="208"/>
    </row>
    <row r="84" spans="2:64" ht="24">
      <c r="B84" s="85" t="s">
        <v>520</v>
      </c>
      <c r="C84" s="109">
        <v>15</v>
      </c>
      <c r="D84" s="102"/>
      <c r="E84" s="116">
        <v>20</v>
      </c>
      <c r="F84" s="114"/>
      <c r="G84" s="116">
        <v>40</v>
      </c>
      <c r="H84" s="114"/>
      <c r="I84" s="116">
        <v>60</v>
      </c>
      <c r="J84" s="125"/>
      <c r="K84" s="109">
        <v>90</v>
      </c>
      <c r="L84" s="119"/>
      <c r="M84" s="116">
        <v>100</v>
      </c>
      <c r="N84" s="125"/>
      <c r="O84" s="76">
        <v>70</v>
      </c>
      <c r="P84" s="1493"/>
      <c r="Q84" s="85" t="s">
        <v>520</v>
      </c>
      <c r="R84" s="185">
        <f>(C84*R$4)/1000</f>
        <v>0.06</v>
      </c>
      <c r="S84" s="101"/>
      <c r="T84" s="185">
        <f>(E84*T$4)/1000</f>
        <v>0.44</v>
      </c>
      <c r="U84" s="101"/>
      <c r="V84" s="185">
        <f>(G84*V$4)/1000</f>
        <v>11.04</v>
      </c>
      <c r="W84" s="101"/>
      <c r="X84" s="185">
        <f>(I84*X$4)/1000</f>
        <v>53.52</v>
      </c>
      <c r="Y84" s="112"/>
      <c r="Z84" s="185">
        <f>(K84*Z$4)/1000</f>
        <v>7.2</v>
      </c>
      <c r="AA84" s="117"/>
      <c r="AB84" s="185">
        <f>(M84*AB$4)/1000</f>
        <v>22.5</v>
      </c>
      <c r="AC84" s="112"/>
      <c r="AD84" s="190">
        <f>(O84*AD$4)/1000</f>
        <v>12.6</v>
      </c>
      <c r="AE84" s="386">
        <f t="shared" ref="AE84:AE91" si="111">SUM(R84:AD84)</f>
        <v>107.36</v>
      </c>
      <c r="AF84" s="1493"/>
      <c r="AG84" s="85" t="s">
        <v>520</v>
      </c>
      <c r="AH84" s="280">
        <v>0</v>
      </c>
      <c r="AI84" s="184">
        <f t="shared" ref="AI84:AI91" si="112">R84/(100-$AH84)*100</f>
        <v>0.06</v>
      </c>
      <c r="AJ84" s="101"/>
      <c r="AK84" s="184">
        <f t="shared" ref="AK84:AK91" si="113">T84/(100-$AH84)*100</f>
        <v>0.44</v>
      </c>
      <c r="AL84" s="101"/>
      <c r="AM84" s="184">
        <f t="shared" ref="AM84:AM91" si="114">V84/(100-$AH84)*100</f>
        <v>11.04</v>
      </c>
      <c r="AN84" s="101"/>
      <c r="AO84" s="184">
        <f t="shared" ref="AO84:AO91" si="115">X84/(100-$AH84)*100</f>
        <v>53.52</v>
      </c>
      <c r="AP84" s="112"/>
      <c r="AQ84" s="184">
        <f t="shared" ref="AQ84:AQ91" si="116">Z84/(100-$AH84)*100</f>
        <v>7.2000000000000011</v>
      </c>
      <c r="AR84" s="117"/>
      <c r="AS84" s="184">
        <f t="shared" ref="AS84:AS91" si="117">AB84/(100-$AH84)*100</f>
        <v>22.5</v>
      </c>
      <c r="AT84" s="112"/>
      <c r="AU84" s="184">
        <f t="shared" ref="AU84:AU91" si="118">AD84/(100-$AH84)*100</f>
        <v>12.6</v>
      </c>
      <c r="AV84" s="383">
        <f t="shared" ref="AV84:AV91" si="119">SUM(AI84:AU84)</f>
        <v>107.36</v>
      </c>
      <c r="AW84" s="1493"/>
      <c r="AX84" s="85" t="s">
        <v>520</v>
      </c>
      <c r="AY84" s="262">
        <f t="shared" ref="AY84:AY91" si="120">AH84</f>
        <v>0</v>
      </c>
      <c r="AZ84" s="185">
        <f t="shared" ref="AZ84:AZ91" si="121">AE84</f>
        <v>107.36</v>
      </c>
      <c r="BA84" s="101"/>
      <c r="BB84" s="185">
        <f t="shared" ref="BB84:BB91" si="122">AV84</f>
        <v>107.36</v>
      </c>
      <c r="BC84" s="112"/>
      <c r="BD84" s="237">
        <v>1</v>
      </c>
      <c r="BE84" s="101"/>
      <c r="BF84" s="236">
        <f t="shared" ref="BF84:BF91" si="123">BD84*BB84</f>
        <v>107.36</v>
      </c>
      <c r="BG84" s="112"/>
      <c r="BH84" s="185">
        <f t="shared" ref="BH84:BH91" si="124">BB84-AZ84</f>
        <v>0</v>
      </c>
      <c r="BI84" s="117"/>
      <c r="BJ84" s="236">
        <f t="shared" ref="BJ84:BJ91" si="125">BH84*BD84</f>
        <v>0</v>
      </c>
      <c r="BK84" s="112"/>
      <c r="BL84" s="239">
        <v>39934</v>
      </c>
    </row>
    <row r="85" spans="2:64">
      <c r="B85" s="84" t="s">
        <v>518</v>
      </c>
      <c r="C85" s="109">
        <v>15</v>
      </c>
      <c r="D85" s="104"/>
      <c r="E85" s="96">
        <v>20</v>
      </c>
      <c r="F85" s="101"/>
      <c r="G85" s="96">
        <v>50</v>
      </c>
      <c r="H85" s="101"/>
      <c r="I85" s="96">
        <v>70</v>
      </c>
      <c r="J85" s="125"/>
      <c r="K85" s="109">
        <v>110</v>
      </c>
      <c r="L85" s="119"/>
      <c r="M85" s="96">
        <v>100</v>
      </c>
      <c r="N85" s="112"/>
      <c r="O85" s="71">
        <v>70</v>
      </c>
      <c r="P85" s="1493"/>
      <c r="Q85" s="84" t="s">
        <v>518</v>
      </c>
      <c r="R85" s="185">
        <f>(C85*R$4)/1000</f>
        <v>0.06</v>
      </c>
      <c r="S85" s="101"/>
      <c r="T85" s="185">
        <f>(E85*T$4)/1000</f>
        <v>0.44</v>
      </c>
      <c r="U85" s="101"/>
      <c r="V85" s="185">
        <f>(G85*V$4)/1000</f>
        <v>13.8</v>
      </c>
      <c r="W85" s="101"/>
      <c r="X85" s="185">
        <f>(I85*X$4)/1000</f>
        <v>62.44</v>
      </c>
      <c r="Y85" s="112"/>
      <c r="Z85" s="185">
        <f>(K85*Z$4)/1000</f>
        <v>8.8000000000000007</v>
      </c>
      <c r="AA85" s="117"/>
      <c r="AB85" s="185">
        <f>(M85*AB$4)/1000</f>
        <v>22.5</v>
      </c>
      <c r="AC85" s="112"/>
      <c r="AD85" s="190">
        <f>(O85*AD$4)/1000</f>
        <v>12.6</v>
      </c>
      <c r="AE85" s="386">
        <f t="shared" si="111"/>
        <v>120.63999999999999</v>
      </c>
      <c r="AF85" s="1493"/>
      <c r="AG85" s="84" t="s">
        <v>518</v>
      </c>
      <c r="AH85" s="280">
        <v>0</v>
      </c>
      <c r="AI85" s="184">
        <f t="shared" si="112"/>
        <v>0.06</v>
      </c>
      <c r="AJ85" s="101"/>
      <c r="AK85" s="184">
        <f t="shared" si="113"/>
        <v>0.44</v>
      </c>
      <c r="AL85" s="101"/>
      <c r="AM85" s="184">
        <f t="shared" si="114"/>
        <v>13.8</v>
      </c>
      <c r="AN85" s="101"/>
      <c r="AO85" s="184">
        <f t="shared" si="115"/>
        <v>62.44</v>
      </c>
      <c r="AP85" s="112"/>
      <c r="AQ85" s="184">
        <f t="shared" si="116"/>
        <v>8.8000000000000007</v>
      </c>
      <c r="AR85" s="117"/>
      <c r="AS85" s="184">
        <f t="shared" si="117"/>
        <v>22.5</v>
      </c>
      <c r="AT85" s="112"/>
      <c r="AU85" s="184">
        <f t="shared" si="118"/>
        <v>12.6</v>
      </c>
      <c r="AV85" s="383">
        <f t="shared" si="119"/>
        <v>120.63999999999999</v>
      </c>
      <c r="AW85" s="1493"/>
      <c r="AX85" s="84" t="s">
        <v>518</v>
      </c>
      <c r="AY85" s="262">
        <f t="shared" si="120"/>
        <v>0</v>
      </c>
      <c r="AZ85" s="185">
        <f t="shared" si="121"/>
        <v>120.63999999999999</v>
      </c>
      <c r="BA85" s="101"/>
      <c r="BB85" s="185">
        <f t="shared" si="122"/>
        <v>120.63999999999999</v>
      </c>
      <c r="BC85" s="112"/>
      <c r="BD85" s="237">
        <v>1</v>
      </c>
      <c r="BE85" s="101"/>
      <c r="BF85" s="236">
        <f t="shared" si="123"/>
        <v>120.63999999999999</v>
      </c>
      <c r="BG85" s="112"/>
      <c r="BH85" s="185">
        <f t="shared" si="124"/>
        <v>0</v>
      </c>
      <c r="BI85" s="117"/>
      <c r="BJ85" s="236">
        <f t="shared" si="125"/>
        <v>0</v>
      </c>
      <c r="BK85" s="112"/>
      <c r="BL85" s="239">
        <v>39934</v>
      </c>
    </row>
    <row r="86" spans="2:64">
      <c r="B86" s="84" t="s">
        <v>521</v>
      </c>
      <c r="C86" s="96">
        <v>0</v>
      </c>
      <c r="D86" s="101"/>
      <c r="E86" s="96">
        <v>0</v>
      </c>
      <c r="F86" s="101"/>
      <c r="G86" s="96">
        <v>0</v>
      </c>
      <c r="H86" s="101"/>
      <c r="I86" s="96">
        <v>80</v>
      </c>
      <c r="J86" s="125"/>
      <c r="K86" s="109">
        <v>110</v>
      </c>
      <c r="L86" s="119"/>
      <c r="M86" s="96">
        <v>100</v>
      </c>
      <c r="N86" s="112"/>
      <c r="O86" s="71">
        <v>70</v>
      </c>
      <c r="P86" s="1493"/>
      <c r="Q86" s="84" t="s">
        <v>521</v>
      </c>
      <c r="R86" s="185">
        <f>(C86*R$4)/1000</f>
        <v>0</v>
      </c>
      <c r="S86" s="101"/>
      <c r="T86" s="185">
        <f>(E86*T$4)/1000</f>
        <v>0</v>
      </c>
      <c r="U86" s="101"/>
      <c r="V86" s="185">
        <f>(G86*V$4)/1000</f>
        <v>0</v>
      </c>
      <c r="W86" s="101"/>
      <c r="X86" s="185">
        <f>(I86*X$4)/1000</f>
        <v>71.36</v>
      </c>
      <c r="Y86" s="112"/>
      <c r="Z86" s="185">
        <f>(K86*Z$4)/1000</f>
        <v>8.8000000000000007</v>
      </c>
      <c r="AA86" s="117"/>
      <c r="AB86" s="185">
        <f>(M86*AB$4)/1000</f>
        <v>22.5</v>
      </c>
      <c r="AC86" s="112"/>
      <c r="AD86" s="190">
        <f>(O86*AD$4)/1000</f>
        <v>12.6</v>
      </c>
      <c r="AE86" s="386">
        <f t="shared" si="111"/>
        <v>115.25999999999999</v>
      </c>
      <c r="AF86" s="1493"/>
      <c r="AG86" s="84" t="s">
        <v>521</v>
      </c>
      <c r="AH86" s="280">
        <v>0</v>
      </c>
      <c r="AI86" s="184">
        <f t="shared" si="112"/>
        <v>0</v>
      </c>
      <c r="AJ86" s="101"/>
      <c r="AK86" s="184">
        <f t="shared" si="113"/>
        <v>0</v>
      </c>
      <c r="AL86" s="101"/>
      <c r="AM86" s="184">
        <f t="shared" si="114"/>
        <v>0</v>
      </c>
      <c r="AN86" s="101"/>
      <c r="AO86" s="184">
        <f t="shared" si="115"/>
        <v>71.36</v>
      </c>
      <c r="AP86" s="112"/>
      <c r="AQ86" s="184">
        <f t="shared" si="116"/>
        <v>8.8000000000000007</v>
      </c>
      <c r="AR86" s="117"/>
      <c r="AS86" s="184">
        <f t="shared" si="117"/>
        <v>22.5</v>
      </c>
      <c r="AT86" s="112"/>
      <c r="AU86" s="184">
        <f t="shared" si="118"/>
        <v>12.6</v>
      </c>
      <c r="AV86" s="383">
        <f t="shared" si="119"/>
        <v>115.25999999999999</v>
      </c>
      <c r="AW86" s="1493"/>
      <c r="AX86" s="84" t="s">
        <v>521</v>
      </c>
      <c r="AY86" s="262">
        <f t="shared" si="120"/>
        <v>0</v>
      </c>
      <c r="AZ86" s="185">
        <f t="shared" si="121"/>
        <v>115.25999999999999</v>
      </c>
      <c r="BA86" s="101"/>
      <c r="BB86" s="185">
        <f t="shared" si="122"/>
        <v>115.25999999999999</v>
      </c>
      <c r="BC86" s="112"/>
      <c r="BD86" s="237">
        <v>1</v>
      </c>
      <c r="BE86" s="101"/>
      <c r="BF86" s="236">
        <f t="shared" si="123"/>
        <v>115.25999999999999</v>
      </c>
      <c r="BG86" s="112"/>
      <c r="BH86" s="185">
        <f t="shared" si="124"/>
        <v>0</v>
      </c>
      <c r="BI86" s="117"/>
      <c r="BJ86" s="236">
        <f t="shared" si="125"/>
        <v>0</v>
      </c>
      <c r="BK86" s="112"/>
      <c r="BL86" s="239">
        <v>39934</v>
      </c>
    </row>
    <row r="87" spans="2:64" ht="24">
      <c r="B87" s="84" t="s">
        <v>522</v>
      </c>
      <c r="C87" s="109">
        <v>15</v>
      </c>
      <c r="D87" s="104"/>
      <c r="E87" s="96">
        <v>20</v>
      </c>
      <c r="F87" s="101"/>
      <c r="G87" s="96">
        <v>40</v>
      </c>
      <c r="H87" s="101"/>
      <c r="I87" s="96">
        <v>60</v>
      </c>
      <c r="J87" s="125"/>
      <c r="K87" s="109">
        <v>90</v>
      </c>
      <c r="L87" s="119"/>
      <c r="M87" s="96">
        <v>80</v>
      </c>
      <c r="N87" s="112"/>
      <c r="O87" s="71">
        <v>70</v>
      </c>
      <c r="P87" s="1493"/>
      <c r="Q87" s="84" t="s">
        <v>522</v>
      </c>
      <c r="R87" s="185">
        <f>(C87*R$4)/1000</f>
        <v>0.06</v>
      </c>
      <c r="S87" s="101"/>
      <c r="T87" s="185">
        <f>(E87*T$4)/1000</f>
        <v>0.44</v>
      </c>
      <c r="U87" s="101"/>
      <c r="V87" s="185">
        <f>(G87*V$4)/1000</f>
        <v>11.04</v>
      </c>
      <c r="W87" s="101"/>
      <c r="X87" s="185">
        <f>(I87*X$4)/1000</f>
        <v>53.52</v>
      </c>
      <c r="Y87" s="112"/>
      <c r="Z87" s="185">
        <f>(K87*Z$4)/1000</f>
        <v>7.2</v>
      </c>
      <c r="AA87" s="117"/>
      <c r="AB87" s="185">
        <f>(M87*AB$4)/1000</f>
        <v>18</v>
      </c>
      <c r="AC87" s="112"/>
      <c r="AD87" s="190">
        <f>(O87*AD$4)/1000</f>
        <v>12.6</v>
      </c>
      <c r="AE87" s="386">
        <f t="shared" si="111"/>
        <v>102.86</v>
      </c>
      <c r="AF87" s="1493"/>
      <c r="AG87" s="84" t="s">
        <v>522</v>
      </c>
      <c r="AH87" s="280">
        <v>0</v>
      </c>
      <c r="AI87" s="184">
        <f t="shared" si="112"/>
        <v>0.06</v>
      </c>
      <c r="AJ87" s="101"/>
      <c r="AK87" s="184">
        <f t="shared" si="113"/>
        <v>0.44</v>
      </c>
      <c r="AL87" s="101"/>
      <c r="AM87" s="184">
        <f t="shared" si="114"/>
        <v>11.04</v>
      </c>
      <c r="AN87" s="101"/>
      <c r="AO87" s="184">
        <f t="shared" si="115"/>
        <v>53.52</v>
      </c>
      <c r="AP87" s="112"/>
      <c r="AQ87" s="184">
        <f t="shared" si="116"/>
        <v>7.2000000000000011</v>
      </c>
      <c r="AR87" s="117"/>
      <c r="AS87" s="184">
        <f t="shared" si="117"/>
        <v>18</v>
      </c>
      <c r="AT87" s="112"/>
      <c r="AU87" s="184">
        <f t="shared" si="118"/>
        <v>12.6</v>
      </c>
      <c r="AV87" s="383">
        <f t="shared" si="119"/>
        <v>102.86</v>
      </c>
      <c r="AW87" s="1493"/>
      <c r="AX87" s="84" t="s">
        <v>522</v>
      </c>
      <c r="AY87" s="262">
        <f t="shared" si="120"/>
        <v>0</v>
      </c>
      <c r="AZ87" s="185">
        <f t="shared" si="121"/>
        <v>102.86</v>
      </c>
      <c r="BA87" s="101"/>
      <c r="BB87" s="185">
        <f t="shared" si="122"/>
        <v>102.86</v>
      </c>
      <c r="BC87" s="112"/>
      <c r="BD87" s="237">
        <v>1</v>
      </c>
      <c r="BE87" s="101"/>
      <c r="BF87" s="236">
        <f t="shared" si="123"/>
        <v>102.86</v>
      </c>
      <c r="BG87" s="112"/>
      <c r="BH87" s="185">
        <f t="shared" si="124"/>
        <v>0</v>
      </c>
      <c r="BI87" s="117"/>
      <c r="BJ87" s="236">
        <f t="shared" si="125"/>
        <v>0</v>
      </c>
      <c r="BK87" s="112"/>
      <c r="BL87" s="239">
        <v>39934</v>
      </c>
    </row>
    <row r="88" spans="2:64">
      <c r="B88" s="84" t="s">
        <v>523</v>
      </c>
      <c r="C88" s="138">
        <v>0</v>
      </c>
      <c r="D88" s="101"/>
      <c r="E88" s="138">
        <v>0</v>
      </c>
      <c r="F88" s="101"/>
      <c r="G88" s="96">
        <v>50</v>
      </c>
      <c r="H88" s="101"/>
      <c r="I88" s="96">
        <v>70</v>
      </c>
      <c r="J88" s="125"/>
      <c r="K88" s="109">
        <v>110</v>
      </c>
      <c r="L88" s="119"/>
      <c r="M88" s="96">
        <v>100</v>
      </c>
      <c r="N88" s="112"/>
      <c r="O88" s="71">
        <v>70</v>
      </c>
      <c r="P88" s="1493"/>
      <c r="Q88" s="84" t="s">
        <v>523</v>
      </c>
      <c r="R88" s="185">
        <f>(C88*R$4)/1000</f>
        <v>0</v>
      </c>
      <c r="S88" s="101"/>
      <c r="T88" s="185">
        <f>(E88*T$4)/1000</f>
        <v>0</v>
      </c>
      <c r="U88" s="101"/>
      <c r="V88" s="185">
        <f>(G88*V$4)/1000</f>
        <v>13.8</v>
      </c>
      <c r="W88" s="101"/>
      <c r="X88" s="185">
        <f>(I88*X$4)/1000</f>
        <v>62.44</v>
      </c>
      <c r="Y88" s="112"/>
      <c r="Z88" s="185">
        <f>(K88*Z$4)/1000</f>
        <v>8.8000000000000007</v>
      </c>
      <c r="AA88" s="117"/>
      <c r="AB88" s="185">
        <f>(M88*AB$4)/1000</f>
        <v>22.5</v>
      </c>
      <c r="AC88" s="112"/>
      <c r="AD88" s="190">
        <f>(O88*AD$4)/1000</f>
        <v>12.6</v>
      </c>
      <c r="AE88" s="386">
        <f t="shared" si="111"/>
        <v>120.13999999999999</v>
      </c>
      <c r="AF88" s="1493"/>
      <c r="AG88" s="84" t="s">
        <v>523</v>
      </c>
      <c r="AH88" s="280">
        <v>0</v>
      </c>
      <c r="AI88" s="184">
        <f t="shared" si="112"/>
        <v>0</v>
      </c>
      <c r="AJ88" s="101"/>
      <c r="AK88" s="184">
        <f t="shared" si="113"/>
        <v>0</v>
      </c>
      <c r="AL88" s="101"/>
      <c r="AM88" s="184">
        <f t="shared" si="114"/>
        <v>13.8</v>
      </c>
      <c r="AN88" s="101"/>
      <c r="AO88" s="184">
        <f t="shared" si="115"/>
        <v>62.44</v>
      </c>
      <c r="AP88" s="112"/>
      <c r="AQ88" s="184">
        <f t="shared" si="116"/>
        <v>8.8000000000000007</v>
      </c>
      <c r="AR88" s="117"/>
      <c r="AS88" s="184">
        <f t="shared" si="117"/>
        <v>22.5</v>
      </c>
      <c r="AT88" s="112"/>
      <c r="AU88" s="184">
        <f t="shared" si="118"/>
        <v>12.6</v>
      </c>
      <c r="AV88" s="383">
        <f t="shared" si="119"/>
        <v>120.13999999999999</v>
      </c>
      <c r="AW88" s="1493"/>
      <c r="AX88" s="84" t="s">
        <v>523</v>
      </c>
      <c r="AY88" s="262">
        <f t="shared" si="120"/>
        <v>0</v>
      </c>
      <c r="AZ88" s="185">
        <f t="shared" si="121"/>
        <v>120.13999999999999</v>
      </c>
      <c r="BA88" s="101"/>
      <c r="BB88" s="185">
        <f t="shared" si="122"/>
        <v>120.13999999999999</v>
      </c>
      <c r="BC88" s="112"/>
      <c r="BD88" s="237">
        <v>1</v>
      </c>
      <c r="BE88" s="101"/>
      <c r="BF88" s="236">
        <f t="shared" si="123"/>
        <v>120.13999999999999</v>
      </c>
      <c r="BG88" s="112"/>
      <c r="BH88" s="185">
        <f t="shared" si="124"/>
        <v>0</v>
      </c>
      <c r="BI88" s="117"/>
      <c r="BJ88" s="236">
        <f t="shared" si="125"/>
        <v>0</v>
      </c>
      <c r="BK88" s="112"/>
      <c r="BL88" s="239">
        <v>39934</v>
      </c>
    </row>
    <row r="89" spans="2:64" ht="37.5">
      <c r="B89" s="84" t="s">
        <v>208</v>
      </c>
      <c r="C89" s="138">
        <v>0</v>
      </c>
      <c r="D89" s="101"/>
      <c r="E89" s="138">
        <v>0</v>
      </c>
      <c r="F89" s="101"/>
      <c r="G89" s="96">
        <v>1</v>
      </c>
      <c r="H89" s="101"/>
      <c r="I89" s="96">
        <v>2</v>
      </c>
      <c r="J89" s="125"/>
      <c r="K89" s="109">
        <v>2.5</v>
      </c>
      <c r="L89" s="119"/>
      <c r="M89" s="96">
        <v>2</v>
      </c>
      <c r="N89" s="112"/>
      <c r="O89" s="73">
        <v>1.5</v>
      </c>
      <c r="P89" s="1493"/>
      <c r="Q89" s="84" t="s">
        <v>208</v>
      </c>
      <c r="R89" s="184">
        <f>C89*R$4</f>
        <v>0</v>
      </c>
      <c r="S89" s="187"/>
      <c r="T89" s="184">
        <f>E89*T$4</f>
        <v>0</v>
      </c>
      <c r="U89" s="187"/>
      <c r="V89" s="184">
        <f>G89*V$4</f>
        <v>276</v>
      </c>
      <c r="W89" s="187"/>
      <c r="X89" s="184">
        <f>I89*X$4</f>
        <v>1784</v>
      </c>
      <c r="Y89" s="188"/>
      <c r="Z89" s="184">
        <f>K89*Z$4</f>
        <v>200</v>
      </c>
      <c r="AA89" s="189"/>
      <c r="AB89" s="184">
        <f>M89*AB$4</f>
        <v>450</v>
      </c>
      <c r="AC89" s="188"/>
      <c r="AD89" s="191">
        <f>O89*AD$4</f>
        <v>270</v>
      </c>
      <c r="AE89" s="386">
        <f t="shared" si="111"/>
        <v>2980</v>
      </c>
      <c r="AF89" s="1493"/>
      <c r="AG89" s="84" t="s">
        <v>208</v>
      </c>
      <c r="AH89" s="280">
        <v>0</v>
      </c>
      <c r="AI89" s="184">
        <f t="shared" si="112"/>
        <v>0</v>
      </c>
      <c r="AJ89" s="101"/>
      <c r="AK89" s="184">
        <f t="shared" si="113"/>
        <v>0</v>
      </c>
      <c r="AL89" s="101"/>
      <c r="AM89" s="184">
        <f t="shared" si="114"/>
        <v>276</v>
      </c>
      <c r="AN89" s="101"/>
      <c r="AO89" s="184">
        <f t="shared" si="115"/>
        <v>1784</v>
      </c>
      <c r="AP89" s="112"/>
      <c r="AQ89" s="184">
        <f t="shared" si="116"/>
        <v>200</v>
      </c>
      <c r="AR89" s="117"/>
      <c r="AS89" s="184">
        <f t="shared" si="117"/>
        <v>450</v>
      </c>
      <c r="AT89" s="112"/>
      <c r="AU89" s="184">
        <f t="shared" si="118"/>
        <v>270</v>
      </c>
      <c r="AV89" s="383">
        <f t="shared" si="119"/>
        <v>2980</v>
      </c>
      <c r="AW89" s="1493"/>
      <c r="AX89" s="84" t="s">
        <v>208</v>
      </c>
      <c r="AY89" s="262">
        <f t="shared" si="120"/>
        <v>0</v>
      </c>
      <c r="AZ89" s="185">
        <f t="shared" si="121"/>
        <v>2980</v>
      </c>
      <c r="BA89" s="101"/>
      <c r="BB89" s="185">
        <f t="shared" si="122"/>
        <v>2980</v>
      </c>
      <c r="BC89" s="112"/>
      <c r="BD89" s="237">
        <v>1</v>
      </c>
      <c r="BE89" s="101"/>
      <c r="BF89" s="236">
        <f t="shared" si="123"/>
        <v>2980</v>
      </c>
      <c r="BG89" s="112"/>
      <c r="BH89" s="185">
        <f t="shared" si="124"/>
        <v>0</v>
      </c>
      <c r="BI89" s="117"/>
      <c r="BJ89" s="236">
        <f t="shared" si="125"/>
        <v>0</v>
      </c>
      <c r="BK89" s="112"/>
      <c r="BL89" s="239">
        <v>39934</v>
      </c>
    </row>
    <row r="90" spans="2:64" ht="49.5">
      <c r="B90" s="84" t="s">
        <v>209</v>
      </c>
      <c r="C90" s="138">
        <v>0</v>
      </c>
      <c r="D90" s="101"/>
      <c r="E90" s="138">
        <v>0</v>
      </c>
      <c r="F90" s="101"/>
      <c r="G90" s="96">
        <v>1</v>
      </c>
      <c r="H90" s="101"/>
      <c r="I90" s="96">
        <v>2</v>
      </c>
      <c r="J90" s="125"/>
      <c r="K90" s="109">
        <v>2.5</v>
      </c>
      <c r="L90" s="119"/>
      <c r="M90" s="96">
        <v>2</v>
      </c>
      <c r="N90" s="112"/>
      <c r="O90" s="73">
        <v>1.5</v>
      </c>
      <c r="P90" s="1493"/>
      <c r="Q90" s="84" t="s">
        <v>209</v>
      </c>
      <c r="R90" s="184">
        <f>C90*R$4</f>
        <v>0</v>
      </c>
      <c r="S90" s="187"/>
      <c r="T90" s="184">
        <f>E90*T$4</f>
        <v>0</v>
      </c>
      <c r="U90" s="187"/>
      <c r="V90" s="184">
        <f>G90*V$4</f>
        <v>276</v>
      </c>
      <c r="W90" s="187"/>
      <c r="X90" s="184">
        <f>I90*X$4</f>
        <v>1784</v>
      </c>
      <c r="Y90" s="188"/>
      <c r="Z90" s="184">
        <f>K90*Z$4</f>
        <v>200</v>
      </c>
      <c r="AA90" s="189"/>
      <c r="AB90" s="184">
        <f>M90*AB$4</f>
        <v>450</v>
      </c>
      <c r="AC90" s="188"/>
      <c r="AD90" s="191">
        <f>O90*AD$4</f>
        <v>270</v>
      </c>
      <c r="AE90" s="386">
        <f t="shared" si="111"/>
        <v>2980</v>
      </c>
      <c r="AF90" s="1493"/>
      <c r="AG90" s="84" t="s">
        <v>209</v>
      </c>
      <c r="AH90" s="280">
        <v>0</v>
      </c>
      <c r="AI90" s="184">
        <f t="shared" si="112"/>
        <v>0</v>
      </c>
      <c r="AJ90" s="101"/>
      <c r="AK90" s="184">
        <f t="shared" si="113"/>
        <v>0</v>
      </c>
      <c r="AL90" s="101"/>
      <c r="AM90" s="184">
        <f t="shared" si="114"/>
        <v>276</v>
      </c>
      <c r="AN90" s="101"/>
      <c r="AO90" s="184">
        <f t="shared" si="115"/>
        <v>1784</v>
      </c>
      <c r="AP90" s="112"/>
      <c r="AQ90" s="184">
        <f t="shared" si="116"/>
        <v>200</v>
      </c>
      <c r="AR90" s="117"/>
      <c r="AS90" s="184">
        <f t="shared" si="117"/>
        <v>450</v>
      </c>
      <c r="AT90" s="112"/>
      <c r="AU90" s="184">
        <f t="shared" si="118"/>
        <v>270</v>
      </c>
      <c r="AV90" s="383">
        <f t="shared" si="119"/>
        <v>2980</v>
      </c>
      <c r="AW90" s="1493"/>
      <c r="AX90" s="84" t="s">
        <v>209</v>
      </c>
      <c r="AY90" s="262">
        <f t="shared" si="120"/>
        <v>0</v>
      </c>
      <c r="AZ90" s="185">
        <f t="shared" si="121"/>
        <v>2980</v>
      </c>
      <c r="BA90" s="101"/>
      <c r="BB90" s="185">
        <f t="shared" si="122"/>
        <v>2980</v>
      </c>
      <c r="BC90" s="112"/>
      <c r="BD90" s="237">
        <v>1</v>
      </c>
      <c r="BE90" s="101"/>
      <c r="BF90" s="236">
        <f t="shared" si="123"/>
        <v>2980</v>
      </c>
      <c r="BG90" s="112"/>
      <c r="BH90" s="185">
        <f t="shared" si="124"/>
        <v>0</v>
      </c>
      <c r="BI90" s="117"/>
      <c r="BJ90" s="236">
        <f t="shared" si="125"/>
        <v>0</v>
      </c>
      <c r="BK90" s="112"/>
      <c r="BL90" s="239">
        <v>39934</v>
      </c>
    </row>
    <row r="91" spans="2:64" ht="24">
      <c r="B91" s="84" t="s">
        <v>524</v>
      </c>
      <c r="C91" s="138">
        <v>0</v>
      </c>
      <c r="D91" s="101"/>
      <c r="E91" s="138">
        <v>0</v>
      </c>
      <c r="F91" s="101"/>
      <c r="G91" s="96">
        <v>50</v>
      </c>
      <c r="H91" s="101"/>
      <c r="I91" s="96">
        <v>70</v>
      </c>
      <c r="J91" s="125"/>
      <c r="K91" s="109">
        <v>110</v>
      </c>
      <c r="L91" s="119"/>
      <c r="M91" s="96">
        <v>100</v>
      </c>
      <c r="N91" s="112"/>
      <c r="O91" s="71">
        <v>70</v>
      </c>
      <c r="P91" s="1493"/>
      <c r="Q91" s="84" t="s">
        <v>524</v>
      </c>
      <c r="R91" s="185">
        <f>(C91*R$4)/1000</f>
        <v>0</v>
      </c>
      <c r="S91" s="101"/>
      <c r="T91" s="185">
        <f>(E91*T$4)/1000</f>
        <v>0</v>
      </c>
      <c r="U91" s="101"/>
      <c r="V91" s="185">
        <f>(G91*V$4)/1000</f>
        <v>13.8</v>
      </c>
      <c r="W91" s="101"/>
      <c r="X91" s="185">
        <f>(I91*X$4)/1000</f>
        <v>62.44</v>
      </c>
      <c r="Y91" s="112"/>
      <c r="Z91" s="185">
        <f>(K91*Z$4)/1000</f>
        <v>8.8000000000000007</v>
      </c>
      <c r="AA91" s="117"/>
      <c r="AB91" s="185">
        <f>(M91*AB$4)/1000</f>
        <v>22.5</v>
      </c>
      <c r="AC91" s="112"/>
      <c r="AD91" s="190">
        <f>(O91*AD$4)/1000</f>
        <v>12.6</v>
      </c>
      <c r="AE91" s="386">
        <f t="shared" si="111"/>
        <v>120.13999999999999</v>
      </c>
      <c r="AF91" s="1493"/>
      <c r="AG91" s="84" t="s">
        <v>524</v>
      </c>
      <c r="AH91" s="280">
        <v>0</v>
      </c>
      <c r="AI91" s="184">
        <f t="shared" si="112"/>
        <v>0</v>
      </c>
      <c r="AJ91" s="101"/>
      <c r="AK91" s="184">
        <f t="shared" si="113"/>
        <v>0</v>
      </c>
      <c r="AL91" s="101"/>
      <c r="AM91" s="184">
        <f t="shared" si="114"/>
        <v>13.8</v>
      </c>
      <c r="AN91" s="101"/>
      <c r="AO91" s="184">
        <f t="shared" si="115"/>
        <v>62.44</v>
      </c>
      <c r="AP91" s="112"/>
      <c r="AQ91" s="184">
        <f t="shared" si="116"/>
        <v>8.8000000000000007</v>
      </c>
      <c r="AR91" s="117"/>
      <c r="AS91" s="184">
        <f t="shared" si="117"/>
        <v>22.5</v>
      </c>
      <c r="AT91" s="112"/>
      <c r="AU91" s="184">
        <f t="shared" si="118"/>
        <v>12.6</v>
      </c>
      <c r="AV91" s="383">
        <f t="shared" si="119"/>
        <v>120.13999999999999</v>
      </c>
      <c r="AW91" s="1493"/>
      <c r="AX91" s="84" t="s">
        <v>524</v>
      </c>
      <c r="AY91" s="262">
        <f t="shared" si="120"/>
        <v>0</v>
      </c>
      <c r="AZ91" s="185">
        <f t="shared" si="121"/>
        <v>120.13999999999999</v>
      </c>
      <c r="BA91" s="101"/>
      <c r="BB91" s="185">
        <f t="shared" si="122"/>
        <v>120.13999999999999</v>
      </c>
      <c r="BC91" s="112"/>
      <c r="BD91" s="237">
        <v>1</v>
      </c>
      <c r="BE91" s="101"/>
      <c r="BF91" s="236">
        <f t="shared" si="123"/>
        <v>120.13999999999999</v>
      </c>
      <c r="BG91" s="112"/>
      <c r="BH91" s="185">
        <f t="shared" si="124"/>
        <v>0</v>
      </c>
      <c r="BI91" s="117"/>
      <c r="BJ91" s="236">
        <f t="shared" si="125"/>
        <v>0</v>
      </c>
      <c r="BK91" s="112"/>
      <c r="BL91" s="239">
        <v>39934</v>
      </c>
    </row>
    <row r="92" spans="2:64" s="206" customFormat="1" ht="15.75">
      <c r="B92" s="209" t="s">
        <v>525</v>
      </c>
      <c r="C92" s="210" t="s">
        <v>525</v>
      </c>
      <c r="D92" s="207"/>
      <c r="E92" s="207"/>
      <c r="F92" s="207"/>
      <c r="G92" s="207"/>
      <c r="H92" s="207"/>
      <c r="I92" s="207"/>
      <c r="J92" s="207"/>
      <c r="K92" s="207"/>
      <c r="L92" s="207"/>
      <c r="M92" s="207"/>
      <c r="N92" s="207"/>
      <c r="O92" s="208"/>
      <c r="P92" s="1494"/>
      <c r="Q92" s="209" t="s">
        <v>525</v>
      </c>
      <c r="R92" s="211" t="s">
        <v>525</v>
      </c>
      <c r="S92" s="207"/>
      <c r="T92" s="207"/>
      <c r="U92" s="207"/>
      <c r="V92" s="207"/>
      <c r="W92" s="207"/>
      <c r="X92" s="207"/>
      <c r="Y92" s="207"/>
      <c r="Z92" s="207"/>
      <c r="AA92" s="207"/>
      <c r="AB92" s="207"/>
      <c r="AC92" s="207"/>
      <c r="AD92" s="208"/>
      <c r="AE92" s="384"/>
      <c r="AF92" s="1494"/>
      <c r="AG92" s="209" t="s">
        <v>525</v>
      </c>
      <c r="AH92" s="281"/>
      <c r="AI92" s="211" t="s">
        <v>525</v>
      </c>
      <c r="AJ92" s="207"/>
      <c r="AK92" s="207"/>
      <c r="AL92" s="207"/>
      <c r="AM92" s="207"/>
      <c r="AN92" s="207"/>
      <c r="AO92" s="207"/>
      <c r="AP92" s="207"/>
      <c r="AQ92" s="207"/>
      <c r="AR92" s="207"/>
      <c r="AS92" s="207"/>
      <c r="AT92" s="207"/>
      <c r="AU92" s="208"/>
      <c r="AV92" s="384"/>
      <c r="AW92" s="1494"/>
      <c r="AX92" s="209" t="s">
        <v>525</v>
      </c>
      <c r="AY92" s="263"/>
      <c r="AZ92" s="211" t="s">
        <v>525</v>
      </c>
      <c r="BA92" s="207"/>
      <c r="BB92" s="207"/>
      <c r="BC92" s="207"/>
      <c r="BD92" s="207"/>
      <c r="BE92" s="207"/>
      <c r="BF92" s="207"/>
      <c r="BG92" s="207"/>
      <c r="BH92" s="207"/>
      <c r="BI92" s="207"/>
      <c r="BJ92" s="207"/>
      <c r="BK92" s="207"/>
      <c r="BL92" s="208"/>
    </row>
    <row r="93" spans="2:64" ht="48">
      <c r="B93" s="84" t="s">
        <v>187</v>
      </c>
      <c r="C93" s="109">
        <v>15</v>
      </c>
      <c r="D93" s="104"/>
      <c r="E93" s="96">
        <v>20</v>
      </c>
      <c r="F93" s="101"/>
      <c r="G93" s="96">
        <v>40</v>
      </c>
      <c r="H93" s="101"/>
      <c r="I93" s="96">
        <v>60</v>
      </c>
      <c r="J93" s="125"/>
      <c r="K93" s="109">
        <v>90</v>
      </c>
      <c r="L93" s="119"/>
      <c r="M93" s="96">
        <v>80</v>
      </c>
      <c r="N93" s="112"/>
      <c r="O93" s="71">
        <v>60</v>
      </c>
      <c r="P93" s="1493"/>
      <c r="Q93" s="84" t="s">
        <v>187</v>
      </c>
      <c r="R93" s="185">
        <f t="shared" ref="R93:R99" si="126">(C93*R$4)/1000</f>
        <v>0.06</v>
      </c>
      <c r="S93" s="101"/>
      <c r="T93" s="185">
        <f t="shared" ref="T93:T99" si="127">(E93*T$4)/1000</f>
        <v>0.44</v>
      </c>
      <c r="U93" s="101"/>
      <c r="V93" s="185">
        <f t="shared" ref="V93:V99" si="128">(G93*V$4)/1000</f>
        <v>11.04</v>
      </c>
      <c r="W93" s="101"/>
      <c r="X93" s="185">
        <f t="shared" ref="X93:X99" si="129">(I93*X$4)/1000</f>
        <v>53.52</v>
      </c>
      <c r="Y93" s="112"/>
      <c r="Z93" s="185">
        <f t="shared" ref="Z93:Z99" si="130">(K93*Z$4)/1000</f>
        <v>7.2</v>
      </c>
      <c r="AA93" s="117"/>
      <c r="AB93" s="185">
        <f t="shared" ref="AB93:AB99" si="131">(M93*AB$4)/1000</f>
        <v>18</v>
      </c>
      <c r="AC93" s="112"/>
      <c r="AD93" s="190">
        <f t="shared" ref="AD93:AD99" si="132">(O93*AD$4)/1000</f>
        <v>10.8</v>
      </c>
      <c r="AE93" s="386">
        <f t="shared" ref="AE93:AE105" si="133">SUM(R93:AD93)</f>
        <v>101.06</v>
      </c>
      <c r="AF93" s="1493"/>
      <c r="AG93" s="84" t="s">
        <v>187</v>
      </c>
      <c r="AH93" s="280">
        <v>0</v>
      </c>
      <c r="AI93" s="184">
        <f t="shared" ref="AI93:AI105" si="134">R93/(100-$AH93)*100</f>
        <v>0.06</v>
      </c>
      <c r="AJ93" s="101"/>
      <c r="AK93" s="184">
        <f t="shared" ref="AK93:AK105" si="135">T93/(100-$AH93)*100</f>
        <v>0.44</v>
      </c>
      <c r="AL93" s="101"/>
      <c r="AM93" s="184">
        <f t="shared" ref="AM93:AM105" si="136">V93/(100-$AH93)*100</f>
        <v>11.04</v>
      </c>
      <c r="AN93" s="101"/>
      <c r="AO93" s="184">
        <f t="shared" ref="AO93:AO105" si="137">X93/(100-$AH93)*100</f>
        <v>53.52</v>
      </c>
      <c r="AP93" s="112"/>
      <c r="AQ93" s="184">
        <f t="shared" ref="AQ93:AQ105" si="138">Z93/(100-$AH93)*100</f>
        <v>7.2000000000000011</v>
      </c>
      <c r="AR93" s="117"/>
      <c r="AS93" s="184">
        <f t="shared" ref="AS93:AS105" si="139">AB93/(100-$AH93)*100</f>
        <v>18</v>
      </c>
      <c r="AT93" s="112"/>
      <c r="AU93" s="184">
        <f t="shared" ref="AU93:AU105" si="140">AD93/(100-$AH93)*100</f>
        <v>10.8</v>
      </c>
      <c r="AV93" s="383">
        <f t="shared" ref="AV93:AV105" si="141">SUM(AI93:AU93)</f>
        <v>101.06</v>
      </c>
      <c r="AW93" s="1493"/>
      <c r="AX93" s="84" t="s">
        <v>187</v>
      </c>
      <c r="AY93" s="262">
        <f t="shared" ref="AY93:AY105" si="142">AH93</f>
        <v>0</v>
      </c>
      <c r="AZ93" s="185">
        <f t="shared" ref="AZ93:AZ105" si="143">AE93</f>
        <v>101.06</v>
      </c>
      <c r="BA93" s="101"/>
      <c r="BB93" s="185">
        <f t="shared" ref="BB93:BB105" si="144">AV93</f>
        <v>101.06</v>
      </c>
      <c r="BC93" s="112"/>
      <c r="BD93" s="237">
        <v>1</v>
      </c>
      <c r="BE93" s="101"/>
      <c r="BF93" s="236">
        <f t="shared" ref="BF93:BF105" si="145">BD93*BB93</f>
        <v>101.06</v>
      </c>
      <c r="BG93" s="112"/>
      <c r="BH93" s="185">
        <f t="shared" ref="BH93:BH105" si="146">BB93-AZ93</f>
        <v>0</v>
      </c>
      <c r="BI93" s="117"/>
      <c r="BJ93" s="236">
        <f t="shared" ref="BJ93:BJ105" si="147">BH93*BD93</f>
        <v>0</v>
      </c>
      <c r="BK93" s="112"/>
      <c r="BL93" s="239">
        <v>39934</v>
      </c>
    </row>
    <row r="94" spans="2:64">
      <c r="B94" s="84" t="s">
        <v>526</v>
      </c>
      <c r="C94" s="109">
        <v>15</v>
      </c>
      <c r="D94" s="104"/>
      <c r="E94" s="96">
        <v>20</v>
      </c>
      <c r="F94" s="101"/>
      <c r="G94" s="96">
        <v>50</v>
      </c>
      <c r="H94" s="101"/>
      <c r="I94" s="96">
        <v>70</v>
      </c>
      <c r="J94" s="125"/>
      <c r="K94" s="109">
        <v>110</v>
      </c>
      <c r="L94" s="119"/>
      <c r="M94" s="96">
        <v>100</v>
      </c>
      <c r="N94" s="112"/>
      <c r="O94" s="71">
        <v>70</v>
      </c>
      <c r="P94" s="1493"/>
      <c r="Q94" s="84" t="s">
        <v>526</v>
      </c>
      <c r="R94" s="185">
        <f t="shared" si="126"/>
        <v>0.06</v>
      </c>
      <c r="S94" s="101"/>
      <c r="T94" s="185">
        <f t="shared" si="127"/>
        <v>0.44</v>
      </c>
      <c r="U94" s="101"/>
      <c r="V94" s="185">
        <f t="shared" si="128"/>
        <v>13.8</v>
      </c>
      <c r="W94" s="101"/>
      <c r="X94" s="185">
        <f t="shared" si="129"/>
        <v>62.44</v>
      </c>
      <c r="Y94" s="112"/>
      <c r="Z94" s="185">
        <f t="shared" si="130"/>
        <v>8.8000000000000007</v>
      </c>
      <c r="AA94" s="117"/>
      <c r="AB94" s="185">
        <f t="shared" si="131"/>
        <v>22.5</v>
      </c>
      <c r="AC94" s="112"/>
      <c r="AD94" s="190">
        <f t="shared" si="132"/>
        <v>12.6</v>
      </c>
      <c r="AE94" s="386">
        <f t="shared" si="133"/>
        <v>120.63999999999999</v>
      </c>
      <c r="AF94" s="1493"/>
      <c r="AG94" s="84" t="s">
        <v>526</v>
      </c>
      <c r="AH94" s="280">
        <v>0</v>
      </c>
      <c r="AI94" s="184">
        <f t="shared" si="134"/>
        <v>0.06</v>
      </c>
      <c r="AJ94" s="101"/>
      <c r="AK94" s="184">
        <f t="shared" si="135"/>
        <v>0.44</v>
      </c>
      <c r="AL94" s="101"/>
      <c r="AM94" s="184">
        <f t="shared" si="136"/>
        <v>13.8</v>
      </c>
      <c r="AN94" s="101"/>
      <c r="AO94" s="184">
        <f t="shared" si="137"/>
        <v>62.44</v>
      </c>
      <c r="AP94" s="112"/>
      <c r="AQ94" s="184">
        <f t="shared" si="138"/>
        <v>8.8000000000000007</v>
      </c>
      <c r="AR94" s="117"/>
      <c r="AS94" s="184">
        <f t="shared" si="139"/>
        <v>22.5</v>
      </c>
      <c r="AT94" s="112"/>
      <c r="AU94" s="184">
        <f t="shared" si="140"/>
        <v>12.6</v>
      </c>
      <c r="AV94" s="383">
        <f t="shared" si="141"/>
        <v>120.63999999999999</v>
      </c>
      <c r="AW94" s="1493"/>
      <c r="AX94" s="84" t="s">
        <v>526</v>
      </c>
      <c r="AY94" s="262">
        <f t="shared" si="142"/>
        <v>0</v>
      </c>
      <c r="AZ94" s="185">
        <f t="shared" si="143"/>
        <v>120.63999999999999</v>
      </c>
      <c r="BA94" s="101"/>
      <c r="BB94" s="185">
        <f t="shared" si="144"/>
        <v>120.63999999999999</v>
      </c>
      <c r="BC94" s="112"/>
      <c r="BD94" s="237">
        <v>1</v>
      </c>
      <c r="BE94" s="101"/>
      <c r="BF94" s="236">
        <f t="shared" si="145"/>
        <v>120.63999999999999</v>
      </c>
      <c r="BG94" s="112"/>
      <c r="BH94" s="185">
        <f t="shared" si="146"/>
        <v>0</v>
      </c>
      <c r="BI94" s="117"/>
      <c r="BJ94" s="236">
        <f t="shared" si="147"/>
        <v>0</v>
      </c>
      <c r="BK94" s="112"/>
      <c r="BL94" s="239">
        <v>39934</v>
      </c>
    </row>
    <row r="95" spans="2:64">
      <c r="B95" s="84" t="s">
        <v>527</v>
      </c>
      <c r="C95" s="109">
        <v>15</v>
      </c>
      <c r="D95" s="104"/>
      <c r="E95" s="96">
        <v>20</v>
      </c>
      <c r="F95" s="101"/>
      <c r="G95" s="96">
        <v>40</v>
      </c>
      <c r="H95" s="101"/>
      <c r="I95" s="96">
        <v>60</v>
      </c>
      <c r="J95" s="125"/>
      <c r="K95" s="109">
        <v>90</v>
      </c>
      <c r="L95" s="119"/>
      <c r="M95" s="96">
        <v>80</v>
      </c>
      <c r="N95" s="112"/>
      <c r="O95" s="71">
        <v>60</v>
      </c>
      <c r="P95" s="1493"/>
      <c r="Q95" s="84" t="s">
        <v>527</v>
      </c>
      <c r="R95" s="185">
        <f t="shared" si="126"/>
        <v>0.06</v>
      </c>
      <c r="S95" s="101"/>
      <c r="T95" s="185">
        <f t="shared" si="127"/>
        <v>0.44</v>
      </c>
      <c r="U95" s="101"/>
      <c r="V95" s="185">
        <f t="shared" si="128"/>
        <v>11.04</v>
      </c>
      <c r="W95" s="101"/>
      <c r="X95" s="185">
        <f t="shared" si="129"/>
        <v>53.52</v>
      </c>
      <c r="Y95" s="112"/>
      <c r="Z95" s="185">
        <f t="shared" si="130"/>
        <v>7.2</v>
      </c>
      <c r="AA95" s="117"/>
      <c r="AB95" s="185">
        <f t="shared" si="131"/>
        <v>18</v>
      </c>
      <c r="AC95" s="112"/>
      <c r="AD95" s="190">
        <f t="shared" si="132"/>
        <v>10.8</v>
      </c>
      <c r="AE95" s="386">
        <f t="shared" si="133"/>
        <v>101.06</v>
      </c>
      <c r="AF95" s="1493"/>
      <c r="AG95" s="84" t="s">
        <v>527</v>
      </c>
      <c r="AH95" s="280">
        <v>0</v>
      </c>
      <c r="AI95" s="184">
        <f t="shared" si="134"/>
        <v>0.06</v>
      </c>
      <c r="AJ95" s="101"/>
      <c r="AK95" s="184">
        <f t="shared" si="135"/>
        <v>0.44</v>
      </c>
      <c r="AL95" s="101"/>
      <c r="AM95" s="184">
        <f t="shared" si="136"/>
        <v>11.04</v>
      </c>
      <c r="AN95" s="101"/>
      <c r="AO95" s="184">
        <f t="shared" si="137"/>
        <v>53.52</v>
      </c>
      <c r="AP95" s="112"/>
      <c r="AQ95" s="184">
        <f t="shared" si="138"/>
        <v>7.2000000000000011</v>
      </c>
      <c r="AR95" s="117"/>
      <c r="AS95" s="184">
        <f t="shared" si="139"/>
        <v>18</v>
      </c>
      <c r="AT95" s="112"/>
      <c r="AU95" s="184">
        <f t="shared" si="140"/>
        <v>10.8</v>
      </c>
      <c r="AV95" s="383">
        <f t="shared" si="141"/>
        <v>101.06</v>
      </c>
      <c r="AW95" s="1493"/>
      <c r="AX95" s="84" t="s">
        <v>527</v>
      </c>
      <c r="AY95" s="262">
        <f t="shared" si="142"/>
        <v>0</v>
      </c>
      <c r="AZ95" s="185">
        <f t="shared" si="143"/>
        <v>101.06</v>
      </c>
      <c r="BA95" s="101"/>
      <c r="BB95" s="185">
        <f t="shared" si="144"/>
        <v>101.06</v>
      </c>
      <c r="BC95" s="112"/>
      <c r="BD95" s="237">
        <v>1</v>
      </c>
      <c r="BE95" s="101"/>
      <c r="BF95" s="236">
        <f t="shared" si="145"/>
        <v>101.06</v>
      </c>
      <c r="BG95" s="112"/>
      <c r="BH95" s="185">
        <f t="shared" si="146"/>
        <v>0</v>
      </c>
      <c r="BI95" s="117"/>
      <c r="BJ95" s="236">
        <f t="shared" si="147"/>
        <v>0</v>
      </c>
      <c r="BK95" s="112"/>
      <c r="BL95" s="239">
        <v>39934</v>
      </c>
    </row>
    <row r="96" spans="2:64">
      <c r="B96" s="84" t="s">
        <v>528</v>
      </c>
      <c r="C96" s="138">
        <v>0</v>
      </c>
      <c r="D96" s="101"/>
      <c r="E96" s="138">
        <v>0</v>
      </c>
      <c r="F96" s="101"/>
      <c r="G96" s="96">
        <v>50</v>
      </c>
      <c r="H96" s="101"/>
      <c r="I96" s="96">
        <v>70</v>
      </c>
      <c r="J96" s="125"/>
      <c r="K96" s="109">
        <v>110</v>
      </c>
      <c r="L96" s="119"/>
      <c r="M96" s="96">
        <v>100</v>
      </c>
      <c r="N96" s="112"/>
      <c r="O96" s="71">
        <v>70</v>
      </c>
      <c r="P96" s="1493"/>
      <c r="Q96" s="84" t="s">
        <v>528</v>
      </c>
      <c r="R96" s="185">
        <f t="shared" si="126"/>
        <v>0</v>
      </c>
      <c r="S96" s="101"/>
      <c r="T96" s="185">
        <f t="shared" si="127"/>
        <v>0</v>
      </c>
      <c r="U96" s="101"/>
      <c r="V96" s="185">
        <f t="shared" si="128"/>
        <v>13.8</v>
      </c>
      <c r="W96" s="101"/>
      <c r="X96" s="185">
        <f t="shared" si="129"/>
        <v>62.44</v>
      </c>
      <c r="Y96" s="112"/>
      <c r="Z96" s="185">
        <f t="shared" si="130"/>
        <v>8.8000000000000007</v>
      </c>
      <c r="AA96" s="117"/>
      <c r="AB96" s="185">
        <f t="shared" si="131"/>
        <v>22.5</v>
      </c>
      <c r="AC96" s="112"/>
      <c r="AD96" s="190">
        <f t="shared" si="132"/>
        <v>12.6</v>
      </c>
      <c r="AE96" s="386">
        <f t="shared" si="133"/>
        <v>120.13999999999999</v>
      </c>
      <c r="AF96" s="1493"/>
      <c r="AG96" s="84" t="s">
        <v>528</v>
      </c>
      <c r="AH96" s="280">
        <v>0</v>
      </c>
      <c r="AI96" s="184">
        <f t="shared" si="134"/>
        <v>0</v>
      </c>
      <c r="AJ96" s="101"/>
      <c r="AK96" s="184">
        <f t="shared" si="135"/>
        <v>0</v>
      </c>
      <c r="AL96" s="101"/>
      <c r="AM96" s="184">
        <f t="shared" si="136"/>
        <v>13.8</v>
      </c>
      <c r="AN96" s="101"/>
      <c r="AO96" s="184">
        <f t="shared" si="137"/>
        <v>62.44</v>
      </c>
      <c r="AP96" s="112"/>
      <c r="AQ96" s="184">
        <f t="shared" si="138"/>
        <v>8.8000000000000007</v>
      </c>
      <c r="AR96" s="117"/>
      <c r="AS96" s="184">
        <f t="shared" si="139"/>
        <v>22.5</v>
      </c>
      <c r="AT96" s="112"/>
      <c r="AU96" s="184">
        <f t="shared" si="140"/>
        <v>12.6</v>
      </c>
      <c r="AV96" s="383">
        <f t="shared" si="141"/>
        <v>120.13999999999999</v>
      </c>
      <c r="AW96" s="1493"/>
      <c r="AX96" s="84" t="s">
        <v>528</v>
      </c>
      <c r="AY96" s="262">
        <f t="shared" si="142"/>
        <v>0</v>
      </c>
      <c r="AZ96" s="185">
        <f t="shared" si="143"/>
        <v>120.13999999999999</v>
      </c>
      <c r="BA96" s="101"/>
      <c r="BB96" s="185">
        <f t="shared" si="144"/>
        <v>120.13999999999999</v>
      </c>
      <c r="BC96" s="112"/>
      <c r="BD96" s="237">
        <v>1</v>
      </c>
      <c r="BE96" s="101"/>
      <c r="BF96" s="236">
        <f t="shared" si="145"/>
        <v>120.13999999999999</v>
      </c>
      <c r="BG96" s="112"/>
      <c r="BH96" s="185">
        <f t="shared" si="146"/>
        <v>0</v>
      </c>
      <c r="BI96" s="117"/>
      <c r="BJ96" s="236">
        <f t="shared" si="147"/>
        <v>0</v>
      </c>
      <c r="BK96" s="112"/>
      <c r="BL96" s="239">
        <v>39934</v>
      </c>
    </row>
    <row r="97" spans="2:64" ht="24">
      <c r="B97" s="84" t="s">
        <v>529</v>
      </c>
      <c r="C97" s="96">
        <v>20</v>
      </c>
      <c r="D97" s="101"/>
      <c r="E97" s="96">
        <v>30</v>
      </c>
      <c r="F97" s="101"/>
      <c r="G97" s="96">
        <v>100</v>
      </c>
      <c r="H97" s="101"/>
      <c r="I97" s="96">
        <v>140</v>
      </c>
      <c r="J97" s="125"/>
      <c r="K97" s="109">
        <v>160</v>
      </c>
      <c r="L97" s="119"/>
      <c r="M97" s="96">
        <v>140</v>
      </c>
      <c r="N97" s="112"/>
      <c r="O97" s="71">
        <v>100</v>
      </c>
      <c r="P97" s="1493"/>
      <c r="Q97" s="84" t="s">
        <v>529</v>
      </c>
      <c r="R97" s="185">
        <f t="shared" si="126"/>
        <v>0.08</v>
      </c>
      <c r="S97" s="101"/>
      <c r="T97" s="185">
        <f t="shared" si="127"/>
        <v>0.66</v>
      </c>
      <c r="U97" s="101"/>
      <c r="V97" s="185">
        <f t="shared" si="128"/>
        <v>27.6</v>
      </c>
      <c r="W97" s="101"/>
      <c r="X97" s="185">
        <f t="shared" si="129"/>
        <v>124.88</v>
      </c>
      <c r="Y97" s="112"/>
      <c r="Z97" s="185">
        <f t="shared" si="130"/>
        <v>12.8</v>
      </c>
      <c r="AA97" s="117"/>
      <c r="AB97" s="185">
        <f t="shared" si="131"/>
        <v>31.5</v>
      </c>
      <c r="AC97" s="112"/>
      <c r="AD97" s="190">
        <f t="shared" si="132"/>
        <v>18</v>
      </c>
      <c r="AE97" s="386">
        <f t="shared" si="133"/>
        <v>215.52</v>
      </c>
      <c r="AF97" s="1493"/>
      <c r="AG97" s="84" t="s">
        <v>529</v>
      </c>
      <c r="AH97" s="280">
        <v>0</v>
      </c>
      <c r="AI97" s="184">
        <f t="shared" si="134"/>
        <v>0.08</v>
      </c>
      <c r="AJ97" s="101"/>
      <c r="AK97" s="184">
        <f t="shared" si="135"/>
        <v>0.66</v>
      </c>
      <c r="AL97" s="101"/>
      <c r="AM97" s="184">
        <f t="shared" si="136"/>
        <v>27.6</v>
      </c>
      <c r="AN97" s="101"/>
      <c r="AO97" s="184">
        <f t="shared" si="137"/>
        <v>124.88</v>
      </c>
      <c r="AP97" s="112"/>
      <c r="AQ97" s="184">
        <f t="shared" si="138"/>
        <v>12.8</v>
      </c>
      <c r="AR97" s="117"/>
      <c r="AS97" s="184">
        <f t="shared" si="139"/>
        <v>31.5</v>
      </c>
      <c r="AT97" s="112"/>
      <c r="AU97" s="184">
        <f t="shared" si="140"/>
        <v>18</v>
      </c>
      <c r="AV97" s="383">
        <f t="shared" si="141"/>
        <v>215.52</v>
      </c>
      <c r="AW97" s="1493"/>
      <c r="AX97" s="84" t="s">
        <v>529</v>
      </c>
      <c r="AY97" s="262">
        <f t="shared" si="142"/>
        <v>0</v>
      </c>
      <c r="AZ97" s="185">
        <f t="shared" si="143"/>
        <v>215.52</v>
      </c>
      <c r="BA97" s="101"/>
      <c r="BB97" s="185">
        <f t="shared" si="144"/>
        <v>215.52</v>
      </c>
      <c r="BC97" s="112"/>
      <c r="BD97" s="237">
        <v>1</v>
      </c>
      <c r="BE97" s="101"/>
      <c r="BF97" s="236">
        <f t="shared" si="145"/>
        <v>215.52</v>
      </c>
      <c r="BG97" s="112"/>
      <c r="BH97" s="185">
        <f t="shared" si="146"/>
        <v>0</v>
      </c>
      <c r="BI97" s="117"/>
      <c r="BJ97" s="236">
        <f t="shared" si="147"/>
        <v>0</v>
      </c>
      <c r="BK97" s="112"/>
      <c r="BL97" s="239">
        <v>39934</v>
      </c>
    </row>
    <row r="98" spans="2:64">
      <c r="B98" s="84" t="s">
        <v>531</v>
      </c>
      <c r="C98" s="138">
        <v>0</v>
      </c>
      <c r="D98" s="101"/>
      <c r="E98" s="138">
        <v>0</v>
      </c>
      <c r="F98" s="101"/>
      <c r="G98" s="96">
        <v>50</v>
      </c>
      <c r="H98" s="101"/>
      <c r="I98" s="96">
        <v>70</v>
      </c>
      <c r="J98" s="125"/>
      <c r="K98" s="109">
        <v>110</v>
      </c>
      <c r="L98" s="119"/>
      <c r="M98" s="96">
        <v>100</v>
      </c>
      <c r="N98" s="112"/>
      <c r="O98" s="71">
        <v>70</v>
      </c>
      <c r="P98" s="1493"/>
      <c r="Q98" s="84" t="s">
        <v>531</v>
      </c>
      <c r="R98" s="185">
        <f t="shared" si="126"/>
        <v>0</v>
      </c>
      <c r="S98" s="101"/>
      <c r="T98" s="185">
        <f t="shared" si="127"/>
        <v>0</v>
      </c>
      <c r="U98" s="101"/>
      <c r="V98" s="185">
        <f t="shared" si="128"/>
        <v>13.8</v>
      </c>
      <c r="W98" s="101"/>
      <c r="X98" s="185">
        <f t="shared" si="129"/>
        <v>62.44</v>
      </c>
      <c r="Y98" s="112"/>
      <c r="Z98" s="185">
        <f t="shared" si="130"/>
        <v>8.8000000000000007</v>
      </c>
      <c r="AA98" s="117"/>
      <c r="AB98" s="185">
        <f t="shared" si="131"/>
        <v>22.5</v>
      </c>
      <c r="AC98" s="112"/>
      <c r="AD98" s="190">
        <f t="shared" si="132"/>
        <v>12.6</v>
      </c>
      <c r="AE98" s="386">
        <f t="shared" si="133"/>
        <v>120.13999999999999</v>
      </c>
      <c r="AF98" s="1493"/>
      <c r="AG98" s="84" t="s">
        <v>531</v>
      </c>
      <c r="AH98" s="280">
        <v>0</v>
      </c>
      <c r="AI98" s="184">
        <f t="shared" si="134"/>
        <v>0</v>
      </c>
      <c r="AJ98" s="101"/>
      <c r="AK98" s="184">
        <f t="shared" si="135"/>
        <v>0</v>
      </c>
      <c r="AL98" s="101"/>
      <c r="AM98" s="184">
        <f t="shared" si="136"/>
        <v>13.8</v>
      </c>
      <c r="AN98" s="101"/>
      <c r="AO98" s="184">
        <f t="shared" si="137"/>
        <v>62.44</v>
      </c>
      <c r="AP98" s="112"/>
      <c r="AQ98" s="184">
        <f t="shared" si="138"/>
        <v>8.8000000000000007</v>
      </c>
      <c r="AR98" s="117"/>
      <c r="AS98" s="184">
        <f t="shared" si="139"/>
        <v>22.5</v>
      </c>
      <c r="AT98" s="112"/>
      <c r="AU98" s="184">
        <f t="shared" si="140"/>
        <v>12.6</v>
      </c>
      <c r="AV98" s="383">
        <f t="shared" si="141"/>
        <v>120.13999999999999</v>
      </c>
      <c r="AW98" s="1493"/>
      <c r="AX98" s="84" t="s">
        <v>531</v>
      </c>
      <c r="AY98" s="262">
        <f t="shared" si="142"/>
        <v>0</v>
      </c>
      <c r="AZ98" s="185">
        <f t="shared" si="143"/>
        <v>120.13999999999999</v>
      </c>
      <c r="BA98" s="101"/>
      <c r="BB98" s="185">
        <f t="shared" si="144"/>
        <v>120.13999999999999</v>
      </c>
      <c r="BC98" s="112"/>
      <c r="BD98" s="237">
        <v>1</v>
      </c>
      <c r="BE98" s="101"/>
      <c r="BF98" s="236">
        <f t="shared" si="145"/>
        <v>120.13999999999999</v>
      </c>
      <c r="BG98" s="112"/>
      <c r="BH98" s="185">
        <f t="shared" si="146"/>
        <v>0</v>
      </c>
      <c r="BI98" s="117"/>
      <c r="BJ98" s="236">
        <f t="shared" si="147"/>
        <v>0</v>
      </c>
      <c r="BK98" s="112"/>
      <c r="BL98" s="239">
        <v>39934</v>
      </c>
    </row>
    <row r="99" spans="2:64">
      <c r="B99" s="84" t="s">
        <v>532</v>
      </c>
      <c r="C99" s="138">
        <v>0</v>
      </c>
      <c r="D99" s="101"/>
      <c r="E99" s="138">
        <v>0</v>
      </c>
      <c r="F99" s="101"/>
      <c r="G99" s="96">
        <v>50</v>
      </c>
      <c r="H99" s="101"/>
      <c r="I99" s="96">
        <v>70</v>
      </c>
      <c r="J99" s="125"/>
      <c r="K99" s="109">
        <v>110</v>
      </c>
      <c r="L99" s="119"/>
      <c r="M99" s="96">
        <v>100</v>
      </c>
      <c r="N99" s="112"/>
      <c r="O99" s="71">
        <v>70</v>
      </c>
      <c r="P99" s="1493"/>
      <c r="Q99" s="84" t="s">
        <v>532</v>
      </c>
      <c r="R99" s="185">
        <f t="shared" si="126"/>
        <v>0</v>
      </c>
      <c r="S99" s="101"/>
      <c r="T99" s="185">
        <f t="shared" si="127"/>
        <v>0</v>
      </c>
      <c r="U99" s="101"/>
      <c r="V99" s="185">
        <f t="shared" si="128"/>
        <v>13.8</v>
      </c>
      <c r="W99" s="101"/>
      <c r="X99" s="185">
        <f t="shared" si="129"/>
        <v>62.44</v>
      </c>
      <c r="Y99" s="112"/>
      <c r="Z99" s="185">
        <f t="shared" si="130"/>
        <v>8.8000000000000007</v>
      </c>
      <c r="AA99" s="117"/>
      <c r="AB99" s="185">
        <f t="shared" si="131"/>
        <v>22.5</v>
      </c>
      <c r="AC99" s="112"/>
      <c r="AD99" s="190">
        <f t="shared" si="132"/>
        <v>12.6</v>
      </c>
      <c r="AE99" s="386">
        <f t="shared" si="133"/>
        <v>120.13999999999999</v>
      </c>
      <c r="AF99" s="1493"/>
      <c r="AG99" s="84" t="s">
        <v>532</v>
      </c>
      <c r="AH99" s="280">
        <v>0</v>
      </c>
      <c r="AI99" s="184">
        <f t="shared" si="134"/>
        <v>0</v>
      </c>
      <c r="AJ99" s="101"/>
      <c r="AK99" s="184">
        <f t="shared" si="135"/>
        <v>0</v>
      </c>
      <c r="AL99" s="101"/>
      <c r="AM99" s="184">
        <f t="shared" si="136"/>
        <v>13.8</v>
      </c>
      <c r="AN99" s="101"/>
      <c r="AO99" s="184">
        <f t="shared" si="137"/>
        <v>62.44</v>
      </c>
      <c r="AP99" s="112"/>
      <c r="AQ99" s="184">
        <f t="shared" si="138"/>
        <v>8.8000000000000007</v>
      </c>
      <c r="AR99" s="117"/>
      <c r="AS99" s="184">
        <f t="shared" si="139"/>
        <v>22.5</v>
      </c>
      <c r="AT99" s="112"/>
      <c r="AU99" s="184">
        <f t="shared" si="140"/>
        <v>12.6</v>
      </c>
      <c r="AV99" s="383">
        <f t="shared" si="141"/>
        <v>120.13999999999999</v>
      </c>
      <c r="AW99" s="1493"/>
      <c r="AX99" s="84" t="s">
        <v>532</v>
      </c>
      <c r="AY99" s="262">
        <f t="shared" si="142"/>
        <v>0</v>
      </c>
      <c r="AZ99" s="185">
        <f t="shared" si="143"/>
        <v>120.13999999999999</v>
      </c>
      <c r="BA99" s="101"/>
      <c r="BB99" s="185">
        <f t="shared" si="144"/>
        <v>120.13999999999999</v>
      </c>
      <c r="BC99" s="112"/>
      <c r="BD99" s="237">
        <v>1</v>
      </c>
      <c r="BE99" s="101"/>
      <c r="BF99" s="236">
        <f t="shared" si="145"/>
        <v>120.13999999999999</v>
      </c>
      <c r="BG99" s="112"/>
      <c r="BH99" s="185">
        <f t="shared" si="146"/>
        <v>0</v>
      </c>
      <c r="BI99" s="117"/>
      <c r="BJ99" s="236">
        <f t="shared" si="147"/>
        <v>0</v>
      </c>
      <c r="BK99" s="112"/>
      <c r="BL99" s="239">
        <v>39934</v>
      </c>
    </row>
    <row r="100" spans="2:64" ht="36">
      <c r="B100" s="84" t="s">
        <v>533</v>
      </c>
      <c r="C100" s="138">
        <v>0</v>
      </c>
      <c r="D100" s="101"/>
      <c r="E100" s="138">
        <v>0</v>
      </c>
      <c r="F100" s="101"/>
      <c r="G100" s="96">
        <v>2</v>
      </c>
      <c r="H100" s="101"/>
      <c r="I100" s="96">
        <v>3</v>
      </c>
      <c r="J100" s="112"/>
      <c r="K100" s="96">
        <v>5</v>
      </c>
      <c r="L100" s="101"/>
      <c r="M100" s="96">
        <v>5</v>
      </c>
      <c r="N100" s="112"/>
      <c r="O100" s="73">
        <v>3.5</v>
      </c>
      <c r="P100" s="1493"/>
      <c r="Q100" s="84" t="s">
        <v>533</v>
      </c>
      <c r="R100" s="184">
        <f>C100*R$4</f>
        <v>0</v>
      </c>
      <c r="S100" s="187"/>
      <c r="T100" s="184">
        <f>E100*T$4</f>
        <v>0</v>
      </c>
      <c r="U100" s="187"/>
      <c r="V100" s="184">
        <f>G100*V$4</f>
        <v>552</v>
      </c>
      <c r="W100" s="187"/>
      <c r="X100" s="184">
        <f>I100*X$4</f>
        <v>2676</v>
      </c>
      <c r="Y100" s="188"/>
      <c r="Z100" s="184">
        <f>K100*Z$4</f>
        <v>400</v>
      </c>
      <c r="AA100" s="189"/>
      <c r="AB100" s="184">
        <f>M100*AB$4</f>
        <v>1125</v>
      </c>
      <c r="AC100" s="188"/>
      <c r="AD100" s="191">
        <f>O100*AD$4</f>
        <v>630</v>
      </c>
      <c r="AE100" s="386">
        <f t="shared" si="133"/>
        <v>5383</v>
      </c>
      <c r="AF100" s="1493"/>
      <c r="AG100" s="84" t="s">
        <v>533</v>
      </c>
      <c r="AH100" s="280">
        <v>0</v>
      </c>
      <c r="AI100" s="184">
        <f t="shared" si="134"/>
        <v>0</v>
      </c>
      <c r="AJ100" s="101"/>
      <c r="AK100" s="184">
        <f t="shared" si="135"/>
        <v>0</v>
      </c>
      <c r="AL100" s="101"/>
      <c r="AM100" s="184">
        <f t="shared" si="136"/>
        <v>552</v>
      </c>
      <c r="AN100" s="101"/>
      <c r="AO100" s="184">
        <f t="shared" si="137"/>
        <v>2676</v>
      </c>
      <c r="AP100" s="112"/>
      <c r="AQ100" s="184">
        <f t="shared" si="138"/>
        <v>400</v>
      </c>
      <c r="AR100" s="117"/>
      <c r="AS100" s="184">
        <f t="shared" si="139"/>
        <v>1125</v>
      </c>
      <c r="AT100" s="112"/>
      <c r="AU100" s="184">
        <f t="shared" si="140"/>
        <v>630</v>
      </c>
      <c r="AV100" s="383">
        <f t="shared" si="141"/>
        <v>5383</v>
      </c>
      <c r="AW100" s="1493"/>
      <c r="AX100" s="84" t="s">
        <v>533</v>
      </c>
      <c r="AY100" s="262">
        <f t="shared" si="142"/>
        <v>0</v>
      </c>
      <c r="AZ100" s="185">
        <f t="shared" si="143"/>
        <v>5383</v>
      </c>
      <c r="BA100" s="101"/>
      <c r="BB100" s="185">
        <f t="shared" si="144"/>
        <v>5383</v>
      </c>
      <c r="BC100" s="112"/>
      <c r="BD100" s="237">
        <v>1</v>
      </c>
      <c r="BE100" s="101"/>
      <c r="BF100" s="236">
        <f t="shared" si="145"/>
        <v>5383</v>
      </c>
      <c r="BG100" s="112"/>
      <c r="BH100" s="185">
        <f t="shared" si="146"/>
        <v>0</v>
      </c>
      <c r="BI100" s="117"/>
      <c r="BJ100" s="236">
        <f t="shared" si="147"/>
        <v>0</v>
      </c>
      <c r="BK100" s="112"/>
      <c r="BL100" s="239">
        <v>39934</v>
      </c>
    </row>
    <row r="101" spans="2:64">
      <c r="B101" s="84" t="s">
        <v>534</v>
      </c>
      <c r="C101" s="138">
        <v>0</v>
      </c>
      <c r="D101" s="101"/>
      <c r="E101" s="138">
        <v>0</v>
      </c>
      <c r="F101" s="101"/>
      <c r="G101" s="96">
        <v>50</v>
      </c>
      <c r="H101" s="101"/>
      <c r="I101" s="96">
        <v>70</v>
      </c>
      <c r="J101" s="125"/>
      <c r="K101" s="109">
        <v>110</v>
      </c>
      <c r="L101" s="119"/>
      <c r="M101" s="96">
        <v>100</v>
      </c>
      <c r="N101" s="112"/>
      <c r="O101" s="71">
        <v>70</v>
      </c>
      <c r="P101" s="1493"/>
      <c r="Q101" s="84" t="s">
        <v>534</v>
      </c>
      <c r="R101" s="185">
        <f>(C101*R$4)/1000</f>
        <v>0</v>
      </c>
      <c r="S101" s="101"/>
      <c r="T101" s="185">
        <f>(E101*T$4)/1000</f>
        <v>0</v>
      </c>
      <c r="U101" s="101"/>
      <c r="V101" s="185">
        <f>(G101*V$4)/1000</f>
        <v>13.8</v>
      </c>
      <c r="W101" s="101"/>
      <c r="X101" s="185">
        <f>(I101*X$4)/1000</f>
        <v>62.44</v>
      </c>
      <c r="Y101" s="112"/>
      <c r="Z101" s="185">
        <f>(K101*Z$4)/1000</f>
        <v>8.8000000000000007</v>
      </c>
      <c r="AA101" s="117"/>
      <c r="AB101" s="185">
        <f>(M101*AB$4)/1000</f>
        <v>22.5</v>
      </c>
      <c r="AC101" s="112"/>
      <c r="AD101" s="190">
        <f>(O101*AD$4)/1000</f>
        <v>12.6</v>
      </c>
      <c r="AE101" s="386">
        <f t="shared" si="133"/>
        <v>120.13999999999999</v>
      </c>
      <c r="AF101" s="1493"/>
      <c r="AG101" s="84" t="s">
        <v>534</v>
      </c>
      <c r="AH101" s="280">
        <v>0</v>
      </c>
      <c r="AI101" s="184">
        <f t="shared" si="134"/>
        <v>0</v>
      </c>
      <c r="AJ101" s="101"/>
      <c r="AK101" s="184">
        <f t="shared" si="135"/>
        <v>0</v>
      </c>
      <c r="AL101" s="101"/>
      <c r="AM101" s="184">
        <f t="shared" si="136"/>
        <v>13.8</v>
      </c>
      <c r="AN101" s="101"/>
      <c r="AO101" s="184">
        <f t="shared" si="137"/>
        <v>62.44</v>
      </c>
      <c r="AP101" s="112"/>
      <c r="AQ101" s="184">
        <f t="shared" si="138"/>
        <v>8.8000000000000007</v>
      </c>
      <c r="AR101" s="117"/>
      <c r="AS101" s="184">
        <f t="shared" si="139"/>
        <v>22.5</v>
      </c>
      <c r="AT101" s="112"/>
      <c r="AU101" s="184">
        <f t="shared" si="140"/>
        <v>12.6</v>
      </c>
      <c r="AV101" s="383">
        <f t="shared" si="141"/>
        <v>120.13999999999999</v>
      </c>
      <c r="AW101" s="1493"/>
      <c r="AX101" s="84" t="s">
        <v>534</v>
      </c>
      <c r="AY101" s="262">
        <f t="shared" si="142"/>
        <v>0</v>
      </c>
      <c r="AZ101" s="185">
        <f t="shared" si="143"/>
        <v>120.13999999999999</v>
      </c>
      <c r="BA101" s="101"/>
      <c r="BB101" s="185">
        <f t="shared" si="144"/>
        <v>120.13999999999999</v>
      </c>
      <c r="BC101" s="112"/>
      <c r="BD101" s="237">
        <v>1</v>
      </c>
      <c r="BE101" s="101"/>
      <c r="BF101" s="236">
        <f t="shared" si="145"/>
        <v>120.13999999999999</v>
      </c>
      <c r="BG101" s="112"/>
      <c r="BH101" s="185">
        <f t="shared" si="146"/>
        <v>0</v>
      </c>
      <c r="BI101" s="117"/>
      <c r="BJ101" s="236">
        <f t="shared" si="147"/>
        <v>0</v>
      </c>
      <c r="BK101" s="112"/>
      <c r="BL101" s="239">
        <v>39934</v>
      </c>
    </row>
    <row r="102" spans="2:64">
      <c r="B102" s="84" t="s">
        <v>535</v>
      </c>
      <c r="C102" s="96">
        <v>20</v>
      </c>
      <c r="D102" s="101"/>
      <c r="E102" s="96">
        <v>30</v>
      </c>
      <c r="F102" s="101"/>
      <c r="G102" s="96">
        <v>100</v>
      </c>
      <c r="H102" s="101"/>
      <c r="I102" s="96">
        <v>140</v>
      </c>
      <c r="J102" s="125"/>
      <c r="K102" s="109">
        <v>160</v>
      </c>
      <c r="L102" s="119"/>
      <c r="M102" s="96">
        <v>140</v>
      </c>
      <c r="N102" s="112"/>
      <c r="O102" s="71">
        <v>100</v>
      </c>
      <c r="P102" s="1493"/>
      <c r="Q102" s="84" t="s">
        <v>535</v>
      </c>
      <c r="R102" s="185">
        <f>(C102*R$4)/1000</f>
        <v>0.08</v>
      </c>
      <c r="S102" s="101"/>
      <c r="T102" s="185">
        <f>(E102*T$4)/1000</f>
        <v>0.66</v>
      </c>
      <c r="U102" s="101"/>
      <c r="V102" s="185">
        <f>(G102*V$4)/1000</f>
        <v>27.6</v>
      </c>
      <c r="W102" s="101"/>
      <c r="X102" s="185">
        <f>(I102*X$4)/1000</f>
        <v>124.88</v>
      </c>
      <c r="Y102" s="112"/>
      <c r="Z102" s="185">
        <f>(K102*Z$4)/1000</f>
        <v>12.8</v>
      </c>
      <c r="AA102" s="117"/>
      <c r="AB102" s="185">
        <f>(M102*AB$4)/1000</f>
        <v>31.5</v>
      </c>
      <c r="AC102" s="112"/>
      <c r="AD102" s="190">
        <f>(O102*AD$4)/1000</f>
        <v>18</v>
      </c>
      <c r="AE102" s="386">
        <f t="shared" si="133"/>
        <v>215.52</v>
      </c>
      <c r="AF102" s="1493"/>
      <c r="AG102" s="84" t="s">
        <v>535</v>
      </c>
      <c r="AH102" s="280">
        <v>0</v>
      </c>
      <c r="AI102" s="184">
        <f t="shared" si="134"/>
        <v>0.08</v>
      </c>
      <c r="AJ102" s="101"/>
      <c r="AK102" s="184">
        <f t="shared" si="135"/>
        <v>0.66</v>
      </c>
      <c r="AL102" s="101"/>
      <c r="AM102" s="184">
        <f t="shared" si="136"/>
        <v>27.6</v>
      </c>
      <c r="AN102" s="101"/>
      <c r="AO102" s="184">
        <f t="shared" si="137"/>
        <v>124.88</v>
      </c>
      <c r="AP102" s="112"/>
      <c r="AQ102" s="184">
        <f t="shared" si="138"/>
        <v>12.8</v>
      </c>
      <c r="AR102" s="117"/>
      <c r="AS102" s="184">
        <f t="shared" si="139"/>
        <v>31.5</v>
      </c>
      <c r="AT102" s="112"/>
      <c r="AU102" s="184">
        <f t="shared" si="140"/>
        <v>18</v>
      </c>
      <c r="AV102" s="383">
        <f t="shared" si="141"/>
        <v>215.52</v>
      </c>
      <c r="AW102" s="1493"/>
      <c r="AX102" s="84" t="s">
        <v>535</v>
      </c>
      <c r="AY102" s="262">
        <f t="shared" si="142"/>
        <v>0</v>
      </c>
      <c r="AZ102" s="185">
        <f t="shared" si="143"/>
        <v>215.52</v>
      </c>
      <c r="BA102" s="101"/>
      <c r="BB102" s="185">
        <f t="shared" si="144"/>
        <v>215.52</v>
      </c>
      <c r="BC102" s="112"/>
      <c r="BD102" s="237">
        <v>1</v>
      </c>
      <c r="BE102" s="101"/>
      <c r="BF102" s="236">
        <f t="shared" si="145"/>
        <v>215.52</v>
      </c>
      <c r="BG102" s="112"/>
      <c r="BH102" s="185">
        <f t="shared" si="146"/>
        <v>0</v>
      </c>
      <c r="BI102" s="117"/>
      <c r="BJ102" s="236">
        <f t="shared" si="147"/>
        <v>0</v>
      </c>
      <c r="BK102" s="112"/>
      <c r="BL102" s="239">
        <v>39934</v>
      </c>
    </row>
    <row r="103" spans="2:64">
      <c r="B103" s="84" t="s">
        <v>536</v>
      </c>
      <c r="C103" s="138">
        <v>0</v>
      </c>
      <c r="D103" s="101"/>
      <c r="E103" s="138">
        <v>0</v>
      </c>
      <c r="F103" s="101"/>
      <c r="G103" s="138">
        <v>0</v>
      </c>
      <c r="H103" s="101"/>
      <c r="I103" s="138">
        <v>0</v>
      </c>
      <c r="J103" s="125"/>
      <c r="K103" s="109">
        <v>160</v>
      </c>
      <c r="L103" s="119"/>
      <c r="M103" s="96">
        <v>140</v>
      </c>
      <c r="N103" s="112"/>
      <c r="O103" s="71">
        <v>100</v>
      </c>
      <c r="P103" s="1493"/>
      <c r="Q103" s="84" t="s">
        <v>536</v>
      </c>
      <c r="R103" s="185">
        <f>(C103*R$4)/1000</f>
        <v>0</v>
      </c>
      <c r="S103" s="101"/>
      <c r="T103" s="185">
        <f>(E103*T$4)/1000</f>
        <v>0</v>
      </c>
      <c r="U103" s="101"/>
      <c r="V103" s="185">
        <f>(G103*V$4)/1000</f>
        <v>0</v>
      </c>
      <c r="W103" s="101"/>
      <c r="X103" s="185">
        <f>(I103*X$4)/1000</f>
        <v>0</v>
      </c>
      <c r="Y103" s="112"/>
      <c r="Z103" s="185">
        <f>(K103*Z$4)/1000</f>
        <v>12.8</v>
      </c>
      <c r="AA103" s="117"/>
      <c r="AB103" s="185">
        <f>(M103*AB$4)/1000</f>
        <v>31.5</v>
      </c>
      <c r="AC103" s="112"/>
      <c r="AD103" s="190">
        <f>(O103*AD$4)/1000</f>
        <v>18</v>
      </c>
      <c r="AE103" s="386">
        <f t="shared" si="133"/>
        <v>62.3</v>
      </c>
      <c r="AF103" s="1493"/>
      <c r="AG103" s="84" t="s">
        <v>536</v>
      </c>
      <c r="AH103" s="280">
        <v>0</v>
      </c>
      <c r="AI103" s="184">
        <f t="shared" si="134"/>
        <v>0</v>
      </c>
      <c r="AJ103" s="101"/>
      <c r="AK103" s="184">
        <f t="shared" si="135"/>
        <v>0</v>
      </c>
      <c r="AL103" s="101"/>
      <c r="AM103" s="184">
        <f t="shared" si="136"/>
        <v>0</v>
      </c>
      <c r="AN103" s="101"/>
      <c r="AO103" s="184">
        <f t="shared" si="137"/>
        <v>0</v>
      </c>
      <c r="AP103" s="112"/>
      <c r="AQ103" s="184">
        <f t="shared" si="138"/>
        <v>12.8</v>
      </c>
      <c r="AR103" s="117"/>
      <c r="AS103" s="184">
        <f t="shared" si="139"/>
        <v>31.5</v>
      </c>
      <c r="AT103" s="112"/>
      <c r="AU103" s="184">
        <f t="shared" si="140"/>
        <v>18</v>
      </c>
      <c r="AV103" s="383">
        <f t="shared" si="141"/>
        <v>62.3</v>
      </c>
      <c r="AW103" s="1493"/>
      <c r="AX103" s="84" t="s">
        <v>536</v>
      </c>
      <c r="AY103" s="262">
        <f t="shared" si="142"/>
        <v>0</v>
      </c>
      <c r="AZ103" s="185">
        <f t="shared" si="143"/>
        <v>62.3</v>
      </c>
      <c r="BA103" s="101"/>
      <c r="BB103" s="185">
        <f t="shared" si="144"/>
        <v>62.3</v>
      </c>
      <c r="BC103" s="112"/>
      <c r="BD103" s="237">
        <v>1</v>
      </c>
      <c r="BE103" s="101"/>
      <c r="BF103" s="236">
        <f t="shared" si="145"/>
        <v>62.3</v>
      </c>
      <c r="BG103" s="112"/>
      <c r="BH103" s="185">
        <f t="shared" si="146"/>
        <v>0</v>
      </c>
      <c r="BI103" s="117"/>
      <c r="BJ103" s="236">
        <f t="shared" si="147"/>
        <v>0</v>
      </c>
      <c r="BK103" s="112"/>
      <c r="BL103" s="239">
        <v>39934</v>
      </c>
    </row>
    <row r="104" spans="2:64">
      <c r="B104" s="84" t="s">
        <v>537</v>
      </c>
      <c r="C104" s="138">
        <v>0</v>
      </c>
      <c r="D104" s="101"/>
      <c r="E104" s="138">
        <v>0</v>
      </c>
      <c r="F104" s="101"/>
      <c r="G104" s="96">
        <v>50</v>
      </c>
      <c r="H104" s="101"/>
      <c r="I104" s="96">
        <v>70</v>
      </c>
      <c r="J104" s="125"/>
      <c r="K104" s="109">
        <v>110</v>
      </c>
      <c r="L104" s="119"/>
      <c r="M104" s="96">
        <v>100</v>
      </c>
      <c r="N104" s="112"/>
      <c r="O104" s="71">
        <v>70</v>
      </c>
      <c r="P104" s="1493"/>
      <c r="Q104" s="84" t="s">
        <v>537</v>
      </c>
      <c r="R104" s="185">
        <f>(C104*R$4)/1000</f>
        <v>0</v>
      </c>
      <c r="S104" s="101"/>
      <c r="T104" s="185">
        <f>(E104*T$4)/1000</f>
        <v>0</v>
      </c>
      <c r="U104" s="101"/>
      <c r="V104" s="185">
        <f>(G104*V$4)/1000</f>
        <v>13.8</v>
      </c>
      <c r="W104" s="101"/>
      <c r="X104" s="185">
        <f>(I104*X$4)/1000</f>
        <v>62.44</v>
      </c>
      <c r="Y104" s="112"/>
      <c r="Z104" s="185">
        <f>(K104*Z$4)/1000</f>
        <v>8.8000000000000007</v>
      </c>
      <c r="AA104" s="117"/>
      <c r="AB104" s="185">
        <f>(M104*AB$4)/1000</f>
        <v>22.5</v>
      </c>
      <c r="AC104" s="112"/>
      <c r="AD104" s="190">
        <f>(O104*AD$4)/1000</f>
        <v>12.6</v>
      </c>
      <c r="AE104" s="386">
        <f t="shared" si="133"/>
        <v>120.13999999999999</v>
      </c>
      <c r="AF104" s="1493"/>
      <c r="AG104" s="84" t="s">
        <v>537</v>
      </c>
      <c r="AH104" s="280">
        <v>0</v>
      </c>
      <c r="AI104" s="184">
        <f t="shared" si="134"/>
        <v>0</v>
      </c>
      <c r="AJ104" s="101"/>
      <c r="AK104" s="184">
        <f t="shared" si="135"/>
        <v>0</v>
      </c>
      <c r="AL104" s="101"/>
      <c r="AM104" s="184">
        <f t="shared" si="136"/>
        <v>13.8</v>
      </c>
      <c r="AN104" s="101"/>
      <c r="AO104" s="184">
        <f t="shared" si="137"/>
        <v>62.44</v>
      </c>
      <c r="AP104" s="112"/>
      <c r="AQ104" s="184">
        <f t="shared" si="138"/>
        <v>8.8000000000000007</v>
      </c>
      <c r="AR104" s="117"/>
      <c r="AS104" s="184">
        <f t="shared" si="139"/>
        <v>22.5</v>
      </c>
      <c r="AT104" s="112"/>
      <c r="AU104" s="184">
        <f t="shared" si="140"/>
        <v>12.6</v>
      </c>
      <c r="AV104" s="383">
        <f t="shared" si="141"/>
        <v>120.13999999999999</v>
      </c>
      <c r="AW104" s="1493"/>
      <c r="AX104" s="84" t="s">
        <v>537</v>
      </c>
      <c r="AY104" s="262">
        <f t="shared" si="142"/>
        <v>0</v>
      </c>
      <c r="AZ104" s="185">
        <f t="shared" si="143"/>
        <v>120.13999999999999</v>
      </c>
      <c r="BA104" s="101"/>
      <c r="BB104" s="185">
        <f t="shared" si="144"/>
        <v>120.13999999999999</v>
      </c>
      <c r="BC104" s="112"/>
      <c r="BD104" s="237">
        <v>1</v>
      </c>
      <c r="BE104" s="101"/>
      <c r="BF104" s="236">
        <f t="shared" si="145"/>
        <v>120.13999999999999</v>
      </c>
      <c r="BG104" s="112"/>
      <c r="BH104" s="185">
        <f t="shared" si="146"/>
        <v>0</v>
      </c>
      <c r="BI104" s="117"/>
      <c r="BJ104" s="236">
        <f t="shared" si="147"/>
        <v>0</v>
      </c>
      <c r="BK104" s="112"/>
      <c r="BL104" s="239">
        <v>39934</v>
      </c>
    </row>
    <row r="105" spans="2:64" ht="37.5">
      <c r="B105" s="84" t="s">
        <v>210</v>
      </c>
      <c r="C105" s="138">
        <v>0</v>
      </c>
      <c r="D105" s="101"/>
      <c r="E105" s="138">
        <v>0</v>
      </c>
      <c r="F105" s="101"/>
      <c r="G105" s="96">
        <v>1</v>
      </c>
      <c r="H105" s="101"/>
      <c r="I105" s="96">
        <v>2</v>
      </c>
      <c r="J105" s="125"/>
      <c r="K105" s="109">
        <v>2.5</v>
      </c>
      <c r="L105" s="119"/>
      <c r="M105" s="96">
        <v>2</v>
      </c>
      <c r="N105" s="112"/>
      <c r="O105" s="73">
        <v>1.5</v>
      </c>
      <c r="P105" s="1493"/>
      <c r="Q105" s="84" t="s">
        <v>210</v>
      </c>
      <c r="R105" s="184">
        <f>C105*R$4</f>
        <v>0</v>
      </c>
      <c r="S105" s="187"/>
      <c r="T105" s="184">
        <f>E105*T$4</f>
        <v>0</v>
      </c>
      <c r="U105" s="187"/>
      <c r="V105" s="184">
        <f>G105*V$4</f>
        <v>276</v>
      </c>
      <c r="W105" s="187"/>
      <c r="X105" s="184">
        <f>I105*X$4</f>
        <v>1784</v>
      </c>
      <c r="Y105" s="188"/>
      <c r="Z105" s="184">
        <f>K105*Z$4</f>
        <v>200</v>
      </c>
      <c r="AA105" s="189"/>
      <c r="AB105" s="184">
        <f>M105*AB$4</f>
        <v>450</v>
      </c>
      <c r="AC105" s="188"/>
      <c r="AD105" s="191">
        <f>O105*AD$4</f>
        <v>270</v>
      </c>
      <c r="AE105" s="386">
        <f t="shared" si="133"/>
        <v>2980</v>
      </c>
      <c r="AF105" s="1493"/>
      <c r="AG105" s="84" t="s">
        <v>210</v>
      </c>
      <c r="AH105" s="280">
        <v>0</v>
      </c>
      <c r="AI105" s="184">
        <f t="shared" si="134"/>
        <v>0</v>
      </c>
      <c r="AJ105" s="101"/>
      <c r="AK105" s="184">
        <f t="shared" si="135"/>
        <v>0</v>
      </c>
      <c r="AL105" s="101"/>
      <c r="AM105" s="184">
        <f t="shared" si="136"/>
        <v>276</v>
      </c>
      <c r="AN105" s="101"/>
      <c r="AO105" s="184">
        <f t="shared" si="137"/>
        <v>1784</v>
      </c>
      <c r="AP105" s="112"/>
      <c r="AQ105" s="184">
        <f t="shared" si="138"/>
        <v>200</v>
      </c>
      <c r="AR105" s="117"/>
      <c r="AS105" s="184">
        <f t="shared" si="139"/>
        <v>450</v>
      </c>
      <c r="AT105" s="112"/>
      <c r="AU105" s="184">
        <f t="shared" si="140"/>
        <v>270</v>
      </c>
      <c r="AV105" s="383">
        <f t="shared" si="141"/>
        <v>2980</v>
      </c>
      <c r="AW105" s="1493"/>
      <c r="AX105" s="84" t="s">
        <v>210</v>
      </c>
      <c r="AY105" s="262">
        <f t="shared" si="142"/>
        <v>0</v>
      </c>
      <c r="AZ105" s="185">
        <f t="shared" si="143"/>
        <v>2980</v>
      </c>
      <c r="BA105" s="101"/>
      <c r="BB105" s="185">
        <f t="shared" si="144"/>
        <v>2980</v>
      </c>
      <c r="BC105" s="112"/>
      <c r="BD105" s="237">
        <v>1</v>
      </c>
      <c r="BE105" s="101"/>
      <c r="BF105" s="236">
        <f t="shared" si="145"/>
        <v>2980</v>
      </c>
      <c r="BG105" s="112"/>
      <c r="BH105" s="185">
        <f t="shared" si="146"/>
        <v>0</v>
      </c>
      <c r="BI105" s="117"/>
      <c r="BJ105" s="236">
        <f t="shared" si="147"/>
        <v>0</v>
      </c>
      <c r="BK105" s="112"/>
      <c r="BL105" s="239">
        <v>39934</v>
      </c>
    </row>
    <row r="106" spans="2:64" s="206" customFormat="1" ht="15.75">
      <c r="B106" s="209" t="s">
        <v>538</v>
      </c>
      <c r="C106" s="210" t="s">
        <v>538</v>
      </c>
      <c r="D106" s="207"/>
      <c r="E106" s="207"/>
      <c r="F106" s="207"/>
      <c r="G106" s="207"/>
      <c r="H106" s="207"/>
      <c r="I106" s="207"/>
      <c r="J106" s="207"/>
      <c r="K106" s="207"/>
      <c r="L106" s="207"/>
      <c r="M106" s="207"/>
      <c r="N106" s="207"/>
      <c r="O106" s="208"/>
      <c r="P106" s="1494"/>
      <c r="Q106" s="209" t="s">
        <v>538</v>
      </c>
      <c r="R106" s="211" t="s">
        <v>538</v>
      </c>
      <c r="S106" s="207"/>
      <c r="T106" s="207"/>
      <c r="U106" s="207"/>
      <c r="V106" s="207"/>
      <c r="W106" s="207"/>
      <c r="X106" s="207"/>
      <c r="Y106" s="207"/>
      <c r="Z106" s="207"/>
      <c r="AA106" s="207"/>
      <c r="AB106" s="207"/>
      <c r="AC106" s="207"/>
      <c r="AD106" s="208"/>
      <c r="AE106" s="384"/>
      <c r="AF106" s="1494"/>
      <c r="AG106" s="209" t="s">
        <v>538</v>
      </c>
      <c r="AH106" s="281"/>
      <c r="AI106" s="211" t="s">
        <v>538</v>
      </c>
      <c r="AJ106" s="207"/>
      <c r="AK106" s="207"/>
      <c r="AL106" s="207"/>
      <c r="AM106" s="207"/>
      <c r="AN106" s="207"/>
      <c r="AO106" s="207"/>
      <c r="AP106" s="207"/>
      <c r="AQ106" s="207"/>
      <c r="AR106" s="207"/>
      <c r="AS106" s="207"/>
      <c r="AT106" s="207"/>
      <c r="AU106" s="208"/>
      <c r="AV106" s="384"/>
      <c r="AW106" s="1494"/>
      <c r="AX106" s="209" t="s">
        <v>538</v>
      </c>
      <c r="AY106" s="263"/>
      <c r="AZ106" s="211" t="s">
        <v>538</v>
      </c>
      <c r="BA106" s="207"/>
      <c r="BB106" s="207"/>
      <c r="BC106" s="207"/>
      <c r="BD106" s="207"/>
      <c r="BE106" s="207"/>
      <c r="BF106" s="207"/>
      <c r="BG106" s="207"/>
      <c r="BH106" s="207"/>
      <c r="BI106" s="207"/>
      <c r="BJ106" s="207"/>
      <c r="BK106" s="207"/>
      <c r="BL106" s="208"/>
    </row>
    <row r="107" spans="2:64" ht="24">
      <c r="B107" s="84" t="s">
        <v>539</v>
      </c>
      <c r="C107" s="138">
        <v>0</v>
      </c>
      <c r="D107" s="101"/>
      <c r="E107" s="138">
        <v>0</v>
      </c>
      <c r="F107" s="101"/>
      <c r="G107" s="96">
        <v>50</v>
      </c>
      <c r="H107" s="101"/>
      <c r="I107" s="96">
        <v>70</v>
      </c>
      <c r="J107" s="125"/>
      <c r="K107" s="109">
        <v>110</v>
      </c>
      <c r="L107" s="119"/>
      <c r="M107" s="96">
        <v>100</v>
      </c>
      <c r="N107" s="112"/>
      <c r="O107" s="71">
        <v>70</v>
      </c>
      <c r="P107" s="1493"/>
      <c r="Q107" s="84" t="s">
        <v>539</v>
      </c>
      <c r="R107" s="185">
        <f>(C107*R$4)/1000</f>
        <v>0</v>
      </c>
      <c r="S107" s="101"/>
      <c r="T107" s="185">
        <f>(E107*T$4)/1000</f>
        <v>0</v>
      </c>
      <c r="U107" s="101"/>
      <c r="V107" s="185">
        <f>(G107*V$4)/1000</f>
        <v>13.8</v>
      </c>
      <c r="W107" s="101"/>
      <c r="X107" s="185">
        <f>(I107*X$4)/1000</f>
        <v>62.44</v>
      </c>
      <c r="Y107" s="112"/>
      <c r="Z107" s="185">
        <f>(K107*Z$4)/1000</f>
        <v>8.8000000000000007</v>
      </c>
      <c r="AA107" s="117"/>
      <c r="AB107" s="185">
        <f>(M107*AB$4)/1000</f>
        <v>22.5</v>
      </c>
      <c r="AC107" s="112"/>
      <c r="AD107" s="190">
        <f>(O107*AD$4)/1000</f>
        <v>12.6</v>
      </c>
      <c r="AE107" s="386">
        <f>SUM(R107:AD107)</f>
        <v>120.13999999999999</v>
      </c>
      <c r="AF107" s="1493"/>
      <c r="AG107" s="84" t="s">
        <v>539</v>
      </c>
      <c r="AH107" s="280">
        <v>0</v>
      </c>
      <c r="AI107" s="184">
        <f>R107/(100-$AH107)*100</f>
        <v>0</v>
      </c>
      <c r="AJ107" s="101"/>
      <c r="AK107" s="184">
        <f>T107/(100-$AH107)*100</f>
        <v>0</v>
      </c>
      <c r="AL107" s="101"/>
      <c r="AM107" s="184">
        <f>V107/(100-$AH107)*100</f>
        <v>13.8</v>
      </c>
      <c r="AN107" s="101"/>
      <c r="AO107" s="184">
        <f>X107/(100-$AH107)*100</f>
        <v>62.44</v>
      </c>
      <c r="AP107" s="112"/>
      <c r="AQ107" s="184">
        <f>Z107/(100-$AH107)*100</f>
        <v>8.8000000000000007</v>
      </c>
      <c r="AR107" s="117"/>
      <c r="AS107" s="184">
        <f>AB107/(100-$AH107)*100</f>
        <v>22.5</v>
      </c>
      <c r="AT107" s="112"/>
      <c r="AU107" s="184">
        <f>AD107/(100-$AH107)*100</f>
        <v>12.6</v>
      </c>
      <c r="AV107" s="383">
        <f>SUM(AI107:AU107)</f>
        <v>120.13999999999999</v>
      </c>
      <c r="AW107" s="1493"/>
      <c r="AX107" s="84" t="s">
        <v>539</v>
      </c>
      <c r="AY107" s="262">
        <f>AH107</f>
        <v>0</v>
      </c>
      <c r="AZ107" s="185">
        <f>AE107</f>
        <v>120.13999999999999</v>
      </c>
      <c r="BA107" s="101"/>
      <c r="BB107" s="185">
        <f>AV107</f>
        <v>120.13999999999999</v>
      </c>
      <c r="BC107" s="112"/>
      <c r="BD107" s="237">
        <v>1</v>
      </c>
      <c r="BE107" s="101"/>
      <c r="BF107" s="236">
        <f>BD107*BB107</f>
        <v>120.13999999999999</v>
      </c>
      <c r="BG107" s="112"/>
      <c r="BH107" s="185">
        <f>BB107-AZ107</f>
        <v>0</v>
      </c>
      <c r="BI107" s="117"/>
      <c r="BJ107" s="236">
        <f>BH107*BD107</f>
        <v>0</v>
      </c>
      <c r="BK107" s="112"/>
      <c r="BL107" s="239">
        <v>39934</v>
      </c>
    </row>
    <row r="108" spans="2:64">
      <c r="B108" s="84" t="s">
        <v>540</v>
      </c>
      <c r="C108" s="138">
        <v>0</v>
      </c>
      <c r="D108" s="101"/>
      <c r="E108" s="138">
        <v>0</v>
      </c>
      <c r="F108" s="101"/>
      <c r="G108" s="96">
        <v>50</v>
      </c>
      <c r="H108" s="101"/>
      <c r="I108" s="96">
        <v>70</v>
      </c>
      <c r="J108" s="125"/>
      <c r="K108" s="109">
        <v>150</v>
      </c>
      <c r="L108" s="119"/>
      <c r="M108" s="109">
        <v>150</v>
      </c>
      <c r="N108" s="124"/>
      <c r="O108" s="71">
        <v>140</v>
      </c>
      <c r="P108" s="1493"/>
      <c r="Q108" s="84" t="s">
        <v>540</v>
      </c>
      <c r="R108" s="185">
        <f>(C108*R$4)/1000</f>
        <v>0</v>
      </c>
      <c r="S108" s="101"/>
      <c r="T108" s="185">
        <f>(E108*T$4)/1000</f>
        <v>0</v>
      </c>
      <c r="U108" s="101"/>
      <c r="V108" s="185">
        <f>(G108*V$4)/1000</f>
        <v>13.8</v>
      </c>
      <c r="W108" s="101"/>
      <c r="X108" s="185">
        <f>(I108*X$4)/1000</f>
        <v>62.44</v>
      </c>
      <c r="Y108" s="112"/>
      <c r="Z108" s="185">
        <f>(K108*Z$4)/1000</f>
        <v>12</v>
      </c>
      <c r="AA108" s="117"/>
      <c r="AB108" s="185">
        <f>(M108*AB$4)/1000</f>
        <v>33.75</v>
      </c>
      <c r="AC108" s="112"/>
      <c r="AD108" s="190">
        <f>(O108*AD$4)/1000</f>
        <v>25.2</v>
      </c>
      <c r="AE108" s="386">
        <f>SUM(R108:AD108)</f>
        <v>147.19</v>
      </c>
      <c r="AF108" s="1493"/>
      <c r="AG108" s="84" t="s">
        <v>540</v>
      </c>
      <c r="AH108" s="280">
        <v>0</v>
      </c>
      <c r="AI108" s="184">
        <f>R108/(100-$AH108)*100</f>
        <v>0</v>
      </c>
      <c r="AJ108" s="101"/>
      <c r="AK108" s="184">
        <f>T108/(100-$AH108)*100</f>
        <v>0</v>
      </c>
      <c r="AL108" s="101"/>
      <c r="AM108" s="184">
        <f>V108/(100-$AH108)*100</f>
        <v>13.8</v>
      </c>
      <c r="AN108" s="101"/>
      <c r="AO108" s="184">
        <f>X108/(100-$AH108)*100</f>
        <v>62.44</v>
      </c>
      <c r="AP108" s="112"/>
      <c r="AQ108" s="184">
        <f>Z108/(100-$AH108)*100</f>
        <v>12</v>
      </c>
      <c r="AR108" s="117"/>
      <c r="AS108" s="184">
        <f>AB108/(100-$AH108)*100</f>
        <v>33.75</v>
      </c>
      <c r="AT108" s="112"/>
      <c r="AU108" s="184">
        <f>AD108/(100-$AH108)*100</f>
        <v>25.2</v>
      </c>
      <c r="AV108" s="383">
        <f>SUM(AI108:AU108)</f>
        <v>147.19</v>
      </c>
      <c r="AW108" s="1493"/>
      <c r="AX108" s="84" t="s">
        <v>540</v>
      </c>
      <c r="AY108" s="262">
        <f>AH108</f>
        <v>0</v>
      </c>
      <c r="AZ108" s="185">
        <f>AE108</f>
        <v>147.19</v>
      </c>
      <c r="BA108" s="101"/>
      <c r="BB108" s="185">
        <f>AV108</f>
        <v>147.19</v>
      </c>
      <c r="BC108" s="112"/>
      <c r="BD108" s="237">
        <v>1</v>
      </c>
      <c r="BE108" s="101"/>
      <c r="BF108" s="236">
        <f>BD108*BB108</f>
        <v>147.19</v>
      </c>
      <c r="BG108" s="112"/>
      <c r="BH108" s="185">
        <f>BB108-AZ108</f>
        <v>0</v>
      </c>
      <c r="BI108" s="117"/>
      <c r="BJ108" s="236">
        <f>BH108*BD108</f>
        <v>0</v>
      </c>
      <c r="BK108" s="112"/>
      <c r="BL108" s="239">
        <v>39934</v>
      </c>
    </row>
    <row r="109" spans="2:64" s="206" customFormat="1" ht="15.75">
      <c r="B109" s="209" t="s">
        <v>542</v>
      </c>
      <c r="C109" s="210" t="s">
        <v>542</v>
      </c>
      <c r="D109" s="207"/>
      <c r="E109" s="207"/>
      <c r="F109" s="207"/>
      <c r="G109" s="207"/>
      <c r="H109" s="207"/>
      <c r="I109" s="207"/>
      <c r="J109" s="207"/>
      <c r="K109" s="207"/>
      <c r="L109" s="207"/>
      <c r="M109" s="207"/>
      <c r="N109" s="207"/>
      <c r="O109" s="208"/>
      <c r="P109" s="1494"/>
      <c r="Q109" s="209" t="s">
        <v>542</v>
      </c>
      <c r="R109" s="211" t="s">
        <v>542</v>
      </c>
      <c r="S109" s="207"/>
      <c r="T109" s="207"/>
      <c r="U109" s="207"/>
      <c r="V109" s="207"/>
      <c r="W109" s="207"/>
      <c r="X109" s="207"/>
      <c r="Y109" s="207"/>
      <c r="Z109" s="207"/>
      <c r="AA109" s="207"/>
      <c r="AB109" s="207"/>
      <c r="AC109" s="207"/>
      <c r="AD109" s="208"/>
      <c r="AE109" s="384"/>
      <c r="AF109" s="1494"/>
      <c r="AG109" s="209" t="s">
        <v>542</v>
      </c>
      <c r="AH109" s="281"/>
      <c r="AI109" s="211" t="s">
        <v>542</v>
      </c>
      <c r="AJ109" s="207"/>
      <c r="AK109" s="207"/>
      <c r="AL109" s="207"/>
      <c r="AM109" s="207"/>
      <c r="AN109" s="207"/>
      <c r="AO109" s="207"/>
      <c r="AP109" s="207"/>
      <c r="AQ109" s="207"/>
      <c r="AR109" s="207"/>
      <c r="AS109" s="207"/>
      <c r="AT109" s="207"/>
      <c r="AU109" s="208"/>
      <c r="AV109" s="384"/>
      <c r="AW109" s="1494"/>
      <c r="AX109" s="209" t="s">
        <v>542</v>
      </c>
      <c r="AY109" s="263"/>
      <c r="AZ109" s="211" t="s">
        <v>542</v>
      </c>
      <c r="BA109" s="207"/>
      <c r="BB109" s="207"/>
      <c r="BC109" s="207"/>
      <c r="BD109" s="207"/>
      <c r="BE109" s="207"/>
      <c r="BF109" s="207"/>
      <c r="BG109" s="207"/>
      <c r="BH109" s="207"/>
      <c r="BI109" s="207"/>
      <c r="BJ109" s="207"/>
      <c r="BK109" s="207"/>
      <c r="BL109" s="208"/>
    </row>
    <row r="110" spans="2:64" ht="13.5" customHeight="1">
      <c r="B110" s="1140" t="s">
        <v>322</v>
      </c>
      <c r="C110" s="136" t="s">
        <v>277</v>
      </c>
      <c r="D110" s="137"/>
      <c r="E110" s="138" t="s">
        <v>437</v>
      </c>
      <c r="F110" s="139"/>
      <c r="G110" s="157">
        <v>1</v>
      </c>
      <c r="H110" s="156"/>
      <c r="I110" s="157">
        <v>2</v>
      </c>
      <c r="J110" s="162"/>
      <c r="K110" s="138">
        <v>2.5</v>
      </c>
      <c r="L110" s="144"/>
      <c r="M110" s="157">
        <v>2</v>
      </c>
      <c r="N110" s="162"/>
      <c r="O110" s="145">
        <v>1.5</v>
      </c>
      <c r="P110" s="1493"/>
      <c r="Q110" s="1147" t="s">
        <v>211</v>
      </c>
      <c r="R110" s="176" t="s">
        <v>277</v>
      </c>
      <c r="S110" s="137"/>
      <c r="T110" s="138" t="s">
        <v>437</v>
      </c>
      <c r="U110" s="139"/>
      <c r="V110" s="157">
        <v>1</v>
      </c>
      <c r="W110" s="156"/>
      <c r="X110" s="157">
        <v>2</v>
      </c>
      <c r="Y110" s="162"/>
      <c r="Z110" s="138">
        <v>2.5</v>
      </c>
      <c r="AA110" s="144"/>
      <c r="AB110" s="157">
        <v>2</v>
      </c>
      <c r="AC110" s="162"/>
      <c r="AD110" s="145">
        <v>1.5</v>
      </c>
      <c r="AE110" s="387"/>
      <c r="AF110" s="1493"/>
      <c r="AG110" s="1147" t="s">
        <v>211</v>
      </c>
      <c r="AH110" s="1151">
        <v>0</v>
      </c>
      <c r="AI110" s="176" t="s">
        <v>277</v>
      </c>
      <c r="AJ110" s="137"/>
      <c r="AK110" s="138" t="s">
        <v>437</v>
      </c>
      <c r="AL110" s="139"/>
      <c r="AM110" s="157">
        <v>1</v>
      </c>
      <c r="AN110" s="156"/>
      <c r="AO110" s="157">
        <v>2</v>
      </c>
      <c r="AP110" s="162"/>
      <c r="AQ110" s="138">
        <v>2.5</v>
      </c>
      <c r="AR110" s="144"/>
      <c r="AS110" s="157">
        <v>2</v>
      </c>
      <c r="AT110" s="162"/>
      <c r="AU110" s="145">
        <v>1.5</v>
      </c>
      <c r="AV110" s="387"/>
      <c r="AW110" s="1493"/>
      <c r="AX110" s="1147" t="s">
        <v>211</v>
      </c>
      <c r="AY110" s="1149">
        <f>AH110</f>
        <v>0</v>
      </c>
      <c r="AZ110" s="249"/>
      <c r="BA110" s="234"/>
      <c r="BB110" s="241"/>
      <c r="BC110" s="234"/>
      <c r="BD110" s="242"/>
      <c r="BE110" s="115"/>
      <c r="BF110" s="242"/>
      <c r="BG110" s="243"/>
      <c r="BH110" s="241"/>
      <c r="BI110" s="250"/>
      <c r="BJ110" s="242"/>
      <c r="BK110" s="243"/>
      <c r="BL110" s="251"/>
    </row>
    <row r="111" spans="2:64">
      <c r="B111" s="1141"/>
      <c r="C111" s="109">
        <v>0.25</v>
      </c>
      <c r="D111" s="107" t="s">
        <v>225</v>
      </c>
      <c r="E111" s="109">
        <v>0.5</v>
      </c>
      <c r="F111" s="104"/>
      <c r="G111" s="109">
        <v>1</v>
      </c>
      <c r="H111" s="124"/>
      <c r="I111" s="109">
        <v>2</v>
      </c>
      <c r="J111" s="124"/>
      <c r="K111" s="109">
        <v>2.5</v>
      </c>
      <c r="L111" s="104"/>
      <c r="M111" s="109">
        <v>2</v>
      </c>
      <c r="N111" s="124"/>
      <c r="O111" s="266">
        <v>1.5</v>
      </c>
      <c r="P111" s="1493"/>
      <c r="Q111" s="1148"/>
      <c r="R111" s="184">
        <f>C111*R$4</f>
        <v>1</v>
      </c>
      <c r="S111" s="187"/>
      <c r="T111" s="184">
        <f>E111*T$4</f>
        <v>11</v>
      </c>
      <c r="U111" s="187"/>
      <c r="V111" s="184">
        <f>G111*V$4</f>
        <v>276</v>
      </c>
      <c r="W111" s="187"/>
      <c r="X111" s="184">
        <f>I111*X$4</f>
        <v>1784</v>
      </c>
      <c r="Y111" s="188"/>
      <c r="Z111" s="184">
        <f>K111*Z$4</f>
        <v>200</v>
      </c>
      <c r="AA111" s="189"/>
      <c r="AB111" s="184">
        <f>M111*AB$4</f>
        <v>450</v>
      </c>
      <c r="AC111" s="188"/>
      <c r="AD111" s="191">
        <f>O111*AD$4</f>
        <v>270</v>
      </c>
      <c r="AE111" s="386">
        <f>SUM(R111:AD111)</f>
        <v>2992</v>
      </c>
      <c r="AF111" s="1493"/>
      <c r="AG111" s="1148"/>
      <c r="AH111" s="1152"/>
      <c r="AI111" s="184">
        <f>R111/(100-$AH110)*100</f>
        <v>1</v>
      </c>
      <c r="AJ111" s="187"/>
      <c r="AK111" s="184">
        <f>T111/(100-$AH110)*100</f>
        <v>11</v>
      </c>
      <c r="AL111" s="187"/>
      <c r="AM111" s="184">
        <f>V111/(100-$AH110)*100</f>
        <v>276</v>
      </c>
      <c r="AN111" s="187"/>
      <c r="AO111" s="184">
        <f>X111/(100-$AH110)*100</f>
        <v>1784</v>
      </c>
      <c r="AP111" s="188"/>
      <c r="AQ111" s="184">
        <f>Z111/(100-$AH110)*100</f>
        <v>200</v>
      </c>
      <c r="AR111" s="189"/>
      <c r="AS111" s="184">
        <f>AB111/(100-$AH110)*100</f>
        <v>450</v>
      </c>
      <c r="AT111" s="188"/>
      <c r="AU111" s="184">
        <f>AD111/(100-$AH110)*100</f>
        <v>270</v>
      </c>
      <c r="AV111" s="386">
        <f>SUM(AI111:AU111)</f>
        <v>2992</v>
      </c>
      <c r="AW111" s="1493"/>
      <c r="AX111" s="1148"/>
      <c r="AY111" s="1150"/>
      <c r="AZ111" s="244">
        <f>AE111</f>
        <v>2992</v>
      </c>
      <c r="BA111" s="114"/>
      <c r="BB111" s="244">
        <f>AV111</f>
        <v>2992</v>
      </c>
      <c r="BC111" s="125"/>
      <c r="BD111" s="245">
        <v>1</v>
      </c>
      <c r="BE111" s="114"/>
      <c r="BF111" s="246">
        <f>BD111*BB111</f>
        <v>2992</v>
      </c>
      <c r="BG111" s="125"/>
      <c r="BH111" s="244">
        <f>BB111-AZ111</f>
        <v>0</v>
      </c>
      <c r="BI111" s="247"/>
      <c r="BJ111" s="246">
        <f>BH111*BD111</f>
        <v>0</v>
      </c>
      <c r="BK111" s="125"/>
      <c r="BL111" s="248">
        <v>39934</v>
      </c>
    </row>
    <row r="112" spans="2:64">
      <c r="B112" s="84" t="s">
        <v>543</v>
      </c>
      <c r="C112" s="98">
        <v>10</v>
      </c>
      <c r="D112" s="104"/>
      <c r="E112" s="96">
        <v>20</v>
      </c>
      <c r="F112" s="101"/>
      <c r="G112" s="96">
        <v>60</v>
      </c>
      <c r="H112" s="101"/>
      <c r="I112" s="96">
        <v>90</v>
      </c>
      <c r="J112" s="125"/>
      <c r="K112" s="109">
        <v>110</v>
      </c>
      <c r="L112" s="119"/>
      <c r="M112" s="96">
        <v>90</v>
      </c>
      <c r="N112" s="112"/>
      <c r="O112" s="71">
        <v>60</v>
      </c>
      <c r="P112" s="1493"/>
      <c r="Q112" s="84" t="s">
        <v>543</v>
      </c>
      <c r="R112" s="185">
        <f>(C112*R$4)/1000</f>
        <v>0.04</v>
      </c>
      <c r="S112" s="101"/>
      <c r="T112" s="185">
        <f>(E112*T$4)/1000</f>
        <v>0.44</v>
      </c>
      <c r="U112" s="101"/>
      <c r="V112" s="185">
        <f>(G112*V$4)/1000</f>
        <v>16.559999999999999</v>
      </c>
      <c r="W112" s="101"/>
      <c r="X112" s="185">
        <f>(I112*X$4)/1000</f>
        <v>80.28</v>
      </c>
      <c r="Y112" s="112"/>
      <c r="Z112" s="185">
        <f>(K112*Z$4)/1000</f>
        <v>8.8000000000000007</v>
      </c>
      <c r="AA112" s="117"/>
      <c r="AB112" s="185">
        <f>(M112*AB$4)/1000</f>
        <v>20.25</v>
      </c>
      <c r="AC112" s="112"/>
      <c r="AD112" s="190">
        <f>(O112*AD$4)/1000</f>
        <v>10.8</v>
      </c>
      <c r="AE112" s="386">
        <f>SUM(R112:AD112)</f>
        <v>137.16999999999999</v>
      </c>
      <c r="AF112" s="1493"/>
      <c r="AG112" s="84" t="s">
        <v>543</v>
      </c>
      <c r="AH112" s="280">
        <v>0</v>
      </c>
      <c r="AI112" s="184">
        <f>R112/(100-$AH112)*100</f>
        <v>0.04</v>
      </c>
      <c r="AJ112" s="101"/>
      <c r="AK112" s="184">
        <f>T112/(100-$AH112)*100</f>
        <v>0.44</v>
      </c>
      <c r="AL112" s="101"/>
      <c r="AM112" s="184">
        <f>V112/(100-$AH112)*100</f>
        <v>16.559999999999999</v>
      </c>
      <c r="AN112" s="101"/>
      <c r="AO112" s="184">
        <f>X112/(100-$AH112)*100</f>
        <v>80.28</v>
      </c>
      <c r="AP112" s="112"/>
      <c r="AQ112" s="184">
        <f>Z112/(100-$AH112)*100</f>
        <v>8.8000000000000007</v>
      </c>
      <c r="AR112" s="117"/>
      <c r="AS112" s="184">
        <f>AB112/(100-$AH112)*100</f>
        <v>20.25</v>
      </c>
      <c r="AT112" s="112"/>
      <c r="AU112" s="184">
        <f>AD112/(100-$AH112)*100</f>
        <v>10.8</v>
      </c>
      <c r="AV112" s="383">
        <f>SUM(AI112:AU112)</f>
        <v>137.16999999999999</v>
      </c>
      <c r="AW112" s="1493"/>
      <c r="AX112" s="84" t="s">
        <v>543</v>
      </c>
      <c r="AY112" s="262">
        <f>AH112</f>
        <v>0</v>
      </c>
      <c r="AZ112" s="185">
        <f>AE112</f>
        <v>137.16999999999999</v>
      </c>
      <c r="BA112" s="101"/>
      <c r="BB112" s="185">
        <f>AV112</f>
        <v>137.16999999999999</v>
      </c>
      <c r="BC112" s="112"/>
      <c r="BD112" s="237">
        <v>1</v>
      </c>
      <c r="BE112" s="101"/>
      <c r="BF112" s="236">
        <f>BD112*BB112</f>
        <v>137.16999999999999</v>
      </c>
      <c r="BG112" s="112"/>
      <c r="BH112" s="185">
        <f>BB112-AZ112</f>
        <v>0</v>
      </c>
      <c r="BI112" s="117"/>
      <c r="BJ112" s="236">
        <f>BH112*BD112</f>
        <v>0</v>
      </c>
      <c r="BK112" s="112"/>
      <c r="BL112" s="239">
        <v>39934</v>
      </c>
    </row>
    <row r="113" spans="2:64" s="206" customFormat="1" ht="15.75">
      <c r="B113" s="209" t="s">
        <v>546</v>
      </c>
      <c r="C113" s="210" t="s">
        <v>546</v>
      </c>
      <c r="D113" s="207"/>
      <c r="E113" s="207"/>
      <c r="F113" s="207"/>
      <c r="G113" s="207"/>
      <c r="H113" s="207"/>
      <c r="I113" s="207"/>
      <c r="J113" s="207"/>
      <c r="K113" s="207"/>
      <c r="L113" s="207"/>
      <c r="M113" s="207"/>
      <c r="N113" s="207"/>
      <c r="O113" s="208"/>
      <c r="P113" s="1494"/>
      <c r="Q113" s="209" t="s">
        <v>546</v>
      </c>
      <c r="R113" s="211" t="s">
        <v>546</v>
      </c>
      <c r="S113" s="207"/>
      <c r="T113" s="207"/>
      <c r="U113" s="207"/>
      <c r="V113" s="207"/>
      <c r="W113" s="207"/>
      <c r="X113" s="207"/>
      <c r="Y113" s="207"/>
      <c r="Z113" s="207"/>
      <c r="AA113" s="207"/>
      <c r="AB113" s="207"/>
      <c r="AC113" s="207"/>
      <c r="AD113" s="208"/>
      <c r="AE113" s="384"/>
      <c r="AF113" s="1494"/>
      <c r="AG113" s="209" t="s">
        <v>546</v>
      </c>
      <c r="AH113" s="281"/>
      <c r="AI113" s="211" t="s">
        <v>546</v>
      </c>
      <c r="AJ113" s="207"/>
      <c r="AK113" s="207"/>
      <c r="AL113" s="207"/>
      <c r="AM113" s="207"/>
      <c r="AN113" s="207"/>
      <c r="AO113" s="207"/>
      <c r="AP113" s="207"/>
      <c r="AQ113" s="207"/>
      <c r="AR113" s="207"/>
      <c r="AS113" s="207"/>
      <c r="AT113" s="207"/>
      <c r="AU113" s="208"/>
      <c r="AV113" s="384"/>
      <c r="AW113" s="1494"/>
      <c r="AX113" s="209" t="s">
        <v>546</v>
      </c>
      <c r="AY113" s="263"/>
      <c r="AZ113" s="211" t="s">
        <v>546</v>
      </c>
      <c r="BA113" s="207"/>
      <c r="BB113" s="207"/>
      <c r="BC113" s="207"/>
      <c r="BD113" s="207"/>
      <c r="BE113" s="207"/>
      <c r="BF113" s="207"/>
      <c r="BG113" s="207"/>
      <c r="BH113" s="207"/>
      <c r="BI113" s="207"/>
      <c r="BJ113" s="207"/>
      <c r="BK113" s="207"/>
      <c r="BL113" s="208"/>
    </row>
    <row r="114" spans="2:64" ht="60">
      <c r="B114" s="84" t="s">
        <v>188</v>
      </c>
      <c r="C114" s="106">
        <v>15</v>
      </c>
      <c r="D114" s="104"/>
      <c r="E114" s="96">
        <v>20</v>
      </c>
      <c r="F114" s="101"/>
      <c r="G114" s="96">
        <v>50</v>
      </c>
      <c r="H114" s="101"/>
      <c r="I114" s="96">
        <v>70</v>
      </c>
      <c r="J114" s="125"/>
      <c r="K114" s="109">
        <v>110</v>
      </c>
      <c r="L114" s="119"/>
      <c r="M114" s="96">
        <v>100</v>
      </c>
      <c r="N114" s="112"/>
      <c r="O114" s="71">
        <v>70</v>
      </c>
      <c r="P114" s="1493"/>
      <c r="Q114" s="84" t="s">
        <v>188</v>
      </c>
      <c r="R114" s="185">
        <f>(C114*R$4)/1000</f>
        <v>0.06</v>
      </c>
      <c r="S114" s="101"/>
      <c r="T114" s="185">
        <f>(E114*T$4)/1000</f>
        <v>0.44</v>
      </c>
      <c r="U114" s="101"/>
      <c r="V114" s="185">
        <f>(G114*V$4)/1000</f>
        <v>13.8</v>
      </c>
      <c r="W114" s="101"/>
      <c r="X114" s="185">
        <f>(I114*X$4)/1000</f>
        <v>62.44</v>
      </c>
      <c r="Y114" s="112"/>
      <c r="Z114" s="185">
        <f>(K114*Z$4)/1000</f>
        <v>8.8000000000000007</v>
      </c>
      <c r="AA114" s="117"/>
      <c r="AB114" s="185">
        <f>(M114*AB$4)/1000</f>
        <v>22.5</v>
      </c>
      <c r="AC114" s="112"/>
      <c r="AD114" s="190">
        <f>(O114*AD$4)/1000</f>
        <v>12.6</v>
      </c>
      <c r="AE114" s="386">
        <f>SUM(R114:AD114)</f>
        <v>120.63999999999999</v>
      </c>
      <c r="AF114" s="1493"/>
      <c r="AG114" s="84" t="s">
        <v>188</v>
      </c>
      <c r="AH114" s="280">
        <v>0</v>
      </c>
      <c r="AI114" s="184">
        <f>R114/(100-$AH114)*100</f>
        <v>0.06</v>
      </c>
      <c r="AJ114" s="101"/>
      <c r="AK114" s="184">
        <f>T114/(100-$AH114)*100</f>
        <v>0.44</v>
      </c>
      <c r="AL114" s="101"/>
      <c r="AM114" s="184">
        <f>V114/(100-$AH114)*100</f>
        <v>13.8</v>
      </c>
      <c r="AN114" s="101"/>
      <c r="AO114" s="184">
        <f>X114/(100-$AH114)*100</f>
        <v>62.44</v>
      </c>
      <c r="AP114" s="112"/>
      <c r="AQ114" s="184">
        <f>Z114/(100-$AH114)*100</f>
        <v>8.8000000000000007</v>
      </c>
      <c r="AR114" s="117"/>
      <c r="AS114" s="184">
        <f>AB114/(100-$AH114)*100</f>
        <v>22.5</v>
      </c>
      <c r="AT114" s="112"/>
      <c r="AU114" s="184">
        <f>AD114/(100-$AH114)*100</f>
        <v>12.6</v>
      </c>
      <c r="AV114" s="383">
        <f>SUM(AI114:AU114)</f>
        <v>120.63999999999999</v>
      </c>
      <c r="AW114" s="1493"/>
      <c r="AX114" s="84" t="s">
        <v>188</v>
      </c>
      <c r="AY114" s="262">
        <f>AH114</f>
        <v>0</v>
      </c>
      <c r="AZ114" s="185">
        <f>AE114</f>
        <v>120.63999999999999</v>
      </c>
      <c r="BA114" s="101"/>
      <c r="BB114" s="185">
        <f>AV114</f>
        <v>120.63999999999999</v>
      </c>
      <c r="BC114" s="112"/>
      <c r="BD114" s="237">
        <v>1</v>
      </c>
      <c r="BE114" s="101"/>
      <c r="BF114" s="236">
        <f>BD114*BB114</f>
        <v>120.63999999999999</v>
      </c>
      <c r="BG114" s="112"/>
      <c r="BH114" s="185">
        <f>BB114-AZ114</f>
        <v>0</v>
      </c>
      <c r="BI114" s="117"/>
      <c r="BJ114" s="236">
        <f>BH114*BD114</f>
        <v>0</v>
      </c>
      <c r="BK114" s="112"/>
      <c r="BL114" s="239">
        <v>39934</v>
      </c>
    </row>
    <row r="115" spans="2:64">
      <c r="B115" s="84" t="s">
        <v>547</v>
      </c>
      <c r="C115" s="138">
        <v>0</v>
      </c>
      <c r="D115" s="101"/>
      <c r="E115" s="138">
        <v>0</v>
      </c>
      <c r="F115" s="101"/>
      <c r="G115" s="96">
        <v>50</v>
      </c>
      <c r="H115" s="101"/>
      <c r="I115" s="96">
        <v>70</v>
      </c>
      <c r="J115" s="125"/>
      <c r="K115" s="109">
        <v>110</v>
      </c>
      <c r="L115" s="119"/>
      <c r="M115" s="96">
        <v>100</v>
      </c>
      <c r="N115" s="112"/>
      <c r="O115" s="71">
        <v>70</v>
      </c>
      <c r="P115" s="1493"/>
      <c r="Q115" s="84" t="s">
        <v>547</v>
      </c>
      <c r="R115" s="185">
        <f>(C115*R$4)/1000</f>
        <v>0</v>
      </c>
      <c r="S115" s="101"/>
      <c r="T115" s="185">
        <f>(E115*T$4)/1000</f>
        <v>0</v>
      </c>
      <c r="U115" s="101"/>
      <c r="V115" s="185">
        <f>(G115*V$4)/1000</f>
        <v>13.8</v>
      </c>
      <c r="W115" s="101"/>
      <c r="X115" s="185">
        <f>(I115*X$4)/1000</f>
        <v>62.44</v>
      </c>
      <c r="Y115" s="112"/>
      <c r="Z115" s="185">
        <f>(K115*Z$4)/1000</f>
        <v>8.8000000000000007</v>
      </c>
      <c r="AA115" s="117"/>
      <c r="AB115" s="185">
        <f>(M115*AB$4)/1000</f>
        <v>22.5</v>
      </c>
      <c r="AC115" s="112"/>
      <c r="AD115" s="190">
        <f>(O115*AD$4)/1000</f>
        <v>12.6</v>
      </c>
      <c r="AE115" s="386">
        <f>SUM(R115:AD115)</f>
        <v>120.13999999999999</v>
      </c>
      <c r="AF115" s="1493"/>
      <c r="AG115" s="84" t="s">
        <v>547</v>
      </c>
      <c r="AH115" s="280">
        <v>0</v>
      </c>
      <c r="AI115" s="184">
        <f>R115/(100-$AH115)*100</f>
        <v>0</v>
      </c>
      <c r="AJ115" s="101"/>
      <c r="AK115" s="184">
        <f>T115/(100-$AH115)*100</f>
        <v>0</v>
      </c>
      <c r="AL115" s="101"/>
      <c r="AM115" s="184">
        <f>V115/(100-$AH115)*100</f>
        <v>13.8</v>
      </c>
      <c r="AN115" s="101"/>
      <c r="AO115" s="184">
        <f>X115/(100-$AH115)*100</f>
        <v>62.44</v>
      </c>
      <c r="AP115" s="112"/>
      <c r="AQ115" s="184">
        <f>Z115/(100-$AH115)*100</f>
        <v>8.8000000000000007</v>
      </c>
      <c r="AR115" s="117"/>
      <c r="AS115" s="184">
        <f>AB115/(100-$AH115)*100</f>
        <v>22.5</v>
      </c>
      <c r="AT115" s="112"/>
      <c r="AU115" s="184">
        <f>AD115/(100-$AH115)*100</f>
        <v>12.6</v>
      </c>
      <c r="AV115" s="383">
        <f>SUM(AI115:AU115)</f>
        <v>120.13999999999999</v>
      </c>
      <c r="AW115" s="1493"/>
      <c r="AX115" s="84" t="s">
        <v>547</v>
      </c>
      <c r="AY115" s="262">
        <f>AH115</f>
        <v>0</v>
      </c>
      <c r="AZ115" s="185">
        <f>AE115</f>
        <v>120.13999999999999</v>
      </c>
      <c r="BA115" s="101"/>
      <c r="BB115" s="185">
        <f>AV115</f>
        <v>120.13999999999999</v>
      </c>
      <c r="BC115" s="112"/>
      <c r="BD115" s="237">
        <v>1</v>
      </c>
      <c r="BE115" s="101"/>
      <c r="BF115" s="236">
        <f>BD115*BB115</f>
        <v>120.13999999999999</v>
      </c>
      <c r="BG115" s="112"/>
      <c r="BH115" s="185">
        <f>BB115-AZ115</f>
        <v>0</v>
      </c>
      <c r="BI115" s="117"/>
      <c r="BJ115" s="236">
        <f>BH115*BD115</f>
        <v>0</v>
      </c>
      <c r="BK115" s="112"/>
      <c r="BL115" s="239">
        <v>39934</v>
      </c>
    </row>
    <row r="116" spans="2:64">
      <c r="B116" s="84" t="s">
        <v>548</v>
      </c>
      <c r="C116" s="138">
        <v>0</v>
      </c>
      <c r="D116" s="101"/>
      <c r="E116" s="138">
        <v>0</v>
      </c>
      <c r="F116" s="101"/>
      <c r="G116" s="138">
        <v>0</v>
      </c>
      <c r="H116" s="101"/>
      <c r="I116" s="138">
        <v>0</v>
      </c>
      <c r="J116" s="125"/>
      <c r="K116" s="109">
        <v>130</v>
      </c>
      <c r="L116" s="119"/>
      <c r="M116" s="96">
        <v>120</v>
      </c>
      <c r="N116" s="112"/>
      <c r="O116" s="71">
        <v>80</v>
      </c>
      <c r="P116" s="1493"/>
      <c r="Q116" s="84" t="s">
        <v>548</v>
      </c>
      <c r="R116" s="185">
        <f>(C116*R$4)/1000</f>
        <v>0</v>
      </c>
      <c r="S116" s="101"/>
      <c r="T116" s="185">
        <f>(E116*T$4)/1000</f>
        <v>0</v>
      </c>
      <c r="U116" s="101"/>
      <c r="V116" s="185">
        <f>(G116*V$4)/1000</f>
        <v>0</v>
      </c>
      <c r="W116" s="101"/>
      <c r="X116" s="185">
        <f>(I116*X$4)/1000</f>
        <v>0</v>
      </c>
      <c r="Y116" s="112"/>
      <c r="Z116" s="185">
        <f>(K116*Z$4)/1000</f>
        <v>10.4</v>
      </c>
      <c r="AA116" s="117"/>
      <c r="AB116" s="185">
        <f>(M116*AB$4)/1000</f>
        <v>27</v>
      </c>
      <c r="AC116" s="112"/>
      <c r="AD116" s="190">
        <f>(O116*AD$4)/1000</f>
        <v>14.4</v>
      </c>
      <c r="AE116" s="386">
        <f>SUM(R116:AD116)</f>
        <v>51.8</v>
      </c>
      <c r="AF116" s="1493"/>
      <c r="AG116" s="84" t="s">
        <v>548</v>
      </c>
      <c r="AH116" s="280">
        <v>0</v>
      </c>
      <c r="AI116" s="184">
        <f>R116/(100-$AH116)*100</f>
        <v>0</v>
      </c>
      <c r="AJ116" s="101"/>
      <c r="AK116" s="184">
        <f>T116/(100-$AH116)*100</f>
        <v>0</v>
      </c>
      <c r="AL116" s="101"/>
      <c r="AM116" s="184">
        <f>V116/(100-$AH116)*100</f>
        <v>0</v>
      </c>
      <c r="AN116" s="101"/>
      <c r="AO116" s="184">
        <f>X116/(100-$AH116)*100</f>
        <v>0</v>
      </c>
      <c r="AP116" s="112"/>
      <c r="AQ116" s="184">
        <f>Z116/(100-$AH116)*100</f>
        <v>10.4</v>
      </c>
      <c r="AR116" s="117"/>
      <c r="AS116" s="184">
        <f>AB116/(100-$AH116)*100</f>
        <v>27</v>
      </c>
      <c r="AT116" s="112"/>
      <c r="AU116" s="184">
        <f>AD116/(100-$AH116)*100</f>
        <v>14.400000000000002</v>
      </c>
      <c r="AV116" s="383">
        <f>SUM(AI116:AU116)</f>
        <v>51.8</v>
      </c>
      <c r="AW116" s="1493"/>
      <c r="AX116" s="84" t="s">
        <v>548</v>
      </c>
      <c r="AY116" s="262">
        <f>AH116</f>
        <v>0</v>
      </c>
      <c r="AZ116" s="185">
        <f>AE116</f>
        <v>51.8</v>
      </c>
      <c r="BA116" s="101"/>
      <c r="BB116" s="185">
        <f>AV116</f>
        <v>51.8</v>
      </c>
      <c r="BC116" s="112"/>
      <c r="BD116" s="237">
        <v>1</v>
      </c>
      <c r="BE116" s="101"/>
      <c r="BF116" s="236">
        <f>BD116*BB116</f>
        <v>51.8</v>
      </c>
      <c r="BG116" s="112"/>
      <c r="BH116" s="185">
        <f>BB116-AZ116</f>
        <v>0</v>
      </c>
      <c r="BI116" s="117"/>
      <c r="BJ116" s="236">
        <f>BH116*BD116</f>
        <v>0</v>
      </c>
      <c r="BK116" s="112"/>
      <c r="BL116" s="239">
        <v>39934</v>
      </c>
    </row>
    <row r="117" spans="2:64" ht="48">
      <c r="B117" s="84" t="s">
        <v>189</v>
      </c>
      <c r="C117" s="138">
        <v>0</v>
      </c>
      <c r="D117" s="101"/>
      <c r="E117" s="138">
        <v>0</v>
      </c>
      <c r="F117" s="101"/>
      <c r="G117" s="96">
        <v>50</v>
      </c>
      <c r="H117" s="101"/>
      <c r="I117" s="96">
        <v>70</v>
      </c>
      <c r="J117" s="125"/>
      <c r="K117" s="109">
        <v>110</v>
      </c>
      <c r="L117" s="119"/>
      <c r="M117" s="96">
        <v>100</v>
      </c>
      <c r="N117" s="112"/>
      <c r="O117" s="71">
        <v>70</v>
      </c>
      <c r="P117" s="1493"/>
      <c r="Q117" s="84" t="s">
        <v>189</v>
      </c>
      <c r="R117" s="185">
        <f>(C117*R$4)/1000</f>
        <v>0</v>
      </c>
      <c r="S117" s="101"/>
      <c r="T117" s="185">
        <f>(E117*T$4)/1000</f>
        <v>0</v>
      </c>
      <c r="U117" s="101"/>
      <c r="V117" s="185">
        <f>(G117*V$4)/1000</f>
        <v>13.8</v>
      </c>
      <c r="W117" s="101"/>
      <c r="X117" s="185">
        <f>(I117*X$4)/1000</f>
        <v>62.44</v>
      </c>
      <c r="Y117" s="112"/>
      <c r="Z117" s="185">
        <f>(K117*Z$4)/1000</f>
        <v>8.8000000000000007</v>
      </c>
      <c r="AA117" s="117"/>
      <c r="AB117" s="185">
        <f>(M117*AB$4)/1000</f>
        <v>22.5</v>
      </c>
      <c r="AC117" s="112"/>
      <c r="AD117" s="190">
        <f>(O117*AD$4)/1000</f>
        <v>12.6</v>
      </c>
      <c r="AE117" s="386">
        <f>SUM(R117:AD117)</f>
        <v>120.13999999999999</v>
      </c>
      <c r="AF117" s="1493"/>
      <c r="AG117" s="84" t="s">
        <v>189</v>
      </c>
      <c r="AH117" s="280">
        <v>0</v>
      </c>
      <c r="AI117" s="184">
        <f>R117/(100-$AH117)*100</f>
        <v>0</v>
      </c>
      <c r="AJ117" s="101"/>
      <c r="AK117" s="184">
        <f>T117/(100-$AH117)*100</f>
        <v>0</v>
      </c>
      <c r="AL117" s="101"/>
      <c r="AM117" s="184">
        <f>V117/(100-$AH117)*100</f>
        <v>13.8</v>
      </c>
      <c r="AN117" s="101"/>
      <c r="AO117" s="184">
        <f>X117/(100-$AH117)*100</f>
        <v>62.44</v>
      </c>
      <c r="AP117" s="112"/>
      <c r="AQ117" s="184">
        <f>Z117/(100-$AH117)*100</f>
        <v>8.8000000000000007</v>
      </c>
      <c r="AR117" s="117"/>
      <c r="AS117" s="184">
        <f>AB117/(100-$AH117)*100</f>
        <v>22.5</v>
      </c>
      <c r="AT117" s="112"/>
      <c r="AU117" s="184">
        <f>AD117/(100-$AH117)*100</f>
        <v>12.6</v>
      </c>
      <c r="AV117" s="383">
        <f>SUM(AI117:AU117)</f>
        <v>120.13999999999999</v>
      </c>
      <c r="AW117" s="1493"/>
      <c r="AX117" s="84" t="s">
        <v>189</v>
      </c>
      <c r="AY117" s="262">
        <f>AH117</f>
        <v>0</v>
      </c>
      <c r="AZ117" s="185">
        <f>AE117</f>
        <v>120.13999999999999</v>
      </c>
      <c r="BA117" s="101"/>
      <c r="BB117" s="185">
        <f>AV117</f>
        <v>120.13999999999999</v>
      </c>
      <c r="BC117" s="112"/>
      <c r="BD117" s="237">
        <v>1</v>
      </c>
      <c r="BE117" s="101"/>
      <c r="BF117" s="236">
        <f>BD117*BB117</f>
        <v>120.13999999999999</v>
      </c>
      <c r="BG117" s="112"/>
      <c r="BH117" s="185">
        <f>BB117-AZ117</f>
        <v>0</v>
      </c>
      <c r="BI117" s="117"/>
      <c r="BJ117" s="236">
        <f>BH117*BD117</f>
        <v>0</v>
      </c>
      <c r="BK117" s="112"/>
      <c r="BL117" s="239">
        <v>39934</v>
      </c>
    </row>
    <row r="118" spans="2:64" ht="12.75" customHeight="1">
      <c r="B118" s="1140" t="s">
        <v>550</v>
      </c>
      <c r="C118" s="141">
        <v>0</v>
      </c>
      <c r="D118" s="142"/>
      <c r="E118" s="141">
        <v>0</v>
      </c>
      <c r="F118" s="142"/>
      <c r="G118" s="141">
        <v>0</v>
      </c>
      <c r="H118" s="142"/>
      <c r="I118" s="141">
        <v>0</v>
      </c>
      <c r="J118" s="161"/>
      <c r="K118" s="136" t="s">
        <v>551</v>
      </c>
      <c r="L118" s="137"/>
      <c r="M118" s="141">
        <v>150</v>
      </c>
      <c r="N118" s="161"/>
      <c r="O118" s="143">
        <v>110</v>
      </c>
      <c r="P118" s="1493"/>
      <c r="Q118" s="1147" t="s">
        <v>550</v>
      </c>
      <c r="R118" s="180">
        <v>0</v>
      </c>
      <c r="S118" s="142"/>
      <c r="T118" s="141">
        <v>0</v>
      </c>
      <c r="U118" s="142"/>
      <c r="V118" s="141">
        <v>0</v>
      </c>
      <c r="W118" s="142"/>
      <c r="X118" s="141">
        <v>0</v>
      </c>
      <c r="Y118" s="161"/>
      <c r="Z118" s="136" t="s">
        <v>551</v>
      </c>
      <c r="AA118" s="137"/>
      <c r="AB118" s="141">
        <v>150</v>
      </c>
      <c r="AC118" s="161"/>
      <c r="AD118" s="143">
        <v>110</v>
      </c>
      <c r="AE118" s="387"/>
      <c r="AF118" s="1493"/>
      <c r="AG118" s="1147" t="s">
        <v>550</v>
      </c>
      <c r="AH118" s="1151">
        <v>0</v>
      </c>
      <c r="AI118" s="180">
        <v>0</v>
      </c>
      <c r="AJ118" s="142"/>
      <c r="AK118" s="141">
        <v>0</v>
      </c>
      <c r="AL118" s="142"/>
      <c r="AM118" s="141">
        <v>0</v>
      </c>
      <c r="AN118" s="142"/>
      <c r="AO118" s="141">
        <v>0</v>
      </c>
      <c r="AP118" s="161"/>
      <c r="AQ118" s="136" t="s">
        <v>551</v>
      </c>
      <c r="AR118" s="137"/>
      <c r="AS118" s="141">
        <v>150</v>
      </c>
      <c r="AT118" s="161"/>
      <c r="AU118" s="143">
        <v>110</v>
      </c>
      <c r="AV118" s="387"/>
      <c r="AW118" s="1493"/>
      <c r="AX118" s="1147" t="s">
        <v>550</v>
      </c>
      <c r="AY118" s="1149">
        <f>AH118</f>
        <v>0</v>
      </c>
      <c r="AZ118" s="240"/>
      <c r="BA118" s="115"/>
      <c r="BB118" s="242"/>
      <c r="BC118" s="115"/>
      <c r="BD118" s="242"/>
      <c r="BE118" s="115"/>
      <c r="BF118" s="242"/>
      <c r="BG118" s="243"/>
      <c r="BH118" s="241"/>
      <c r="BI118" s="234"/>
      <c r="BJ118" s="242"/>
      <c r="BK118" s="243"/>
      <c r="BL118" s="113"/>
    </row>
    <row r="119" spans="2:64" s="129" customFormat="1">
      <c r="B119" s="1141"/>
      <c r="C119" s="109">
        <v>0</v>
      </c>
      <c r="D119" s="132"/>
      <c r="E119" s="109">
        <v>0</v>
      </c>
      <c r="F119" s="132"/>
      <c r="G119" s="109">
        <v>0</v>
      </c>
      <c r="H119" s="124"/>
      <c r="I119" s="109">
        <v>0</v>
      </c>
      <c r="J119" s="124"/>
      <c r="K119" s="109">
        <v>160</v>
      </c>
      <c r="L119" s="134"/>
      <c r="M119" s="109">
        <v>150</v>
      </c>
      <c r="N119" s="124"/>
      <c r="O119" s="266">
        <v>110</v>
      </c>
      <c r="P119" s="1498"/>
      <c r="Q119" s="1148"/>
      <c r="R119" s="185">
        <f>(C119*R$4)/1000</f>
        <v>0</v>
      </c>
      <c r="S119" s="101"/>
      <c r="T119" s="185">
        <f>(E119*T$4)/1000</f>
        <v>0</v>
      </c>
      <c r="U119" s="101"/>
      <c r="V119" s="185">
        <f>(G119*V$4)/1000</f>
        <v>0</v>
      </c>
      <c r="W119" s="101"/>
      <c r="X119" s="185">
        <f>(I119*X$4)/1000</f>
        <v>0</v>
      </c>
      <c r="Y119" s="112"/>
      <c r="Z119" s="185">
        <f>(K119*Z$4)/1000</f>
        <v>12.8</v>
      </c>
      <c r="AA119" s="117"/>
      <c r="AB119" s="185">
        <f>(M119*AB$4)/1000</f>
        <v>33.75</v>
      </c>
      <c r="AC119" s="112"/>
      <c r="AD119" s="190">
        <f>(O119*AD$4)/1000</f>
        <v>19.8</v>
      </c>
      <c r="AE119" s="386">
        <f>SUM(R119:AD119)</f>
        <v>66.349999999999994</v>
      </c>
      <c r="AF119" s="1498"/>
      <c r="AG119" s="1148"/>
      <c r="AH119" s="1152"/>
      <c r="AI119" s="184">
        <f>R119/(100-$AH118)*100</f>
        <v>0</v>
      </c>
      <c r="AJ119" s="187"/>
      <c r="AK119" s="184">
        <f>T119/(100-$AH118)*100</f>
        <v>0</v>
      </c>
      <c r="AL119" s="187"/>
      <c r="AM119" s="184">
        <f>V119/(100-$AH118)*100</f>
        <v>0</v>
      </c>
      <c r="AN119" s="187"/>
      <c r="AO119" s="184">
        <f>X119/(100-$AH118)*100</f>
        <v>0</v>
      </c>
      <c r="AP119" s="188"/>
      <c r="AQ119" s="184">
        <f>Z119/(100-$AH118)*100</f>
        <v>12.8</v>
      </c>
      <c r="AR119" s="189"/>
      <c r="AS119" s="184">
        <f>AB119/(100-$AH118)*100</f>
        <v>33.75</v>
      </c>
      <c r="AT119" s="188"/>
      <c r="AU119" s="184">
        <f>AD119/(100-$AH118)*100</f>
        <v>19.8</v>
      </c>
      <c r="AV119" s="386">
        <f>SUM(AI119:AU119)</f>
        <v>66.349999999999994</v>
      </c>
      <c r="AW119" s="1498"/>
      <c r="AX119" s="1148"/>
      <c r="AY119" s="1150"/>
      <c r="AZ119" s="244">
        <f>AE119</f>
        <v>66.349999999999994</v>
      </c>
      <c r="BA119" s="114"/>
      <c r="BB119" s="244">
        <f>AV119</f>
        <v>66.349999999999994</v>
      </c>
      <c r="BC119" s="125"/>
      <c r="BD119" s="245">
        <v>1</v>
      </c>
      <c r="BE119" s="114"/>
      <c r="BF119" s="246">
        <f>BD119*BB119</f>
        <v>66.349999999999994</v>
      </c>
      <c r="BG119" s="125"/>
      <c r="BH119" s="244">
        <f>BB119-AZ119</f>
        <v>0</v>
      </c>
      <c r="BI119" s="247"/>
      <c r="BJ119" s="246">
        <f>BH119*BD119</f>
        <v>0</v>
      </c>
      <c r="BK119" s="125"/>
      <c r="BL119" s="248">
        <v>39934</v>
      </c>
    </row>
    <row r="120" spans="2:64" s="206" customFormat="1" ht="15.75">
      <c r="B120" s="209" t="s">
        <v>316</v>
      </c>
      <c r="C120" s="210" t="s">
        <v>316</v>
      </c>
      <c r="D120" s="207"/>
      <c r="E120" s="207"/>
      <c r="F120" s="207"/>
      <c r="G120" s="207"/>
      <c r="H120" s="207"/>
      <c r="I120" s="207"/>
      <c r="J120" s="207"/>
      <c r="K120" s="207"/>
      <c r="L120" s="207"/>
      <c r="M120" s="207"/>
      <c r="N120" s="207"/>
      <c r="O120" s="208"/>
      <c r="P120" s="1494"/>
      <c r="Q120" s="209" t="s">
        <v>316</v>
      </c>
      <c r="R120" s="211" t="s">
        <v>316</v>
      </c>
      <c r="S120" s="207"/>
      <c r="T120" s="207"/>
      <c r="U120" s="207"/>
      <c r="V120" s="207"/>
      <c r="W120" s="207"/>
      <c r="X120" s="207"/>
      <c r="Y120" s="207"/>
      <c r="Z120" s="207"/>
      <c r="AA120" s="207"/>
      <c r="AB120" s="207"/>
      <c r="AC120" s="207"/>
      <c r="AD120" s="208"/>
      <c r="AE120" s="384"/>
      <c r="AF120" s="1494"/>
      <c r="AG120" s="209" t="s">
        <v>316</v>
      </c>
      <c r="AH120" s="281"/>
      <c r="AI120" s="211" t="s">
        <v>316</v>
      </c>
      <c r="AJ120" s="207"/>
      <c r="AK120" s="207"/>
      <c r="AL120" s="207"/>
      <c r="AM120" s="207"/>
      <c r="AN120" s="207"/>
      <c r="AO120" s="207"/>
      <c r="AP120" s="207"/>
      <c r="AQ120" s="207"/>
      <c r="AR120" s="207"/>
      <c r="AS120" s="207"/>
      <c r="AT120" s="207"/>
      <c r="AU120" s="208"/>
      <c r="AV120" s="384"/>
      <c r="AW120" s="1494"/>
      <c r="AX120" s="209" t="s">
        <v>316</v>
      </c>
      <c r="AY120" s="263"/>
      <c r="AZ120" s="211" t="s">
        <v>316</v>
      </c>
      <c r="BA120" s="207"/>
      <c r="BB120" s="207"/>
      <c r="BC120" s="207"/>
      <c r="BD120" s="207"/>
      <c r="BE120" s="207"/>
      <c r="BF120" s="207"/>
      <c r="BG120" s="207"/>
      <c r="BH120" s="207"/>
      <c r="BI120" s="207"/>
      <c r="BJ120" s="207"/>
      <c r="BK120" s="207"/>
      <c r="BL120" s="208"/>
    </row>
    <row r="121" spans="2:64" ht="61.5">
      <c r="B121" s="84" t="s">
        <v>212</v>
      </c>
      <c r="C121" s="138">
        <v>0</v>
      </c>
      <c r="D121" s="101"/>
      <c r="E121" s="98" t="s">
        <v>552</v>
      </c>
      <c r="F121" s="104"/>
      <c r="G121" s="96">
        <v>50</v>
      </c>
      <c r="H121" s="101"/>
      <c r="I121" s="96">
        <v>70</v>
      </c>
      <c r="J121" s="125"/>
      <c r="K121" s="109">
        <v>110</v>
      </c>
      <c r="L121" s="119"/>
      <c r="M121" s="96">
        <v>100</v>
      </c>
      <c r="N121" s="112"/>
      <c r="O121" s="71">
        <v>70</v>
      </c>
      <c r="P121" s="1493"/>
      <c r="Q121" s="84" t="s">
        <v>212</v>
      </c>
      <c r="R121" s="185">
        <f>(C121*R$4)/1000</f>
        <v>0</v>
      </c>
      <c r="S121" s="101"/>
      <c r="T121" s="186"/>
      <c r="U121" s="101"/>
      <c r="V121" s="185">
        <f>(G121*V$4)/1000</f>
        <v>13.8</v>
      </c>
      <c r="W121" s="101"/>
      <c r="X121" s="185">
        <f>(I121*X$4)/1000</f>
        <v>62.44</v>
      </c>
      <c r="Y121" s="112"/>
      <c r="Z121" s="185">
        <f>(K121*Z$4)/1000</f>
        <v>8.8000000000000007</v>
      </c>
      <c r="AA121" s="117"/>
      <c r="AB121" s="185">
        <f>(M121*AB$4)/1000</f>
        <v>22.5</v>
      </c>
      <c r="AC121" s="112"/>
      <c r="AD121" s="190">
        <f>(O121*AD$4)/1000</f>
        <v>12.6</v>
      </c>
      <c r="AE121" s="386">
        <f>SUM(R121:AD121)</f>
        <v>120.13999999999999</v>
      </c>
      <c r="AF121" s="1493"/>
      <c r="AG121" s="84" t="s">
        <v>212</v>
      </c>
      <c r="AH121" s="280">
        <v>0</v>
      </c>
      <c r="AI121" s="184">
        <f>R121/(100-$AH121)*100</f>
        <v>0</v>
      </c>
      <c r="AJ121" s="101"/>
      <c r="AK121" s="184">
        <f>T121/(100-$AH121)*100</f>
        <v>0</v>
      </c>
      <c r="AL121" s="101"/>
      <c r="AM121" s="184">
        <f>V121/(100-$AH121)*100</f>
        <v>13.8</v>
      </c>
      <c r="AN121" s="101"/>
      <c r="AO121" s="184">
        <f>X121/(100-$AH121)*100</f>
        <v>62.44</v>
      </c>
      <c r="AP121" s="112"/>
      <c r="AQ121" s="184">
        <f>Z121/(100-$AH121)*100</f>
        <v>8.8000000000000007</v>
      </c>
      <c r="AR121" s="117"/>
      <c r="AS121" s="184">
        <f>AB121/(100-$AH121)*100</f>
        <v>22.5</v>
      </c>
      <c r="AT121" s="112"/>
      <c r="AU121" s="184">
        <f>AD121/(100-$AH121)*100</f>
        <v>12.6</v>
      </c>
      <c r="AV121" s="383">
        <f>SUM(AI121:AU121)</f>
        <v>120.13999999999999</v>
      </c>
      <c r="AW121" s="1493"/>
      <c r="AX121" s="84" t="s">
        <v>212</v>
      </c>
      <c r="AY121" s="262">
        <f>AH121</f>
        <v>0</v>
      </c>
      <c r="AZ121" s="185">
        <f>AE121</f>
        <v>120.13999999999999</v>
      </c>
      <c r="BA121" s="101"/>
      <c r="BB121" s="185">
        <f>AV121</f>
        <v>120.13999999999999</v>
      </c>
      <c r="BC121" s="112"/>
      <c r="BD121" s="237">
        <v>1</v>
      </c>
      <c r="BE121" s="101"/>
      <c r="BF121" s="236">
        <f>BD121*BB121</f>
        <v>120.13999999999999</v>
      </c>
      <c r="BG121" s="112"/>
      <c r="BH121" s="185">
        <f>BB121-AZ121</f>
        <v>0</v>
      </c>
      <c r="BI121" s="117"/>
      <c r="BJ121" s="236">
        <f>BH121*BD121</f>
        <v>0</v>
      </c>
      <c r="BK121" s="112"/>
      <c r="BL121" s="239">
        <v>39934</v>
      </c>
    </row>
    <row r="122" spans="2:64" ht="61.5" customHeight="1">
      <c r="B122" s="212" t="s">
        <v>323</v>
      </c>
      <c r="C122" s="141">
        <v>10</v>
      </c>
      <c r="D122" s="142"/>
      <c r="E122" s="136" t="s">
        <v>552</v>
      </c>
      <c r="F122" s="108" t="s">
        <v>227</v>
      </c>
      <c r="G122" s="141">
        <v>50</v>
      </c>
      <c r="H122" s="142"/>
      <c r="I122" s="141">
        <v>70</v>
      </c>
      <c r="J122" s="163"/>
      <c r="K122" s="148">
        <v>110</v>
      </c>
      <c r="L122" s="147"/>
      <c r="M122" s="141">
        <v>100</v>
      </c>
      <c r="N122" s="161"/>
      <c r="O122" s="143">
        <v>70</v>
      </c>
      <c r="P122" s="1493"/>
      <c r="Q122" s="1147" t="s">
        <v>213</v>
      </c>
      <c r="R122" s="180">
        <v>10</v>
      </c>
      <c r="S122" s="142"/>
      <c r="T122" s="136" t="s">
        <v>552</v>
      </c>
      <c r="U122" s="108" t="s">
        <v>227</v>
      </c>
      <c r="V122" s="141">
        <v>50</v>
      </c>
      <c r="W122" s="142"/>
      <c r="X122" s="141">
        <v>70</v>
      </c>
      <c r="Y122" s="163"/>
      <c r="Z122" s="148">
        <v>110</v>
      </c>
      <c r="AA122" s="147"/>
      <c r="AB122" s="141">
        <v>100</v>
      </c>
      <c r="AC122" s="161"/>
      <c r="AD122" s="143">
        <v>70</v>
      </c>
      <c r="AE122" s="387"/>
      <c r="AF122" s="1493"/>
      <c r="AG122" s="1147" t="s">
        <v>213</v>
      </c>
      <c r="AH122" s="1151">
        <v>0</v>
      </c>
      <c r="AI122" s="180">
        <v>10</v>
      </c>
      <c r="AJ122" s="142"/>
      <c r="AK122" s="136" t="s">
        <v>552</v>
      </c>
      <c r="AL122" s="108" t="s">
        <v>227</v>
      </c>
      <c r="AM122" s="141">
        <v>50</v>
      </c>
      <c r="AN122" s="142"/>
      <c r="AO122" s="141">
        <v>70</v>
      </c>
      <c r="AP122" s="163"/>
      <c r="AQ122" s="148">
        <v>110</v>
      </c>
      <c r="AR122" s="147"/>
      <c r="AS122" s="141">
        <v>100</v>
      </c>
      <c r="AT122" s="161"/>
      <c r="AU122" s="143">
        <v>70</v>
      </c>
      <c r="AV122" s="387"/>
      <c r="AW122" s="1493"/>
      <c r="AX122" s="1147" t="s">
        <v>213</v>
      </c>
      <c r="AY122" s="1149">
        <f>AH122</f>
        <v>0</v>
      </c>
      <c r="AZ122" s="240"/>
      <c r="BA122" s="115"/>
      <c r="BB122" s="241"/>
      <c r="BC122" s="155" t="s">
        <v>227</v>
      </c>
      <c r="BD122" s="242"/>
      <c r="BE122" s="115"/>
      <c r="BF122" s="242"/>
      <c r="BG122" s="243"/>
      <c r="BH122" s="241"/>
      <c r="BI122" s="250"/>
      <c r="BJ122" s="242"/>
      <c r="BK122" s="243"/>
      <c r="BL122" s="113"/>
    </row>
    <row r="123" spans="2:64" s="129" customFormat="1">
      <c r="B123" s="214"/>
      <c r="C123" s="109">
        <v>10</v>
      </c>
      <c r="D123" s="132"/>
      <c r="E123" s="109">
        <v>20</v>
      </c>
      <c r="F123" s="198" t="s">
        <v>227</v>
      </c>
      <c r="G123" s="109">
        <v>50</v>
      </c>
      <c r="H123" s="124"/>
      <c r="I123" s="109">
        <v>70</v>
      </c>
      <c r="J123" s="127"/>
      <c r="K123" s="123">
        <v>110</v>
      </c>
      <c r="L123" s="131"/>
      <c r="M123" s="109">
        <v>100</v>
      </c>
      <c r="N123" s="124"/>
      <c r="O123" s="266">
        <v>70</v>
      </c>
      <c r="P123" s="1498"/>
      <c r="Q123" s="1148"/>
      <c r="R123" s="185">
        <f>(C123*R$4)/1000</f>
        <v>0.04</v>
      </c>
      <c r="S123" s="101"/>
      <c r="T123" s="185">
        <f>(E123*T$4)/1000</f>
        <v>0.44</v>
      </c>
      <c r="U123" s="101"/>
      <c r="V123" s="185">
        <f>(G123*V$4)/1000</f>
        <v>13.8</v>
      </c>
      <c r="W123" s="101"/>
      <c r="X123" s="185">
        <f>(I123*X$4)/1000</f>
        <v>62.44</v>
      </c>
      <c r="Y123" s="112"/>
      <c r="Z123" s="185">
        <f>(K123*Z$4)/1000</f>
        <v>8.8000000000000007</v>
      </c>
      <c r="AA123" s="117"/>
      <c r="AB123" s="185">
        <f>(M123*AB$4)/1000</f>
        <v>22.5</v>
      </c>
      <c r="AC123" s="112"/>
      <c r="AD123" s="190">
        <f>(O123*AD$4)/1000</f>
        <v>12.6</v>
      </c>
      <c r="AE123" s="386">
        <f>SUM(R123:AD123)</f>
        <v>120.61999999999999</v>
      </c>
      <c r="AF123" s="1498"/>
      <c r="AG123" s="1148"/>
      <c r="AH123" s="1152"/>
      <c r="AI123" s="184">
        <f>R123/(100-$AH122)*100</f>
        <v>0.04</v>
      </c>
      <c r="AJ123" s="187"/>
      <c r="AK123" s="184">
        <f>T123/(100-$AH122)*100</f>
        <v>0.44</v>
      </c>
      <c r="AL123" s="187"/>
      <c r="AM123" s="184">
        <f>V123/(100-$AH122)*100</f>
        <v>13.8</v>
      </c>
      <c r="AN123" s="187"/>
      <c r="AO123" s="184">
        <f>X123/(100-$AH122)*100</f>
        <v>62.44</v>
      </c>
      <c r="AP123" s="188"/>
      <c r="AQ123" s="184">
        <f>Z123/(100-$AH122)*100</f>
        <v>8.8000000000000007</v>
      </c>
      <c r="AR123" s="189"/>
      <c r="AS123" s="184">
        <f>AB123/(100-$AH122)*100</f>
        <v>22.5</v>
      </c>
      <c r="AT123" s="188"/>
      <c r="AU123" s="184">
        <f>AD123/(100-$AH122)*100</f>
        <v>12.6</v>
      </c>
      <c r="AV123" s="386">
        <f>SUM(AI123:AU123)</f>
        <v>120.61999999999999</v>
      </c>
      <c r="AW123" s="1498"/>
      <c r="AX123" s="1148"/>
      <c r="AY123" s="1150"/>
      <c r="AZ123" s="244">
        <f>AE123</f>
        <v>120.61999999999999</v>
      </c>
      <c r="BA123" s="114"/>
      <c r="BB123" s="244">
        <f>AV123</f>
        <v>120.61999999999999</v>
      </c>
      <c r="BC123" s="125"/>
      <c r="BD123" s="245">
        <v>1</v>
      </c>
      <c r="BE123" s="114"/>
      <c r="BF123" s="246">
        <f>BD123*BB123</f>
        <v>120.61999999999999</v>
      </c>
      <c r="BG123" s="125"/>
      <c r="BH123" s="244">
        <f>BB123-AZ123</f>
        <v>0</v>
      </c>
      <c r="BI123" s="247"/>
      <c r="BJ123" s="246">
        <f>BH123*BD123</f>
        <v>0</v>
      </c>
      <c r="BK123" s="125"/>
      <c r="BL123" s="248">
        <v>39934</v>
      </c>
    </row>
    <row r="124" spans="2:64" ht="48" customHeight="1">
      <c r="B124" s="212" t="s">
        <v>190</v>
      </c>
      <c r="C124" s="141">
        <v>0</v>
      </c>
      <c r="D124" s="142"/>
      <c r="E124" s="136" t="s">
        <v>553</v>
      </c>
      <c r="F124" s="108" t="s">
        <v>227</v>
      </c>
      <c r="G124" s="141">
        <v>180</v>
      </c>
      <c r="H124" s="142"/>
      <c r="I124" s="141">
        <v>250</v>
      </c>
      <c r="J124" s="163"/>
      <c r="K124" s="148">
        <v>280</v>
      </c>
      <c r="L124" s="149"/>
      <c r="M124" s="141">
        <v>250</v>
      </c>
      <c r="N124" s="161"/>
      <c r="O124" s="143">
        <v>175</v>
      </c>
      <c r="P124" s="1493"/>
      <c r="Q124" s="1147" t="s">
        <v>190</v>
      </c>
      <c r="R124" s="180">
        <v>0</v>
      </c>
      <c r="S124" s="142"/>
      <c r="T124" s="136" t="s">
        <v>553</v>
      </c>
      <c r="U124" s="108" t="s">
        <v>227</v>
      </c>
      <c r="V124" s="141">
        <v>180</v>
      </c>
      <c r="W124" s="142"/>
      <c r="X124" s="141">
        <v>250</v>
      </c>
      <c r="Y124" s="163"/>
      <c r="Z124" s="148">
        <v>280</v>
      </c>
      <c r="AA124" s="149"/>
      <c r="AB124" s="141">
        <v>250</v>
      </c>
      <c r="AC124" s="161"/>
      <c r="AD124" s="143">
        <v>175</v>
      </c>
      <c r="AE124" s="387"/>
      <c r="AF124" s="1493"/>
      <c r="AG124" s="1147" t="s">
        <v>190</v>
      </c>
      <c r="AH124" s="1151">
        <v>0</v>
      </c>
      <c r="AI124" s="180">
        <v>0</v>
      </c>
      <c r="AJ124" s="142"/>
      <c r="AK124" s="136" t="s">
        <v>553</v>
      </c>
      <c r="AL124" s="108" t="s">
        <v>227</v>
      </c>
      <c r="AM124" s="141">
        <v>180</v>
      </c>
      <c r="AN124" s="142"/>
      <c r="AO124" s="141">
        <v>250</v>
      </c>
      <c r="AP124" s="163"/>
      <c r="AQ124" s="148">
        <v>280</v>
      </c>
      <c r="AR124" s="149"/>
      <c r="AS124" s="141">
        <v>250</v>
      </c>
      <c r="AT124" s="161"/>
      <c r="AU124" s="143">
        <v>175</v>
      </c>
      <c r="AV124" s="387"/>
      <c r="AW124" s="1493"/>
      <c r="AX124" s="1147" t="s">
        <v>190</v>
      </c>
      <c r="AY124" s="1149">
        <f>AH124</f>
        <v>0</v>
      </c>
      <c r="AZ124" s="240"/>
      <c r="BA124" s="115"/>
      <c r="BB124" s="241"/>
      <c r="BC124" s="155" t="s">
        <v>227</v>
      </c>
      <c r="BD124" s="242"/>
      <c r="BE124" s="115"/>
      <c r="BF124" s="242"/>
      <c r="BG124" s="243"/>
      <c r="BH124" s="241"/>
      <c r="BI124" s="252"/>
      <c r="BJ124" s="242"/>
      <c r="BK124" s="243"/>
      <c r="BL124" s="113"/>
    </row>
    <row r="125" spans="2:64" s="129" customFormat="1">
      <c r="B125" s="214"/>
      <c r="C125" s="109">
        <v>0</v>
      </c>
      <c r="D125" s="132"/>
      <c r="E125" s="109">
        <v>180</v>
      </c>
      <c r="F125" s="198" t="s">
        <v>227</v>
      </c>
      <c r="G125" s="109">
        <v>180</v>
      </c>
      <c r="H125" s="124"/>
      <c r="I125" s="109">
        <v>250</v>
      </c>
      <c r="J125" s="127"/>
      <c r="K125" s="123">
        <v>280</v>
      </c>
      <c r="L125" s="131"/>
      <c r="M125" s="109">
        <v>250</v>
      </c>
      <c r="N125" s="124"/>
      <c r="O125" s="266">
        <v>170</v>
      </c>
      <c r="P125" s="1498"/>
      <c r="Q125" s="1148"/>
      <c r="R125" s="185">
        <f>(C125*R$4)/1000</f>
        <v>0</v>
      </c>
      <c r="S125" s="101"/>
      <c r="T125" s="185">
        <f>(E125*T$4)/1000</f>
        <v>3.96</v>
      </c>
      <c r="U125" s="101"/>
      <c r="V125" s="185">
        <f>(G125*V$4)/1000</f>
        <v>49.68</v>
      </c>
      <c r="W125" s="101"/>
      <c r="X125" s="185">
        <f>(I125*X$4)/1000</f>
        <v>223</v>
      </c>
      <c r="Y125" s="112"/>
      <c r="Z125" s="185">
        <f>(K125*Z$4)/1000</f>
        <v>22.4</v>
      </c>
      <c r="AA125" s="117"/>
      <c r="AB125" s="185">
        <f>(M125*AB$4)/1000</f>
        <v>56.25</v>
      </c>
      <c r="AC125" s="112"/>
      <c r="AD125" s="190">
        <f>(O125*AD$4)/1000</f>
        <v>30.6</v>
      </c>
      <c r="AE125" s="386">
        <f>SUM(R125:AD125)</f>
        <v>385.89</v>
      </c>
      <c r="AF125" s="1498"/>
      <c r="AG125" s="1148"/>
      <c r="AH125" s="1152"/>
      <c r="AI125" s="184">
        <f>R125/(100-$AH124)*100</f>
        <v>0</v>
      </c>
      <c r="AJ125" s="187"/>
      <c r="AK125" s="184">
        <f>T125/(100-$AH124)*100</f>
        <v>3.9599999999999995</v>
      </c>
      <c r="AL125" s="187"/>
      <c r="AM125" s="184">
        <f>V125/(100-$AH124)*100</f>
        <v>49.68</v>
      </c>
      <c r="AN125" s="187"/>
      <c r="AO125" s="184">
        <f>X125/(100-$AH124)*100</f>
        <v>223</v>
      </c>
      <c r="AP125" s="188"/>
      <c r="AQ125" s="184">
        <f>Z125/(100-$AH124)*100</f>
        <v>22.4</v>
      </c>
      <c r="AR125" s="189"/>
      <c r="AS125" s="184">
        <f>AB125/(100-$AH124)*100</f>
        <v>56.25</v>
      </c>
      <c r="AT125" s="188"/>
      <c r="AU125" s="184">
        <f>AD125/(100-$AH124)*100</f>
        <v>30.599999999999998</v>
      </c>
      <c r="AV125" s="386">
        <f>SUM(AI125:AU125)</f>
        <v>385.89</v>
      </c>
      <c r="AW125" s="1498"/>
      <c r="AX125" s="1148"/>
      <c r="AY125" s="1150"/>
      <c r="AZ125" s="244">
        <f>AE125</f>
        <v>385.89</v>
      </c>
      <c r="BA125" s="114"/>
      <c r="BB125" s="244">
        <f>AV125</f>
        <v>385.89</v>
      </c>
      <c r="BC125" s="125"/>
      <c r="BD125" s="245">
        <v>1</v>
      </c>
      <c r="BE125" s="114"/>
      <c r="BF125" s="246">
        <f>BD125*BB125</f>
        <v>385.89</v>
      </c>
      <c r="BG125" s="125"/>
      <c r="BH125" s="244">
        <f>BB125-AZ125</f>
        <v>0</v>
      </c>
      <c r="BI125" s="247"/>
      <c r="BJ125" s="246">
        <f>BH125*BD125</f>
        <v>0</v>
      </c>
      <c r="BK125" s="125"/>
      <c r="BL125" s="248">
        <v>39934</v>
      </c>
    </row>
    <row r="126" spans="2:64" ht="60" customHeight="1">
      <c r="B126" s="212" t="s">
        <v>191</v>
      </c>
      <c r="C126" s="141">
        <v>0</v>
      </c>
      <c r="D126" s="142"/>
      <c r="E126" s="136" t="s">
        <v>193</v>
      </c>
      <c r="F126" s="108" t="s">
        <v>227</v>
      </c>
      <c r="G126" s="141">
        <v>100</v>
      </c>
      <c r="H126" s="142"/>
      <c r="I126" s="141">
        <v>150</v>
      </c>
      <c r="J126" s="161"/>
      <c r="K126" s="141">
        <v>200</v>
      </c>
      <c r="L126" s="142"/>
      <c r="M126" s="141">
        <v>150</v>
      </c>
      <c r="N126" s="161"/>
      <c r="O126" s="143">
        <v>150</v>
      </c>
      <c r="P126" s="1493"/>
      <c r="Q126" s="1147" t="s">
        <v>191</v>
      </c>
      <c r="R126" s="180">
        <v>0</v>
      </c>
      <c r="S126" s="142"/>
      <c r="T126" s="136" t="s">
        <v>193</v>
      </c>
      <c r="U126" s="108" t="s">
        <v>227</v>
      </c>
      <c r="V126" s="141">
        <v>100</v>
      </c>
      <c r="W126" s="142"/>
      <c r="X126" s="141">
        <v>150</v>
      </c>
      <c r="Y126" s="161"/>
      <c r="Z126" s="141">
        <v>200</v>
      </c>
      <c r="AA126" s="142"/>
      <c r="AB126" s="141">
        <v>150</v>
      </c>
      <c r="AC126" s="161"/>
      <c r="AD126" s="143">
        <v>150</v>
      </c>
      <c r="AE126" s="387"/>
      <c r="AF126" s="1493"/>
      <c r="AG126" s="1147" t="s">
        <v>191</v>
      </c>
      <c r="AH126" s="1151">
        <v>0</v>
      </c>
      <c r="AI126" s="180">
        <v>0</v>
      </c>
      <c r="AJ126" s="142"/>
      <c r="AK126" s="136" t="s">
        <v>193</v>
      </c>
      <c r="AL126" s="108" t="s">
        <v>227</v>
      </c>
      <c r="AM126" s="141">
        <v>100</v>
      </c>
      <c r="AN126" s="142"/>
      <c r="AO126" s="141">
        <v>150</v>
      </c>
      <c r="AP126" s="161"/>
      <c r="AQ126" s="141">
        <v>200</v>
      </c>
      <c r="AR126" s="142"/>
      <c r="AS126" s="141">
        <v>150</v>
      </c>
      <c r="AT126" s="161"/>
      <c r="AU126" s="143">
        <v>150</v>
      </c>
      <c r="AV126" s="387"/>
      <c r="AW126" s="1493"/>
      <c r="AX126" s="1147" t="s">
        <v>191</v>
      </c>
      <c r="AY126" s="1149">
        <f>AH126</f>
        <v>0</v>
      </c>
      <c r="AZ126" s="240"/>
      <c r="BA126" s="115"/>
      <c r="BB126" s="241" t="s">
        <v>339</v>
      </c>
      <c r="BC126" s="155" t="s">
        <v>227</v>
      </c>
      <c r="BD126" s="242"/>
      <c r="BE126" s="115"/>
      <c r="BF126" s="242"/>
      <c r="BG126" s="243"/>
      <c r="BH126" s="242"/>
      <c r="BI126" s="115"/>
      <c r="BJ126" s="242"/>
      <c r="BK126" s="243"/>
      <c r="BL126" s="113"/>
    </row>
    <row r="127" spans="2:64" s="129" customFormat="1">
      <c r="B127" s="214"/>
      <c r="C127" s="109">
        <v>0</v>
      </c>
      <c r="D127" s="132"/>
      <c r="E127" s="109">
        <v>60</v>
      </c>
      <c r="F127" s="198" t="s">
        <v>227</v>
      </c>
      <c r="G127" s="109">
        <v>100</v>
      </c>
      <c r="H127" s="124"/>
      <c r="I127" s="109">
        <v>150</v>
      </c>
      <c r="J127" s="127"/>
      <c r="K127" s="123">
        <v>200</v>
      </c>
      <c r="L127" s="131"/>
      <c r="M127" s="109">
        <v>150</v>
      </c>
      <c r="N127" s="124"/>
      <c r="O127" s="266">
        <v>150</v>
      </c>
      <c r="P127" s="1498"/>
      <c r="Q127" s="1148"/>
      <c r="R127" s="185">
        <f>(C127*R$4)/1000</f>
        <v>0</v>
      </c>
      <c r="S127" s="101"/>
      <c r="T127" s="185">
        <f>(E127*T$4)/1000</f>
        <v>1.32</v>
      </c>
      <c r="U127" s="101"/>
      <c r="V127" s="185">
        <f>(G127*V$4)/1000</f>
        <v>27.6</v>
      </c>
      <c r="W127" s="101"/>
      <c r="X127" s="185">
        <f>(I127*X$4)/1000</f>
        <v>133.80000000000001</v>
      </c>
      <c r="Y127" s="112"/>
      <c r="Z127" s="185">
        <f>(K127*Z$4)/1000</f>
        <v>16</v>
      </c>
      <c r="AA127" s="117"/>
      <c r="AB127" s="185">
        <f>(M127*AB$4)/1000</f>
        <v>33.75</v>
      </c>
      <c r="AC127" s="112"/>
      <c r="AD127" s="190">
        <f>(O127*AD$4)/1000</f>
        <v>27</v>
      </c>
      <c r="AE127" s="386">
        <f>SUM(R127:AD127)</f>
        <v>239.47000000000003</v>
      </c>
      <c r="AF127" s="1498"/>
      <c r="AG127" s="1148"/>
      <c r="AH127" s="1152"/>
      <c r="AI127" s="184">
        <f>R127/(100-$AH126)*100</f>
        <v>0</v>
      </c>
      <c r="AJ127" s="187"/>
      <c r="AK127" s="184">
        <f>T127/(100-$AH126)*100</f>
        <v>1.32</v>
      </c>
      <c r="AL127" s="187"/>
      <c r="AM127" s="184">
        <f>V127/(100-$AH126)*100</f>
        <v>27.6</v>
      </c>
      <c r="AN127" s="187"/>
      <c r="AO127" s="184">
        <f>X127/(100-$AH126)*100</f>
        <v>133.80000000000001</v>
      </c>
      <c r="AP127" s="188"/>
      <c r="AQ127" s="184">
        <f>Z127/(100-$AH126)*100</f>
        <v>16</v>
      </c>
      <c r="AR127" s="189"/>
      <c r="AS127" s="184">
        <f>AB127/(100-$AH126)*100</f>
        <v>33.75</v>
      </c>
      <c r="AT127" s="188"/>
      <c r="AU127" s="184">
        <f>AD127/(100-$AH126)*100</f>
        <v>27</v>
      </c>
      <c r="AV127" s="386">
        <f>SUM(AI127:AU127)</f>
        <v>239.47000000000003</v>
      </c>
      <c r="AW127" s="1498"/>
      <c r="AX127" s="1148"/>
      <c r="AY127" s="1150"/>
      <c r="AZ127" s="244">
        <f>AE127</f>
        <v>239.47000000000003</v>
      </c>
      <c r="BA127" s="114"/>
      <c r="BB127" s="244">
        <f>AV127</f>
        <v>239.47000000000003</v>
      </c>
      <c r="BC127" s="125"/>
      <c r="BD127" s="245">
        <v>1</v>
      </c>
      <c r="BE127" s="114"/>
      <c r="BF127" s="246">
        <f>BD127*BB127</f>
        <v>239.47000000000003</v>
      </c>
      <c r="BG127" s="125"/>
      <c r="BH127" s="244">
        <f>BB127-AZ127</f>
        <v>0</v>
      </c>
      <c r="BI127" s="247"/>
      <c r="BJ127" s="246">
        <f>BH127*BD127</f>
        <v>0</v>
      </c>
      <c r="BK127" s="125"/>
      <c r="BL127" s="248">
        <v>39934</v>
      </c>
    </row>
    <row r="128" spans="2:64" ht="48">
      <c r="B128" s="212" t="s">
        <v>555</v>
      </c>
      <c r="C128" s="141">
        <v>0</v>
      </c>
      <c r="D128" s="142"/>
      <c r="E128" s="136" t="s">
        <v>194</v>
      </c>
      <c r="F128" s="108" t="s">
        <v>227</v>
      </c>
      <c r="G128" s="141">
        <v>60</v>
      </c>
      <c r="H128" s="142"/>
      <c r="I128" s="141">
        <v>80</v>
      </c>
      <c r="J128" s="163"/>
      <c r="K128" s="148">
        <v>140</v>
      </c>
      <c r="L128" s="147"/>
      <c r="M128" s="141">
        <v>120</v>
      </c>
      <c r="N128" s="161"/>
      <c r="O128" s="143">
        <v>80</v>
      </c>
      <c r="P128" s="1493"/>
      <c r="Q128" s="1147" t="s">
        <v>555</v>
      </c>
      <c r="R128" s="180">
        <v>0</v>
      </c>
      <c r="S128" s="142"/>
      <c r="T128" s="136" t="s">
        <v>194</v>
      </c>
      <c r="U128" s="108" t="s">
        <v>227</v>
      </c>
      <c r="V128" s="141">
        <v>60</v>
      </c>
      <c r="W128" s="142"/>
      <c r="X128" s="141">
        <v>80</v>
      </c>
      <c r="Y128" s="163"/>
      <c r="Z128" s="146">
        <v>140</v>
      </c>
      <c r="AA128" s="147"/>
      <c r="AB128" s="141">
        <v>120</v>
      </c>
      <c r="AC128" s="161"/>
      <c r="AD128" s="143">
        <v>80</v>
      </c>
      <c r="AE128" s="387"/>
      <c r="AF128" s="1493"/>
      <c r="AG128" s="1147" t="s">
        <v>555</v>
      </c>
      <c r="AH128" s="1151">
        <v>0</v>
      </c>
      <c r="AI128" s="180">
        <v>0</v>
      </c>
      <c r="AJ128" s="142"/>
      <c r="AK128" s="136" t="s">
        <v>194</v>
      </c>
      <c r="AL128" s="108" t="s">
        <v>227</v>
      </c>
      <c r="AM128" s="141">
        <v>60</v>
      </c>
      <c r="AN128" s="142"/>
      <c r="AO128" s="141">
        <v>80</v>
      </c>
      <c r="AP128" s="163"/>
      <c r="AQ128" s="146">
        <v>140</v>
      </c>
      <c r="AR128" s="147"/>
      <c r="AS128" s="141">
        <v>120</v>
      </c>
      <c r="AT128" s="161"/>
      <c r="AU128" s="143">
        <v>80</v>
      </c>
      <c r="AV128" s="387"/>
      <c r="AW128" s="1493"/>
      <c r="AX128" s="1147" t="s">
        <v>555</v>
      </c>
      <c r="AY128" s="1149">
        <f>AH128</f>
        <v>0</v>
      </c>
      <c r="AZ128" s="240"/>
      <c r="BA128" s="115"/>
      <c r="BB128" s="241" t="s">
        <v>338</v>
      </c>
      <c r="BC128" s="155" t="s">
        <v>227</v>
      </c>
      <c r="BD128" s="242"/>
      <c r="BE128" s="115"/>
      <c r="BF128" s="242"/>
      <c r="BG128" s="243"/>
      <c r="BH128" s="253"/>
      <c r="BI128" s="250"/>
      <c r="BJ128" s="242"/>
      <c r="BK128" s="243"/>
      <c r="BL128" s="113"/>
    </row>
    <row r="129" spans="2:64" s="129" customFormat="1">
      <c r="B129" s="213"/>
      <c r="C129" s="109">
        <v>0</v>
      </c>
      <c r="D129" s="132"/>
      <c r="E129" s="109">
        <v>40</v>
      </c>
      <c r="F129" s="198" t="s">
        <v>227</v>
      </c>
      <c r="G129" s="109">
        <v>60</v>
      </c>
      <c r="H129" s="124"/>
      <c r="I129" s="109">
        <v>80</v>
      </c>
      <c r="J129" s="127"/>
      <c r="K129" s="123">
        <v>140</v>
      </c>
      <c r="L129" s="131"/>
      <c r="M129" s="109">
        <v>120</v>
      </c>
      <c r="N129" s="124"/>
      <c r="O129" s="266">
        <v>80</v>
      </c>
      <c r="P129" s="1498"/>
      <c r="Q129" s="1148"/>
      <c r="R129" s="185">
        <f>(C129*R$4)/1000</f>
        <v>0</v>
      </c>
      <c r="S129" s="101"/>
      <c r="T129" s="185">
        <f>(E129*T$4)/1000</f>
        <v>0.88</v>
      </c>
      <c r="U129" s="101"/>
      <c r="V129" s="185">
        <f>(G129*V$4)/1000</f>
        <v>16.559999999999999</v>
      </c>
      <c r="W129" s="101"/>
      <c r="X129" s="185">
        <f>(I129*X$4)/1000</f>
        <v>71.36</v>
      </c>
      <c r="Y129" s="112"/>
      <c r="Z129" s="185">
        <f>(K129*Z$4)/1000</f>
        <v>11.2</v>
      </c>
      <c r="AA129" s="117"/>
      <c r="AB129" s="185">
        <f>(M129*AB$4)/1000</f>
        <v>27</v>
      </c>
      <c r="AC129" s="112"/>
      <c r="AD129" s="190">
        <f>(O129*AD$4)/1000</f>
        <v>14.4</v>
      </c>
      <c r="AE129" s="386">
        <f>SUM(R129:AD129)</f>
        <v>141.4</v>
      </c>
      <c r="AF129" s="1498"/>
      <c r="AG129" s="1148"/>
      <c r="AH129" s="1152"/>
      <c r="AI129" s="184">
        <f>R129/(100-$AH128)*100</f>
        <v>0</v>
      </c>
      <c r="AJ129" s="187"/>
      <c r="AK129" s="184">
        <f>T129/(100-$AH128)*100</f>
        <v>0.88</v>
      </c>
      <c r="AL129" s="187"/>
      <c r="AM129" s="184">
        <f>V129/(100-$AH128)*100</f>
        <v>16.559999999999999</v>
      </c>
      <c r="AN129" s="187"/>
      <c r="AO129" s="184">
        <f>X129/(100-$AH128)*100</f>
        <v>71.36</v>
      </c>
      <c r="AP129" s="188"/>
      <c r="AQ129" s="184">
        <f>Z129/(100-$AH128)*100</f>
        <v>11.2</v>
      </c>
      <c r="AR129" s="189"/>
      <c r="AS129" s="184">
        <f>AB129/(100-$AH128)*100</f>
        <v>27</v>
      </c>
      <c r="AT129" s="188"/>
      <c r="AU129" s="184">
        <f>AD129/(100-$AH128)*100</f>
        <v>14.400000000000002</v>
      </c>
      <c r="AV129" s="386">
        <f>SUM(AI129:AU129)</f>
        <v>141.4</v>
      </c>
      <c r="AW129" s="1498"/>
      <c r="AX129" s="1148"/>
      <c r="AY129" s="1150"/>
      <c r="AZ129" s="244">
        <f>AE129</f>
        <v>141.4</v>
      </c>
      <c r="BA129" s="114"/>
      <c r="BB129" s="244">
        <f>AV129</f>
        <v>141.4</v>
      </c>
      <c r="BC129" s="125"/>
      <c r="BD129" s="245">
        <v>1</v>
      </c>
      <c r="BE129" s="114"/>
      <c r="BF129" s="246">
        <f>BD129*BB129</f>
        <v>141.4</v>
      </c>
      <c r="BG129" s="125"/>
      <c r="BH129" s="244">
        <f>BB129-AZ129</f>
        <v>0</v>
      </c>
      <c r="BI129" s="247"/>
      <c r="BJ129" s="246">
        <f>BH129*BD129</f>
        <v>0</v>
      </c>
      <c r="BK129" s="125"/>
      <c r="BL129" s="248">
        <v>39934</v>
      </c>
    </row>
    <row r="130" spans="2:64">
      <c r="B130" s="83" t="s">
        <v>557</v>
      </c>
      <c r="C130" s="98">
        <v>120</v>
      </c>
      <c r="D130" s="103" t="s">
        <v>225</v>
      </c>
      <c r="E130" s="96">
        <v>120</v>
      </c>
      <c r="F130" s="101"/>
      <c r="G130" s="96">
        <v>100</v>
      </c>
      <c r="H130" s="101"/>
      <c r="I130" s="96">
        <v>100</v>
      </c>
      <c r="J130" s="112"/>
      <c r="K130" s="96">
        <v>150</v>
      </c>
      <c r="L130" s="101"/>
      <c r="M130" s="96">
        <v>150</v>
      </c>
      <c r="N130" s="112"/>
      <c r="O130" s="71">
        <v>150</v>
      </c>
      <c r="P130" s="1493"/>
      <c r="Q130" s="83" t="s">
        <v>557</v>
      </c>
      <c r="R130" s="185">
        <f>(C130*R$4)/1000</f>
        <v>0.48</v>
      </c>
      <c r="S130" s="101"/>
      <c r="T130" s="185">
        <f>(E130*T$4)/1000</f>
        <v>2.64</v>
      </c>
      <c r="U130" s="101"/>
      <c r="V130" s="185">
        <f>(G130*V$4)/1000</f>
        <v>27.6</v>
      </c>
      <c r="W130" s="101"/>
      <c r="X130" s="185">
        <f>(I130*X$4)/1000</f>
        <v>89.2</v>
      </c>
      <c r="Y130" s="112"/>
      <c r="Z130" s="185">
        <f>(K130*Z$4)/1000</f>
        <v>12</v>
      </c>
      <c r="AA130" s="117"/>
      <c r="AB130" s="185">
        <f>(M130*AB$4)/1000</f>
        <v>33.75</v>
      </c>
      <c r="AC130" s="112"/>
      <c r="AD130" s="190">
        <f>(O130*AD$4)/1000</f>
        <v>27</v>
      </c>
      <c r="AE130" s="386">
        <f>SUM(R130:AD130)</f>
        <v>192.67000000000002</v>
      </c>
      <c r="AF130" s="1493"/>
      <c r="AG130" s="83" t="s">
        <v>557</v>
      </c>
      <c r="AH130" s="280">
        <v>0</v>
      </c>
      <c r="AI130" s="184">
        <f>R130/(100-$AH130)*100</f>
        <v>0.48</v>
      </c>
      <c r="AJ130" s="101"/>
      <c r="AK130" s="184">
        <f>T130/(100-$AH130)*100</f>
        <v>2.64</v>
      </c>
      <c r="AL130" s="101"/>
      <c r="AM130" s="184">
        <f>V130/(100-$AH130)*100</f>
        <v>27.6</v>
      </c>
      <c r="AN130" s="101"/>
      <c r="AO130" s="184">
        <f>X130/(100-$AH130)*100</f>
        <v>89.2</v>
      </c>
      <c r="AP130" s="112"/>
      <c r="AQ130" s="184">
        <f>Z130/(100-$AH130)*100</f>
        <v>12</v>
      </c>
      <c r="AR130" s="117"/>
      <c r="AS130" s="184">
        <f>AB130/(100-$AH130)*100</f>
        <v>33.75</v>
      </c>
      <c r="AT130" s="112"/>
      <c r="AU130" s="184">
        <f>AD130/(100-$AH130)*100</f>
        <v>27</v>
      </c>
      <c r="AV130" s="383">
        <f>SUM(AI130:AU130)</f>
        <v>192.67000000000002</v>
      </c>
      <c r="AW130" s="1493"/>
      <c r="AX130" s="83" t="s">
        <v>557</v>
      </c>
      <c r="AY130" s="262">
        <f>AH130</f>
        <v>0</v>
      </c>
      <c r="AZ130" s="185">
        <f>AE130</f>
        <v>192.67000000000002</v>
      </c>
      <c r="BA130" s="101"/>
      <c r="BB130" s="185">
        <f>AV130</f>
        <v>192.67000000000002</v>
      </c>
      <c r="BC130" s="112"/>
      <c r="BD130" s="237">
        <v>1</v>
      </c>
      <c r="BE130" s="101"/>
      <c r="BF130" s="236">
        <f>BD130*BB130</f>
        <v>192.67000000000002</v>
      </c>
      <c r="BG130" s="112"/>
      <c r="BH130" s="185">
        <f>BB130-AZ130</f>
        <v>0</v>
      </c>
      <c r="BI130" s="117"/>
      <c r="BJ130" s="236">
        <f>BH130*BD130</f>
        <v>0</v>
      </c>
      <c r="BK130" s="112"/>
      <c r="BL130" s="239">
        <v>39934</v>
      </c>
    </row>
    <row r="131" spans="2:64" s="206" customFormat="1" ht="15.75">
      <c r="B131" s="209" t="s">
        <v>559</v>
      </c>
      <c r="C131" s="210" t="s">
        <v>559</v>
      </c>
      <c r="D131" s="207"/>
      <c r="E131" s="207"/>
      <c r="F131" s="207"/>
      <c r="G131" s="207"/>
      <c r="H131" s="207"/>
      <c r="I131" s="207"/>
      <c r="J131" s="207"/>
      <c r="K131" s="207"/>
      <c r="L131" s="207"/>
      <c r="M131" s="207"/>
      <c r="N131" s="207"/>
      <c r="O131" s="208"/>
      <c r="P131" s="1494"/>
      <c r="Q131" s="209" t="s">
        <v>559</v>
      </c>
      <c r="R131" s="211" t="s">
        <v>559</v>
      </c>
      <c r="S131" s="207"/>
      <c r="T131" s="207"/>
      <c r="U131" s="207"/>
      <c r="V131" s="207"/>
      <c r="W131" s="207"/>
      <c r="X131" s="207"/>
      <c r="Y131" s="207"/>
      <c r="Z131" s="207"/>
      <c r="AA131" s="207"/>
      <c r="AB131" s="207"/>
      <c r="AC131" s="207"/>
      <c r="AD131" s="208"/>
      <c r="AE131" s="384"/>
      <c r="AF131" s="1494"/>
      <c r="AG131" s="209" t="s">
        <v>559</v>
      </c>
      <c r="AH131" s="281"/>
      <c r="AI131" s="211" t="s">
        <v>559</v>
      </c>
      <c r="AJ131" s="207"/>
      <c r="AK131" s="207"/>
      <c r="AL131" s="207"/>
      <c r="AM131" s="207"/>
      <c r="AN131" s="207"/>
      <c r="AO131" s="207"/>
      <c r="AP131" s="207"/>
      <c r="AQ131" s="207"/>
      <c r="AR131" s="207"/>
      <c r="AS131" s="207"/>
      <c r="AT131" s="207"/>
      <c r="AU131" s="208"/>
      <c r="AV131" s="384"/>
      <c r="AW131" s="1494"/>
      <c r="AX131" s="209" t="s">
        <v>559</v>
      </c>
      <c r="AY131" s="263"/>
      <c r="AZ131" s="211" t="s">
        <v>559</v>
      </c>
      <c r="BA131" s="207"/>
      <c r="BB131" s="207"/>
      <c r="BC131" s="207"/>
      <c r="BD131" s="207"/>
      <c r="BE131" s="207"/>
      <c r="BF131" s="207"/>
      <c r="BG131" s="207"/>
      <c r="BH131" s="207"/>
      <c r="BI131" s="207"/>
      <c r="BJ131" s="207"/>
      <c r="BK131" s="207"/>
      <c r="BL131" s="208"/>
    </row>
    <row r="132" spans="2:64" ht="24">
      <c r="B132" s="84" t="s">
        <v>560</v>
      </c>
      <c r="C132" s="98">
        <v>120</v>
      </c>
      <c r="D132" s="103" t="s">
        <v>225</v>
      </c>
      <c r="E132" s="96">
        <v>120</v>
      </c>
      <c r="F132" s="101"/>
      <c r="G132" s="96">
        <v>120</v>
      </c>
      <c r="H132" s="101"/>
      <c r="I132" s="96">
        <v>170</v>
      </c>
      <c r="J132" s="125"/>
      <c r="K132" s="109">
        <v>220</v>
      </c>
      <c r="L132" s="119"/>
      <c r="M132" s="96">
        <v>200</v>
      </c>
      <c r="N132" s="112"/>
      <c r="O132" s="71">
        <v>200</v>
      </c>
      <c r="P132" s="1493"/>
      <c r="Q132" s="84" t="s">
        <v>560</v>
      </c>
      <c r="R132" s="185">
        <f t="shared" ref="R132:R138" si="148">(C132*R$4)/1000</f>
        <v>0.48</v>
      </c>
      <c r="S132" s="101"/>
      <c r="T132" s="185">
        <f t="shared" ref="T132:T138" si="149">(E132*T$4)/1000</f>
        <v>2.64</v>
      </c>
      <c r="U132" s="101"/>
      <c r="V132" s="185">
        <f t="shared" ref="V132:V138" si="150">(G132*V$4)/1000</f>
        <v>33.119999999999997</v>
      </c>
      <c r="W132" s="101"/>
      <c r="X132" s="185">
        <f t="shared" ref="X132:X138" si="151">(I132*X$4)/1000</f>
        <v>151.63999999999999</v>
      </c>
      <c r="Y132" s="112"/>
      <c r="Z132" s="185">
        <f t="shared" ref="Z132:Z138" si="152">(K132*Z$4)/1000</f>
        <v>17.600000000000001</v>
      </c>
      <c r="AA132" s="117"/>
      <c r="AB132" s="185">
        <f t="shared" ref="AB132:AB138" si="153">(M132*AB$4)/1000</f>
        <v>45</v>
      </c>
      <c r="AC132" s="112"/>
      <c r="AD132" s="190">
        <f t="shared" ref="AD132:AD138" si="154">(O132*AD$4)/1000</f>
        <v>36</v>
      </c>
      <c r="AE132" s="386">
        <f t="shared" ref="AE132:AE138" si="155">SUM(R132:AD132)</f>
        <v>286.48</v>
      </c>
      <c r="AF132" s="1493"/>
      <c r="AG132" s="84" t="s">
        <v>560</v>
      </c>
      <c r="AH132" s="280">
        <v>0</v>
      </c>
      <c r="AI132" s="184">
        <f t="shared" ref="AI132:AI138" si="156">R132/(100-$AH132)*100</f>
        <v>0.48</v>
      </c>
      <c r="AJ132" s="101"/>
      <c r="AK132" s="184">
        <f t="shared" ref="AK132:AK138" si="157">T132/(100-$AH132)*100</f>
        <v>2.64</v>
      </c>
      <c r="AL132" s="101"/>
      <c r="AM132" s="184">
        <f t="shared" ref="AM132:AM138" si="158">V132/(100-$AH132)*100</f>
        <v>33.119999999999997</v>
      </c>
      <c r="AN132" s="101"/>
      <c r="AO132" s="184">
        <f t="shared" ref="AO132:AO138" si="159">X132/(100-$AH132)*100</f>
        <v>151.63999999999999</v>
      </c>
      <c r="AP132" s="112"/>
      <c r="AQ132" s="184">
        <f t="shared" ref="AQ132:AQ138" si="160">Z132/(100-$AH132)*100</f>
        <v>17.600000000000001</v>
      </c>
      <c r="AR132" s="117"/>
      <c r="AS132" s="184">
        <f t="shared" ref="AS132:AS138" si="161">AB132/(100-$AH132)*100</f>
        <v>45</v>
      </c>
      <c r="AT132" s="112"/>
      <c r="AU132" s="184">
        <f t="shared" ref="AU132:AU138" si="162">AD132/(100-$AH132)*100</f>
        <v>36</v>
      </c>
      <c r="AV132" s="383">
        <f t="shared" ref="AV132:AV138" si="163">SUM(AI132:AU132)</f>
        <v>286.48</v>
      </c>
      <c r="AW132" s="1493"/>
      <c r="AX132" s="84" t="s">
        <v>560</v>
      </c>
      <c r="AY132" s="262">
        <f t="shared" ref="AY132:AY138" si="164">AH132</f>
        <v>0</v>
      </c>
      <c r="AZ132" s="185">
        <f t="shared" ref="AZ132:AZ138" si="165">AE132</f>
        <v>286.48</v>
      </c>
      <c r="BA132" s="101"/>
      <c r="BB132" s="185">
        <f t="shared" ref="BB132:BB138" si="166">AV132</f>
        <v>286.48</v>
      </c>
      <c r="BC132" s="112"/>
      <c r="BD132" s="237">
        <v>1</v>
      </c>
      <c r="BE132" s="101"/>
      <c r="BF132" s="236">
        <f t="shared" ref="BF132:BF138" si="167">BD132*BB132</f>
        <v>286.48</v>
      </c>
      <c r="BG132" s="112"/>
      <c r="BH132" s="185">
        <f t="shared" ref="BH132:BH138" si="168">BB132-AZ132</f>
        <v>0</v>
      </c>
      <c r="BI132" s="117"/>
      <c r="BJ132" s="236">
        <f t="shared" ref="BJ132:BJ138" si="169">BH132*BD132</f>
        <v>0</v>
      </c>
      <c r="BK132" s="112"/>
      <c r="BL132" s="239">
        <v>39934</v>
      </c>
    </row>
    <row r="133" spans="2:64" ht="36">
      <c r="B133" s="84" t="s">
        <v>562</v>
      </c>
      <c r="C133" s="138">
        <v>0</v>
      </c>
      <c r="D133" s="101"/>
      <c r="E133" s="96">
        <v>150</v>
      </c>
      <c r="F133" s="101"/>
      <c r="G133" s="96">
        <v>150</v>
      </c>
      <c r="H133" s="101"/>
      <c r="I133" s="96">
        <v>180</v>
      </c>
      <c r="J133" s="112"/>
      <c r="K133" s="96">
        <v>250</v>
      </c>
      <c r="L133" s="101"/>
      <c r="M133" s="96">
        <v>230</v>
      </c>
      <c r="N133" s="112"/>
      <c r="O133" s="71">
        <v>230</v>
      </c>
      <c r="P133" s="1493"/>
      <c r="Q133" s="84" t="s">
        <v>562</v>
      </c>
      <c r="R133" s="185">
        <f t="shared" si="148"/>
        <v>0</v>
      </c>
      <c r="S133" s="101"/>
      <c r="T133" s="185">
        <f t="shared" si="149"/>
        <v>3.3</v>
      </c>
      <c r="U133" s="101"/>
      <c r="V133" s="185">
        <f t="shared" si="150"/>
        <v>41.4</v>
      </c>
      <c r="W133" s="101"/>
      <c r="X133" s="185">
        <f t="shared" si="151"/>
        <v>160.56</v>
      </c>
      <c r="Y133" s="112"/>
      <c r="Z133" s="185">
        <f t="shared" si="152"/>
        <v>20</v>
      </c>
      <c r="AA133" s="117"/>
      <c r="AB133" s="185">
        <f t="shared" si="153"/>
        <v>51.75</v>
      </c>
      <c r="AC133" s="112"/>
      <c r="AD133" s="190">
        <f t="shared" si="154"/>
        <v>41.4</v>
      </c>
      <c r="AE133" s="386">
        <f t="shared" si="155"/>
        <v>318.40999999999997</v>
      </c>
      <c r="AF133" s="1493"/>
      <c r="AG133" s="84" t="s">
        <v>562</v>
      </c>
      <c r="AH133" s="280">
        <v>0</v>
      </c>
      <c r="AI133" s="184">
        <f t="shared" si="156"/>
        <v>0</v>
      </c>
      <c r="AJ133" s="101"/>
      <c r="AK133" s="184">
        <f t="shared" si="157"/>
        <v>3.3000000000000003</v>
      </c>
      <c r="AL133" s="101"/>
      <c r="AM133" s="184">
        <f t="shared" si="158"/>
        <v>41.4</v>
      </c>
      <c r="AN133" s="101"/>
      <c r="AO133" s="184">
        <f t="shared" si="159"/>
        <v>160.56</v>
      </c>
      <c r="AP133" s="112"/>
      <c r="AQ133" s="184">
        <f t="shared" si="160"/>
        <v>20</v>
      </c>
      <c r="AR133" s="117"/>
      <c r="AS133" s="184">
        <f t="shared" si="161"/>
        <v>51.749999999999993</v>
      </c>
      <c r="AT133" s="112"/>
      <c r="AU133" s="184">
        <f t="shared" si="162"/>
        <v>41.4</v>
      </c>
      <c r="AV133" s="383">
        <f t="shared" si="163"/>
        <v>318.40999999999997</v>
      </c>
      <c r="AW133" s="1493"/>
      <c r="AX133" s="84" t="s">
        <v>562</v>
      </c>
      <c r="AY133" s="262">
        <f t="shared" si="164"/>
        <v>0</v>
      </c>
      <c r="AZ133" s="185">
        <f t="shared" si="165"/>
        <v>318.40999999999997</v>
      </c>
      <c r="BA133" s="101"/>
      <c r="BB133" s="185">
        <f t="shared" si="166"/>
        <v>318.40999999999997</v>
      </c>
      <c r="BC133" s="112"/>
      <c r="BD133" s="237">
        <v>1</v>
      </c>
      <c r="BE133" s="101"/>
      <c r="BF133" s="236">
        <f t="shared" si="167"/>
        <v>318.40999999999997</v>
      </c>
      <c r="BG133" s="112"/>
      <c r="BH133" s="185">
        <f t="shared" si="168"/>
        <v>0</v>
      </c>
      <c r="BI133" s="117"/>
      <c r="BJ133" s="236">
        <f t="shared" si="169"/>
        <v>0</v>
      </c>
      <c r="BK133" s="112"/>
      <c r="BL133" s="239">
        <v>39934</v>
      </c>
    </row>
    <row r="134" spans="2:64">
      <c r="B134" s="84" t="s">
        <v>563</v>
      </c>
      <c r="C134" s="138">
        <v>0</v>
      </c>
      <c r="D134" s="101"/>
      <c r="E134" s="96">
        <v>100</v>
      </c>
      <c r="F134" s="101"/>
      <c r="G134" s="96">
        <v>120</v>
      </c>
      <c r="H134" s="101"/>
      <c r="I134" s="96">
        <v>170</v>
      </c>
      <c r="J134" s="125"/>
      <c r="K134" s="109">
        <v>220</v>
      </c>
      <c r="L134" s="119"/>
      <c r="M134" s="96">
        <v>200</v>
      </c>
      <c r="N134" s="112"/>
      <c r="O134" s="71">
        <v>200</v>
      </c>
      <c r="P134" s="1493"/>
      <c r="Q134" s="84" t="s">
        <v>563</v>
      </c>
      <c r="R134" s="185">
        <f t="shared" si="148"/>
        <v>0</v>
      </c>
      <c r="S134" s="101"/>
      <c r="T134" s="185">
        <f t="shared" si="149"/>
        <v>2.2000000000000002</v>
      </c>
      <c r="U134" s="101"/>
      <c r="V134" s="185">
        <f t="shared" si="150"/>
        <v>33.119999999999997</v>
      </c>
      <c r="W134" s="101"/>
      <c r="X134" s="185">
        <f t="shared" si="151"/>
        <v>151.63999999999999</v>
      </c>
      <c r="Y134" s="112"/>
      <c r="Z134" s="185">
        <f t="shared" si="152"/>
        <v>17.600000000000001</v>
      </c>
      <c r="AA134" s="117"/>
      <c r="AB134" s="185">
        <f t="shared" si="153"/>
        <v>45</v>
      </c>
      <c r="AC134" s="112"/>
      <c r="AD134" s="190">
        <f t="shared" si="154"/>
        <v>36</v>
      </c>
      <c r="AE134" s="386">
        <f t="shared" si="155"/>
        <v>285.55999999999995</v>
      </c>
      <c r="AF134" s="1493"/>
      <c r="AG134" s="84" t="s">
        <v>563</v>
      </c>
      <c r="AH134" s="280">
        <v>0</v>
      </c>
      <c r="AI134" s="184">
        <f t="shared" si="156"/>
        <v>0</v>
      </c>
      <c r="AJ134" s="101"/>
      <c r="AK134" s="184">
        <f t="shared" si="157"/>
        <v>2.2000000000000002</v>
      </c>
      <c r="AL134" s="101"/>
      <c r="AM134" s="184">
        <f t="shared" si="158"/>
        <v>33.119999999999997</v>
      </c>
      <c r="AN134" s="101"/>
      <c r="AO134" s="184">
        <f t="shared" si="159"/>
        <v>151.63999999999999</v>
      </c>
      <c r="AP134" s="112"/>
      <c r="AQ134" s="184">
        <f t="shared" si="160"/>
        <v>17.600000000000001</v>
      </c>
      <c r="AR134" s="117"/>
      <c r="AS134" s="184">
        <f t="shared" si="161"/>
        <v>45</v>
      </c>
      <c r="AT134" s="112"/>
      <c r="AU134" s="184">
        <f t="shared" si="162"/>
        <v>36</v>
      </c>
      <c r="AV134" s="383">
        <f t="shared" si="163"/>
        <v>285.55999999999995</v>
      </c>
      <c r="AW134" s="1493"/>
      <c r="AX134" s="84" t="s">
        <v>563</v>
      </c>
      <c r="AY134" s="262">
        <f t="shared" si="164"/>
        <v>0</v>
      </c>
      <c r="AZ134" s="185">
        <f t="shared" si="165"/>
        <v>285.55999999999995</v>
      </c>
      <c r="BA134" s="101"/>
      <c r="BB134" s="185">
        <f t="shared" si="166"/>
        <v>285.55999999999995</v>
      </c>
      <c r="BC134" s="112"/>
      <c r="BD134" s="237">
        <v>1</v>
      </c>
      <c r="BE134" s="101"/>
      <c r="BF134" s="236">
        <f t="shared" si="167"/>
        <v>285.55999999999995</v>
      </c>
      <c r="BG134" s="112"/>
      <c r="BH134" s="185">
        <f t="shared" si="168"/>
        <v>0</v>
      </c>
      <c r="BI134" s="117"/>
      <c r="BJ134" s="236">
        <f t="shared" si="169"/>
        <v>0</v>
      </c>
      <c r="BK134" s="112"/>
      <c r="BL134" s="239">
        <v>39934</v>
      </c>
    </row>
    <row r="135" spans="2:64">
      <c r="B135" s="84" t="s">
        <v>564</v>
      </c>
      <c r="C135" s="138">
        <v>0</v>
      </c>
      <c r="D135" s="101"/>
      <c r="E135" s="96">
        <v>120</v>
      </c>
      <c r="F135" s="101"/>
      <c r="G135" s="96">
        <v>120</v>
      </c>
      <c r="H135" s="101"/>
      <c r="I135" s="96">
        <v>170</v>
      </c>
      <c r="J135" s="125"/>
      <c r="K135" s="109">
        <v>220</v>
      </c>
      <c r="L135" s="119"/>
      <c r="M135" s="96">
        <v>200</v>
      </c>
      <c r="N135" s="112"/>
      <c r="O135" s="71">
        <v>200</v>
      </c>
      <c r="P135" s="1493"/>
      <c r="Q135" s="84" t="s">
        <v>564</v>
      </c>
      <c r="R135" s="185">
        <f t="shared" si="148"/>
        <v>0</v>
      </c>
      <c r="S135" s="101"/>
      <c r="T135" s="185">
        <f t="shared" si="149"/>
        <v>2.64</v>
      </c>
      <c r="U135" s="101"/>
      <c r="V135" s="185">
        <f t="shared" si="150"/>
        <v>33.119999999999997</v>
      </c>
      <c r="W135" s="101"/>
      <c r="X135" s="185">
        <f t="shared" si="151"/>
        <v>151.63999999999999</v>
      </c>
      <c r="Y135" s="112"/>
      <c r="Z135" s="185">
        <f t="shared" si="152"/>
        <v>17.600000000000001</v>
      </c>
      <c r="AA135" s="117"/>
      <c r="AB135" s="185">
        <f t="shared" si="153"/>
        <v>45</v>
      </c>
      <c r="AC135" s="112"/>
      <c r="AD135" s="190">
        <f t="shared" si="154"/>
        <v>36</v>
      </c>
      <c r="AE135" s="386">
        <f t="shared" si="155"/>
        <v>286</v>
      </c>
      <c r="AF135" s="1493"/>
      <c r="AG135" s="84" t="s">
        <v>564</v>
      </c>
      <c r="AH135" s="280">
        <v>0</v>
      </c>
      <c r="AI135" s="184">
        <f t="shared" si="156"/>
        <v>0</v>
      </c>
      <c r="AJ135" s="101"/>
      <c r="AK135" s="184">
        <f t="shared" si="157"/>
        <v>2.64</v>
      </c>
      <c r="AL135" s="101"/>
      <c r="AM135" s="184">
        <f t="shared" si="158"/>
        <v>33.119999999999997</v>
      </c>
      <c r="AN135" s="101"/>
      <c r="AO135" s="184">
        <f t="shared" si="159"/>
        <v>151.63999999999999</v>
      </c>
      <c r="AP135" s="112"/>
      <c r="AQ135" s="184">
        <f t="shared" si="160"/>
        <v>17.600000000000001</v>
      </c>
      <c r="AR135" s="117"/>
      <c r="AS135" s="184">
        <f t="shared" si="161"/>
        <v>45</v>
      </c>
      <c r="AT135" s="112"/>
      <c r="AU135" s="184">
        <f t="shared" si="162"/>
        <v>36</v>
      </c>
      <c r="AV135" s="383">
        <f t="shared" si="163"/>
        <v>286</v>
      </c>
      <c r="AW135" s="1493"/>
      <c r="AX135" s="84" t="s">
        <v>564</v>
      </c>
      <c r="AY135" s="262">
        <f t="shared" si="164"/>
        <v>0</v>
      </c>
      <c r="AZ135" s="185">
        <f t="shared" si="165"/>
        <v>286</v>
      </c>
      <c r="BA135" s="101"/>
      <c r="BB135" s="185">
        <f t="shared" si="166"/>
        <v>286</v>
      </c>
      <c r="BC135" s="112"/>
      <c r="BD135" s="237">
        <v>1</v>
      </c>
      <c r="BE135" s="101"/>
      <c r="BF135" s="236">
        <f t="shared" si="167"/>
        <v>286</v>
      </c>
      <c r="BG135" s="112"/>
      <c r="BH135" s="185">
        <f t="shared" si="168"/>
        <v>0</v>
      </c>
      <c r="BI135" s="117"/>
      <c r="BJ135" s="236">
        <f t="shared" si="169"/>
        <v>0</v>
      </c>
      <c r="BK135" s="112"/>
      <c r="BL135" s="239">
        <v>39934</v>
      </c>
    </row>
    <row r="136" spans="2:64" ht="60">
      <c r="B136" s="84" t="s">
        <v>214</v>
      </c>
      <c r="C136" s="96">
        <v>200</v>
      </c>
      <c r="D136" s="101"/>
      <c r="E136" s="138">
        <v>0</v>
      </c>
      <c r="F136" s="104"/>
      <c r="G136" s="138">
        <v>0</v>
      </c>
      <c r="H136" s="104"/>
      <c r="I136" s="138">
        <v>0</v>
      </c>
      <c r="J136" s="111"/>
      <c r="K136" s="138">
        <v>0</v>
      </c>
      <c r="L136" s="104"/>
      <c r="M136" s="138">
        <v>0</v>
      </c>
      <c r="N136" s="111"/>
      <c r="O136" s="93">
        <v>0</v>
      </c>
      <c r="P136" s="1493"/>
      <c r="Q136" s="84" t="s">
        <v>214</v>
      </c>
      <c r="R136" s="185">
        <f t="shared" si="148"/>
        <v>0.8</v>
      </c>
      <c r="S136" s="101"/>
      <c r="T136" s="185">
        <f t="shared" si="149"/>
        <v>0</v>
      </c>
      <c r="U136" s="101"/>
      <c r="V136" s="185">
        <f t="shared" si="150"/>
        <v>0</v>
      </c>
      <c r="W136" s="101"/>
      <c r="X136" s="185">
        <f t="shared" si="151"/>
        <v>0</v>
      </c>
      <c r="Y136" s="112"/>
      <c r="Z136" s="185">
        <f t="shared" si="152"/>
        <v>0</v>
      </c>
      <c r="AA136" s="117"/>
      <c r="AB136" s="185">
        <f t="shared" si="153"/>
        <v>0</v>
      </c>
      <c r="AC136" s="112"/>
      <c r="AD136" s="190">
        <f t="shared" si="154"/>
        <v>0</v>
      </c>
      <c r="AE136" s="386">
        <f t="shared" si="155"/>
        <v>0.8</v>
      </c>
      <c r="AF136" s="1493"/>
      <c r="AG136" s="84" t="s">
        <v>214</v>
      </c>
      <c r="AH136" s="280">
        <v>0</v>
      </c>
      <c r="AI136" s="184">
        <f t="shared" si="156"/>
        <v>0.8</v>
      </c>
      <c r="AJ136" s="101"/>
      <c r="AK136" s="184">
        <f t="shared" si="157"/>
        <v>0</v>
      </c>
      <c r="AL136" s="101"/>
      <c r="AM136" s="184">
        <f t="shared" si="158"/>
        <v>0</v>
      </c>
      <c r="AN136" s="101"/>
      <c r="AO136" s="184">
        <f t="shared" si="159"/>
        <v>0</v>
      </c>
      <c r="AP136" s="112"/>
      <c r="AQ136" s="184">
        <f t="shared" si="160"/>
        <v>0</v>
      </c>
      <c r="AR136" s="117"/>
      <c r="AS136" s="184">
        <f t="shared" si="161"/>
        <v>0</v>
      </c>
      <c r="AT136" s="112"/>
      <c r="AU136" s="184">
        <f t="shared" si="162"/>
        <v>0</v>
      </c>
      <c r="AV136" s="383">
        <f t="shared" si="163"/>
        <v>0.8</v>
      </c>
      <c r="AW136" s="1493"/>
      <c r="AX136" s="84" t="s">
        <v>214</v>
      </c>
      <c r="AY136" s="262">
        <f t="shared" si="164"/>
        <v>0</v>
      </c>
      <c r="AZ136" s="185">
        <f t="shared" si="165"/>
        <v>0.8</v>
      </c>
      <c r="BA136" s="101"/>
      <c r="BB136" s="185">
        <f t="shared" si="166"/>
        <v>0.8</v>
      </c>
      <c r="BC136" s="112"/>
      <c r="BD136" s="237">
        <v>1</v>
      </c>
      <c r="BE136" s="101"/>
      <c r="BF136" s="236">
        <f t="shared" si="167"/>
        <v>0.8</v>
      </c>
      <c r="BG136" s="112"/>
      <c r="BH136" s="185">
        <f t="shared" si="168"/>
        <v>0</v>
      </c>
      <c r="BI136" s="117"/>
      <c r="BJ136" s="236">
        <f t="shared" si="169"/>
        <v>0</v>
      </c>
      <c r="BK136" s="112"/>
      <c r="BL136" s="239">
        <v>39934</v>
      </c>
    </row>
    <row r="137" spans="2:64" ht="120">
      <c r="B137" s="83" t="s">
        <v>215</v>
      </c>
      <c r="C137" s="98">
        <v>3</v>
      </c>
      <c r="D137" s="104"/>
      <c r="E137" s="96">
        <v>5</v>
      </c>
      <c r="F137" s="101"/>
      <c r="G137" s="96">
        <v>5</v>
      </c>
      <c r="H137" s="101"/>
      <c r="I137" s="96">
        <v>7</v>
      </c>
      <c r="J137" s="112"/>
      <c r="K137" s="96">
        <v>8</v>
      </c>
      <c r="L137" s="101"/>
      <c r="M137" s="96">
        <v>8</v>
      </c>
      <c r="N137" s="112"/>
      <c r="O137" s="71">
        <v>8</v>
      </c>
      <c r="P137" s="1493"/>
      <c r="Q137" s="83" t="s">
        <v>215</v>
      </c>
      <c r="R137" s="185">
        <f t="shared" si="148"/>
        <v>1.2E-2</v>
      </c>
      <c r="S137" s="101"/>
      <c r="T137" s="185">
        <f t="shared" si="149"/>
        <v>0.11</v>
      </c>
      <c r="U137" s="101"/>
      <c r="V137" s="185">
        <f t="shared" si="150"/>
        <v>1.38</v>
      </c>
      <c r="W137" s="101"/>
      <c r="X137" s="185">
        <f t="shared" si="151"/>
        <v>6.2439999999999998</v>
      </c>
      <c r="Y137" s="112"/>
      <c r="Z137" s="185">
        <f t="shared" si="152"/>
        <v>0.64</v>
      </c>
      <c r="AA137" s="117"/>
      <c r="AB137" s="185">
        <f t="shared" si="153"/>
        <v>1.8</v>
      </c>
      <c r="AC137" s="112"/>
      <c r="AD137" s="190">
        <f t="shared" si="154"/>
        <v>1.44</v>
      </c>
      <c r="AE137" s="386">
        <f t="shared" si="155"/>
        <v>11.625999999999999</v>
      </c>
      <c r="AF137" s="1493"/>
      <c r="AG137" s="83" t="s">
        <v>215</v>
      </c>
      <c r="AH137" s="280">
        <v>0</v>
      </c>
      <c r="AI137" s="184">
        <f t="shared" si="156"/>
        <v>1.2E-2</v>
      </c>
      <c r="AJ137" s="101"/>
      <c r="AK137" s="184">
        <f t="shared" si="157"/>
        <v>0.11</v>
      </c>
      <c r="AL137" s="101"/>
      <c r="AM137" s="184">
        <f t="shared" si="158"/>
        <v>1.38</v>
      </c>
      <c r="AN137" s="101"/>
      <c r="AO137" s="184">
        <f t="shared" si="159"/>
        <v>6.2439999999999998</v>
      </c>
      <c r="AP137" s="112"/>
      <c r="AQ137" s="184">
        <f t="shared" si="160"/>
        <v>0.64</v>
      </c>
      <c r="AR137" s="117"/>
      <c r="AS137" s="184">
        <f t="shared" si="161"/>
        <v>1.8000000000000003</v>
      </c>
      <c r="AT137" s="112"/>
      <c r="AU137" s="184">
        <f t="shared" si="162"/>
        <v>1.44</v>
      </c>
      <c r="AV137" s="383">
        <f t="shared" si="163"/>
        <v>11.625999999999999</v>
      </c>
      <c r="AW137" s="1493"/>
      <c r="AX137" s="83" t="s">
        <v>215</v>
      </c>
      <c r="AY137" s="262">
        <f t="shared" si="164"/>
        <v>0</v>
      </c>
      <c r="AZ137" s="185">
        <f t="shared" si="165"/>
        <v>11.625999999999999</v>
      </c>
      <c r="BA137" s="101"/>
      <c r="BB137" s="185">
        <f t="shared" si="166"/>
        <v>11.625999999999999</v>
      </c>
      <c r="BC137" s="112"/>
      <c r="BD137" s="237">
        <v>1</v>
      </c>
      <c r="BE137" s="101"/>
      <c r="BF137" s="236">
        <f t="shared" si="167"/>
        <v>11.625999999999999</v>
      </c>
      <c r="BG137" s="112"/>
      <c r="BH137" s="185">
        <f t="shared" si="168"/>
        <v>0</v>
      </c>
      <c r="BI137" s="117"/>
      <c r="BJ137" s="236">
        <f t="shared" si="169"/>
        <v>0</v>
      </c>
      <c r="BK137" s="112"/>
      <c r="BL137" s="239">
        <v>39934</v>
      </c>
    </row>
    <row r="138" spans="2:64">
      <c r="B138" s="83" t="s">
        <v>567</v>
      </c>
      <c r="C138" s="98">
        <v>20</v>
      </c>
      <c r="D138" s="103" t="s">
        <v>225</v>
      </c>
      <c r="E138" s="96">
        <v>20</v>
      </c>
      <c r="F138" s="101"/>
      <c r="G138" s="96">
        <v>20</v>
      </c>
      <c r="H138" s="101"/>
      <c r="I138" s="96">
        <v>30</v>
      </c>
      <c r="J138" s="125"/>
      <c r="K138" s="109">
        <v>35</v>
      </c>
      <c r="L138" s="119"/>
      <c r="M138" s="96">
        <v>40</v>
      </c>
      <c r="N138" s="112"/>
      <c r="O138" s="71">
        <v>40</v>
      </c>
      <c r="P138" s="1493"/>
      <c r="Q138" s="83" t="s">
        <v>567</v>
      </c>
      <c r="R138" s="185">
        <f t="shared" si="148"/>
        <v>0.08</v>
      </c>
      <c r="S138" s="101"/>
      <c r="T138" s="185">
        <f t="shared" si="149"/>
        <v>0.44</v>
      </c>
      <c r="U138" s="101"/>
      <c r="V138" s="185">
        <f t="shared" si="150"/>
        <v>5.52</v>
      </c>
      <c r="W138" s="101"/>
      <c r="X138" s="185">
        <f t="shared" si="151"/>
        <v>26.76</v>
      </c>
      <c r="Y138" s="112"/>
      <c r="Z138" s="185">
        <f t="shared" si="152"/>
        <v>2.8</v>
      </c>
      <c r="AA138" s="117"/>
      <c r="AB138" s="185">
        <f t="shared" si="153"/>
        <v>9</v>
      </c>
      <c r="AC138" s="112"/>
      <c r="AD138" s="190">
        <f t="shared" si="154"/>
        <v>7.2</v>
      </c>
      <c r="AE138" s="386">
        <f t="shared" si="155"/>
        <v>51.8</v>
      </c>
      <c r="AF138" s="1493"/>
      <c r="AG138" s="83" t="s">
        <v>567</v>
      </c>
      <c r="AH138" s="280">
        <v>0</v>
      </c>
      <c r="AI138" s="184">
        <f t="shared" si="156"/>
        <v>0.08</v>
      </c>
      <c r="AJ138" s="101"/>
      <c r="AK138" s="184">
        <f t="shared" si="157"/>
        <v>0.44</v>
      </c>
      <c r="AL138" s="101"/>
      <c r="AM138" s="184">
        <f t="shared" si="158"/>
        <v>5.52</v>
      </c>
      <c r="AN138" s="101"/>
      <c r="AO138" s="184">
        <f t="shared" si="159"/>
        <v>26.76</v>
      </c>
      <c r="AP138" s="112"/>
      <c r="AQ138" s="184">
        <f t="shared" si="160"/>
        <v>2.8</v>
      </c>
      <c r="AR138" s="117"/>
      <c r="AS138" s="184">
        <f t="shared" si="161"/>
        <v>9</v>
      </c>
      <c r="AT138" s="112"/>
      <c r="AU138" s="184">
        <f t="shared" si="162"/>
        <v>7.2000000000000011</v>
      </c>
      <c r="AV138" s="383">
        <f t="shared" si="163"/>
        <v>51.8</v>
      </c>
      <c r="AW138" s="1493"/>
      <c r="AX138" s="83" t="s">
        <v>567</v>
      </c>
      <c r="AY138" s="262">
        <f t="shared" si="164"/>
        <v>0</v>
      </c>
      <c r="AZ138" s="185">
        <f t="shared" si="165"/>
        <v>51.8</v>
      </c>
      <c r="BA138" s="101"/>
      <c r="BB138" s="185">
        <f t="shared" si="166"/>
        <v>51.8</v>
      </c>
      <c r="BC138" s="112"/>
      <c r="BD138" s="237">
        <v>1</v>
      </c>
      <c r="BE138" s="101"/>
      <c r="BF138" s="236">
        <f t="shared" si="167"/>
        <v>51.8</v>
      </c>
      <c r="BG138" s="112"/>
      <c r="BH138" s="185">
        <f t="shared" si="168"/>
        <v>0</v>
      </c>
      <c r="BI138" s="117"/>
      <c r="BJ138" s="236">
        <f t="shared" si="169"/>
        <v>0</v>
      </c>
      <c r="BK138" s="112"/>
      <c r="BL138" s="239">
        <v>39934</v>
      </c>
    </row>
    <row r="139" spans="2:64" s="206" customFormat="1" ht="15.75">
      <c r="B139" s="209" t="s">
        <v>569</v>
      </c>
      <c r="C139" s="210" t="s">
        <v>569</v>
      </c>
      <c r="D139" s="207"/>
      <c r="E139" s="207"/>
      <c r="F139" s="207"/>
      <c r="G139" s="207"/>
      <c r="H139" s="207"/>
      <c r="I139" s="207"/>
      <c r="J139" s="207"/>
      <c r="K139" s="207"/>
      <c r="L139" s="207"/>
      <c r="M139" s="207"/>
      <c r="N139" s="207"/>
      <c r="O139" s="208"/>
      <c r="P139" s="1494"/>
      <c r="Q139" s="209" t="s">
        <v>569</v>
      </c>
      <c r="R139" s="211" t="s">
        <v>569</v>
      </c>
      <c r="S139" s="207"/>
      <c r="T139" s="207"/>
      <c r="U139" s="207"/>
      <c r="V139" s="207"/>
      <c r="W139" s="207"/>
      <c r="X139" s="207"/>
      <c r="Y139" s="207"/>
      <c r="Z139" s="207"/>
      <c r="AA139" s="207"/>
      <c r="AB139" s="207"/>
      <c r="AC139" s="207"/>
      <c r="AD139" s="208"/>
      <c r="AE139" s="384"/>
      <c r="AF139" s="1494"/>
      <c r="AG139" s="209" t="s">
        <v>569</v>
      </c>
      <c r="AH139" s="281"/>
      <c r="AI139" s="211" t="s">
        <v>569</v>
      </c>
      <c r="AJ139" s="207"/>
      <c r="AK139" s="207"/>
      <c r="AL139" s="207"/>
      <c r="AM139" s="207"/>
      <c r="AN139" s="207"/>
      <c r="AO139" s="207"/>
      <c r="AP139" s="207"/>
      <c r="AQ139" s="207"/>
      <c r="AR139" s="207"/>
      <c r="AS139" s="207"/>
      <c r="AT139" s="207"/>
      <c r="AU139" s="208"/>
      <c r="AV139" s="384"/>
      <c r="AW139" s="1494"/>
      <c r="AX139" s="209" t="s">
        <v>569</v>
      </c>
      <c r="AY139" s="263"/>
      <c r="AZ139" s="211" t="s">
        <v>569</v>
      </c>
      <c r="BA139" s="207"/>
      <c r="BB139" s="207"/>
      <c r="BC139" s="207"/>
      <c r="BD139" s="207"/>
      <c r="BE139" s="207"/>
      <c r="BF139" s="207"/>
      <c r="BG139" s="207"/>
      <c r="BH139" s="207"/>
      <c r="BI139" s="207"/>
      <c r="BJ139" s="207"/>
      <c r="BK139" s="207"/>
      <c r="BL139" s="208"/>
    </row>
    <row r="140" spans="2:64" ht="24">
      <c r="B140" s="84" t="s">
        <v>570</v>
      </c>
      <c r="C140" s="138">
        <v>0</v>
      </c>
      <c r="D140" s="101"/>
      <c r="E140" s="96">
        <v>100</v>
      </c>
      <c r="F140" s="125"/>
      <c r="G140" s="109">
        <v>110</v>
      </c>
      <c r="H140" s="124"/>
      <c r="I140" s="109">
        <v>110</v>
      </c>
      <c r="J140" s="124"/>
      <c r="K140" s="109">
        <v>110</v>
      </c>
      <c r="L140" s="119"/>
      <c r="M140" s="96">
        <v>100</v>
      </c>
      <c r="N140" s="112"/>
      <c r="O140" s="71">
        <v>100</v>
      </c>
      <c r="P140" s="1493"/>
      <c r="Q140" s="84" t="s">
        <v>570</v>
      </c>
      <c r="R140" s="185">
        <f>(C140*R$4)/1000</f>
        <v>0</v>
      </c>
      <c r="S140" s="101"/>
      <c r="T140" s="185">
        <f>(E140*T$4)/1000</f>
        <v>2.2000000000000002</v>
      </c>
      <c r="U140" s="101"/>
      <c r="V140" s="185">
        <f>(G140*V$4)/1000</f>
        <v>30.36</v>
      </c>
      <c r="W140" s="101"/>
      <c r="X140" s="185">
        <f>(I140*X$4)/1000</f>
        <v>98.12</v>
      </c>
      <c r="Y140" s="112"/>
      <c r="Z140" s="185">
        <f>(K140*Z$4)/1000</f>
        <v>8.8000000000000007</v>
      </c>
      <c r="AA140" s="117"/>
      <c r="AB140" s="185">
        <f>(M140*AB$4)/1000</f>
        <v>22.5</v>
      </c>
      <c r="AC140" s="112"/>
      <c r="AD140" s="190">
        <f>(O140*AD$4)/1000</f>
        <v>18</v>
      </c>
      <c r="AE140" s="386">
        <f>SUM(R140:AD140)</f>
        <v>179.98000000000002</v>
      </c>
      <c r="AF140" s="1493"/>
      <c r="AG140" s="84" t="s">
        <v>570</v>
      </c>
      <c r="AH140" s="280">
        <v>0</v>
      </c>
      <c r="AI140" s="184">
        <f>R140/(100-$AH140)*100</f>
        <v>0</v>
      </c>
      <c r="AJ140" s="101"/>
      <c r="AK140" s="184">
        <f>T140/(100-$AH140)*100</f>
        <v>2.2000000000000002</v>
      </c>
      <c r="AL140" s="101"/>
      <c r="AM140" s="184">
        <f>V140/(100-$AH140)*100</f>
        <v>30.36</v>
      </c>
      <c r="AN140" s="101"/>
      <c r="AO140" s="184">
        <f>X140/(100-$AH140)*100</f>
        <v>98.12</v>
      </c>
      <c r="AP140" s="112"/>
      <c r="AQ140" s="184">
        <f>Z140/(100-$AH140)*100</f>
        <v>8.8000000000000007</v>
      </c>
      <c r="AR140" s="117"/>
      <c r="AS140" s="184">
        <f>AB140/(100-$AH140)*100</f>
        <v>22.5</v>
      </c>
      <c r="AT140" s="112"/>
      <c r="AU140" s="184">
        <f>AD140/(100-$AH140)*100</f>
        <v>18</v>
      </c>
      <c r="AV140" s="383">
        <f>SUM(AI140:AU140)</f>
        <v>179.98000000000002</v>
      </c>
      <c r="AW140" s="1493"/>
      <c r="AX140" s="84" t="s">
        <v>570</v>
      </c>
      <c r="AY140" s="262">
        <v>0</v>
      </c>
      <c r="AZ140" s="185">
        <f>AE140</f>
        <v>179.98000000000002</v>
      </c>
      <c r="BA140" s="101"/>
      <c r="BB140" s="185">
        <f>AV140</f>
        <v>179.98000000000002</v>
      </c>
      <c r="BC140" s="112"/>
      <c r="BD140" s="237">
        <v>1</v>
      </c>
      <c r="BE140" s="101"/>
      <c r="BF140" s="236">
        <f>BD140*BB140</f>
        <v>179.98000000000002</v>
      </c>
      <c r="BG140" s="112"/>
      <c r="BH140" s="185">
        <f>BB140-AZ140</f>
        <v>0</v>
      </c>
      <c r="BI140" s="117"/>
      <c r="BJ140" s="236">
        <f>BH140*BD140</f>
        <v>0</v>
      </c>
      <c r="BK140" s="112"/>
      <c r="BL140" s="239">
        <v>39934</v>
      </c>
    </row>
    <row r="141" spans="2:64">
      <c r="B141" s="84" t="s">
        <v>571</v>
      </c>
      <c r="C141" s="138">
        <v>0</v>
      </c>
      <c r="D141" s="101"/>
      <c r="E141" s="109">
        <v>115</v>
      </c>
      <c r="F141" s="124"/>
      <c r="G141" s="109">
        <v>115</v>
      </c>
      <c r="H141" s="124"/>
      <c r="I141" s="109">
        <v>115</v>
      </c>
      <c r="J141" s="124"/>
      <c r="K141" s="109">
        <v>115</v>
      </c>
      <c r="L141" s="119"/>
      <c r="M141" s="109">
        <v>115</v>
      </c>
      <c r="N141" s="124"/>
      <c r="O141" s="266">
        <v>115</v>
      </c>
      <c r="P141" s="1493"/>
      <c r="Q141" s="84" t="s">
        <v>571</v>
      </c>
      <c r="R141" s="185">
        <f>(C141*R$4)/1000</f>
        <v>0</v>
      </c>
      <c r="S141" s="101"/>
      <c r="T141" s="185">
        <f>(E141*T$4)/1000</f>
        <v>2.5299999999999998</v>
      </c>
      <c r="U141" s="101"/>
      <c r="V141" s="185">
        <f>(G141*V$4)/1000</f>
        <v>31.74</v>
      </c>
      <c r="W141" s="101"/>
      <c r="X141" s="185">
        <f>(I141*X$4)/1000</f>
        <v>102.58</v>
      </c>
      <c r="Y141" s="112"/>
      <c r="Z141" s="185">
        <f>(K141*Z$4)/1000</f>
        <v>9.1999999999999993</v>
      </c>
      <c r="AA141" s="117"/>
      <c r="AB141" s="185">
        <f>(M141*AB$4)/1000</f>
        <v>25.875</v>
      </c>
      <c r="AC141" s="112"/>
      <c r="AD141" s="190">
        <f>(O141*AD$4)/1000</f>
        <v>20.7</v>
      </c>
      <c r="AE141" s="386">
        <f>SUM(R141:AD141)</f>
        <v>192.62499999999997</v>
      </c>
      <c r="AF141" s="1493"/>
      <c r="AG141" s="84" t="s">
        <v>571</v>
      </c>
      <c r="AH141" s="280">
        <v>0</v>
      </c>
      <c r="AI141" s="184">
        <f>R141/(100-$AH141)*100</f>
        <v>0</v>
      </c>
      <c r="AJ141" s="101"/>
      <c r="AK141" s="184">
        <f>T141/(100-$AH141)*100</f>
        <v>2.5299999999999998</v>
      </c>
      <c r="AL141" s="101"/>
      <c r="AM141" s="184">
        <f>V141/(100-$AH141)*100</f>
        <v>31.739999999999995</v>
      </c>
      <c r="AN141" s="101"/>
      <c r="AO141" s="184">
        <f>X141/(100-$AH141)*100</f>
        <v>102.58</v>
      </c>
      <c r="AP141" s="112"/>
      <c r="AQ141" s="184">
        <f>Z141/(100-$AH141)*100</f>
        <v>9.1999999999999993</v>
      </c>
      <c r="AR141" s="117"/>
      <c r="AS141" s="184">
        <f>AB141/(100-$AH141)*100</f>
        <v>25.874999999999996</v>
      </c>
      <c r="AT141" s="112"/>
      <c r="AU141" s="184">
        <f>AD141/(100-$AH141)*100</f>
        <v>20.7</v>
      </c>
      <c r="AV141" s="383">
        <f>SUM(AI141:AU141)</f>
        <v>192.62499999999997</v>
      </c>
      <c r="AW141" s="1493"/>
      <c r="AX141" s="84" t="s">
        <v>571</v>
      </c>
      <c r="AY141" s="262">
        <v>0</v>
      </c>
      <c r="AZ141" s="185">
        <f>AE141</f>
        <v>192.62499999999997</v>
      </c>
      <c r="BA141" s="101"/>
      <c r="BB141" s="185">
        <f>AV141</f>
        <v>192.62499999999997</v>
      </c>
      <c r="BC141" s="112"/>
      <c r="BD141" s="237">
        <v>1</v>
      </c>
      <c r="BE141" s="101"/>
      <c r="BF141" s="236">
        <f>BD141*BB141</f>
        <v>192.62499999999997</v>
      </c>
      <c r="BG141" s="112"/>
      <c r="BH141" s="185">
        <f>BB141-AZ141</f>
        <v>0</v>
      </c>
      <c r="BI141" s="117"/>
      <c r="BJ141" s="236">
        <f>BH141*BD141</f>
        <v>0</v>
      </c>
      <c r="BK141" s="112"/>
      <c r="BL141" s="239">
        <v>39934</v>
      </c>
    </row>
    <row r="142" spans="2:64">
      <c r="B142" s="84" t="s">
        <v>573</v>
      </c>
      <c r="C142" s="138">
        <v>0</v>
      </c>
      <c r="D142" s="101"/>
      <c r="E142" s="96">
        <v>60</v>
      </c>
      <c r="F142" s="101"/>
      <c r="G142" s="96">
        <v>60</v>
      </c>
      <c r="H142" s="101"/>
      <c r="I142" s="96">
        <v>60</v>
      </c>
      <c r="J142" s="112"/>
      <c r="K142" s="96">
        <v>120</v>
      </c>
      <c r="L142" s="101"/>
      <c r="M142" s="96">
        <v>120</v>
      </c>
      <c r="N142" s="112"/>
      <c r="O142" s="71">
        <v>120</v>
      </c>
      <c r="P142" s="1493"/>
      <c r="Q142" s="84" t="s">
        <v>573</v>
      </c>
      <c r="R142" s="185">
        <f>(C142*R$4)/1000</f>
        <v>0</v>
      </c>
      <c r="S142" s="101"/>
      <c r="T142" s="185">
        <f>(E142*T$4)/1000</f>
        <v>1.32</v>
      </c>
      <c r="U142" s="101"/>
      <c r="V142" s="185">
        <f>(G142*V$4)/1000</f>
        <v>16.559999999999999</v>
      </c>
      <c r="W142" s="101"/>
      <c r="X142" s="185">
        <f>(I142*X$4)/1000</f>
        <v>53.52</v>
      </c>
      <c r="Y142" s="112"/>
      <c r="Z142" s="185">
        <f>(K142*Z$4)/1000</f>
        <v>9.6</v>
      </c>
      <c r="AA142" s="117"/>
      <c r="AB142" s="185">
        <f>(M142*AB$4)/1000</f>
        <v>27</v>
      </c>
      <c r="AC142" s="112"/>
      <c r="AD142" s="190">
        <f>(O142*AD$4)/1000</f>
        <v>21.6</v>
      </c>
      <c r="AE142" s="386">
        <f>SUM(R142:AD142)</f>
        <v>129.6</v>
      </c>
      <c r="AF142" s="1493"/>
      <c r="AG142" s="84" t="s">
        <v>573</v>
      </c>
      <c r="AH142" s="280">
        <v>0</v>
      </c>
      <c r="AI142" s="184">
        <f>R142/(100-$AH142)*100</f>
        <v>0</v>
      </c>
      <c r="AJ142" s="101"/>
      <c r="AK142" s="184">
        <f>T142/(100-$AH142)*100</f>
        <v>1.32</v>
      </c>
      <c r="AL142" s="101"/>
      <c r="AM142" s="184">
        <f>V142/(100-$AH142)*100</f>
        <v>16.559999999999999</v>
      </c>
      <c r="AN142" s="101"/>
      <c r="AO142" s="184">
        <f>X142/(100-$AH142)*100</f>
        <v>53.52</v>
      </c>
      <c r="AP142" s="112"/>
      <c r="AQ142" s="184">
        <f>Z142/(100-$AH142)*100</f>
        <v>9.6</v>
      </c>
      <c r="AR142" s="117"/>
      <c r="AS142" s="184">
        <f>AB142/(100-$AH142)*100</f>
        <v>27</v>
      </c>
      <c r="AT142" s="112"/>
      <c r="AU142" s="184">
        <f>AD142/(100-$AH142)*100</f>
        <v>21.6</v>
      </c>
      <c r="AV142" s="383">
        <f>SUM(AI142:AU142)</f>
        <v>129.6</v>
      </c>
      <c r="AW142" s="1493"/>
      <c r="AX142" s="84" t="s">
        <v>573</v>
      </c>
      <c r="AY142" s="262">
        <v>0</v>
      </c>
      <c r="AZ142" s="185">
        <f>AE142</f>
        <v>129.6</v>
      </c>
      <c r="BA142" s="101"/>
      <c r="BB142" s="185">
        <f>AV142</f>
        <v>129.6</v>
      </c>
      <c r="BC142" s="112"/>
      <c r="BD142" s="237">
        <v>1</v>
      </c>
      <c r="BE142" s="101"/>
      <c r="BF142" s="236">
        <f>BD142*BB142</f>
        <v>129.6</v>
      </c>
      <c r="BG142" s="112"/>
      <c r="BH142" s="185">
        <f>BB142-AZ142</f>
        <v>0</v>
      </c>
      <c r="BI142" s="117"/>
      <c r="BJ142" s="236">
        <f>BH142*BD142</f>
        <v>0</v>
      </c>
      <c r="BK142" s="112"/>
      <c r="BL142" s="239">
        <v>39934</v>
      </c>
    </row>
    <row r="143" spans="2:64" ht="36">
      <c r="B143" s="84" t="s">
        <v>192</v>
      </c>
      <c r="C143" s="138">
        <v>0</v>
      </c>
      <c r="D143" s="101"/>
      <c r="E143" s="138">
        <v>0</v>
      </c>
      <c r="F143" s="101"/>
      <c r="G143" s="96">
        <v>125</v>
      </c>
      <c r="H143" s="101"/>
      <c r="I143" s="96">
        <v>125</v>
      </c>
      <c r="J143" s="125"/>
      <c r="K143" s="109">
        <v>125</v>
      </c>
      <c r="L143" s="103" t="s">
        <v>226</v>
      </c>
      <c r="M143" s="138">
        <v>0</v>
      </c>
      <c r="N143" s="111"/>
      <c r="O143" s="93">
        <v>0</v>
      </c>
      <c r="P143" s="1493"/>
      <c r="Q143" s="84" t="s">
        <v>192</v>
      </c>
      <c r="R143" s="185">
        <f>(C143*R$4)/1000</f>
        <v>0</v>
      </c>
      <c r="S143" s="101"/>
      <c r="T143" s="185">
        <f>(E143*T$4)/1000</f>
        <v>0</v>
      </c>
      <c r="U143" s="101"/>
      <c r="V143" s="185">
        <f>(G143*V$4)/1000</f>
        <v>34.5</v>
      </c>
      <c r="W143" s="101"/>
      <c r="X143" s="185">
        <f>(I143*X$4)/1000</f>
        <v>111.5</v>
      </c>
      <c r="Y143" s="112"/>
      <c r="Z143" s="185">
        <f>(K143*Z$4)/1000</f>
        <v>10</v>
      </c>
      <c r="AA143" s="117"/>
      <c r="AB143" s="185">
        <f>(M143*AB$4)/1000</f>
        <v>0</v>
      </c>
      <c r="AC143" s="112"/>
      <c r="AD143" s="190">
        <f>(O143*AD$4)/1000</f>
        <v>0</v>
      </c>
      <c r="AE143" s="386"/>
      <c r="AF143" s="1493"/>
      <c r="AG143" s="84" t="s">
        <v>192</v>
      </c>
      <c r="AH143" s="280">
        <v>0</v>
      </c>
      <c r="AI143" s="184">
        <f>R143/(100-$AH143)*100</f>
        <v>0</v>
      </c>
      <c r="AJ143" s="101"/>
      <c r="AK143" s="184">
        <f>T143/(100-$AH143)*100</f>
        <v>0</v>
      </c>
      <c r="AL143" s="101"/>
      <c r="AM143" s="184">
        <f>V143/(100-$AH143)*100</f>
        <v>34.5</v>
      </c>
      <c r="AN143" s="101"/>
      <c r="AO143" s="184">
        <f>X143/(100-$AH143)*100</f>
        <v>111.5</v>
      </c>
      <c r="AP143" s="112"/>
      <c r="AQ143" s="184">
        <f>Z143/(100-$AH143)*100</f>
        <v>10</v>
      </c>
      <c r="AR143" s="117"/>
      <c r="AS143" s="184">
        <f>AB143/(100-$AH143)*100</f>
        <v>0</v>
      </c>
      <c r="AT143" s="112"/>
      <c r="AU143" s="184">
        <f>AD143/(100-$AH143)*100</f>
        <v>0</v>
      </c>
      <c r="AV143" s="383">
        <f>SUM(AI143:AU143)</f>
        <v>156</v>
      </c>
      <c r="AW143" s="1493"/>
      <c r="AX143" s="84" t="s">
        <v>192</v>
      </c>
      <c r="AY143" s="262">
        <v>0</v>
      </c>
      <c r="AZ143" s="185">
        <f>AE143</f>
        <v>0</v>
      </c>
      <c r="BA143" s="101"/>
      <c r="BB143" s="185">
        <f>AV143</f>
        <v>156</v>
      </c>
      <c r="BC143" s="112"/>
      <c r="BD143" s="237">
        <v>1</v>
      </c>
      <c r="BE143" s="101"/>
      <c r="BF143" s="236">
        <f>BD143*BB143</f>
        <v>156</v>
      </c>
      <c r="BG143" s="112"/>
      <c r="BH143" s="185">
        <f>BB143-AZ143</f>
        <v>156</v>
      </c>
      <c r="BI143" s="117"/>
      <c r="BJ143" s="236">
        <f>BH143*BD143</f>
        <v>156</v>
      </c>
      <c r="BK143" s="112"/>
      <c r="BL143" s="239">
        <v>39934</v>
      </c>
    </row>
    <row r="144" spans="2:64" ht="24">
      <c r="B144" s="84" t="s">
        <v>232</v>
      </c>
      <c r="C144" s="106">
        <v>225</v>
      </c>
      <c r="D144" s="104"/>
      <c r="E144" s="109">
        <v>230</v>
      </c>
      <c r="F144" s="124"/>
      <c r="G144" s="138">
        <v>0</v>
      </c>
      <c r="H144" s="104"/>
      <c r="I144" s="138">
        <v>0</v>
      </c>
      <c r="J144" s="111"/>
      <c r="K144" s="138">
        <v>0</v>
      </c>
      <c r="L144" s="104"/>
      <c r="M144" s="138">
        <v>0</v>
      </c>
      <c r="N144" s="111"/>
      <c r="O144" s="93">
        <v>0</v>
      </c>
      <c r="P144" s="1493"/>
      <c r="Q144" s="84" t="s">
        <v>232</v>
      </c>
      <c r="R144" s="185">
        <f>(C144*R$4)/1000</f>
        <v>0.9</v>
      </c>
      <c r="S144" s="101"/>
      <c r="T144" s="185">
        <f>(E144*T$4)/1000</f>
        <v>5.0599999999999996</v>
      </c>
      <c r="U144" s="101"/>
      <c r="V144" s="185"/>
      <c r="W144" s="101"/>
      <c r="X144" s="185"/>
      <c r="Y144" s="112"/>
      <c r="Z144" s="185"/>
      <c r="AA144" s="117"/>
      <c r="AB144" s="185"/>
      <c r="AC144" s="112"/>
      <c r="AD144" s="190"/>
      <c r="AE144" s="386"/>
      <c r="AF144" s="1493"/>
      <c r="AG144" s="84" t="s">
        <v>232</v>
      </c>
      <c r="AH144" s="280">
        <v>0</v>
      </c>
      <c r="AI144" s="184">
        <f>R144/(100-$AH144)*100</f>
        <v>0.90000000000000013</v>
      </c>
      <c r="AJ144" s="101"/>
      <c r="AK144" s="184">
        <f>T144/(100-$AH144)*100</f>
        <v>5.0599999999999996</v>
      </c>
      <c r="AL144" s="101"/>
      <c r="AM144" s="184">
        <f>V144/(100-$AH144)*100</f>
        <v>0</v>
      </c>
      <c r="AN144" s="101"/>
      <c r="AO144" s="184">
        <f>X144/(100-$AH144)*100</f>
        <v>0</v>
      </c>
      <c r="AP144" s="112"/>
      <c r="AQ144" s="184">
        <f>Z144/(100-$AH144)*100</f>
        <v>0</v>
      </c>
      <c r="AR144" s="117"/>
      <c r="AS144" s="184">
        <f>AB144/(100-$AH144)*100</f>
        <v>0</v>
      </c>
      <c r="AT144" s="112"/>
      <c r="AU144" s="184">
        <f>AD144/(100-$AH144)*100</f>
        <v>0</v>
      </c>
      <c r="AV144" s="383">
        <f>SUM(AI144:AU144)</f>
        <v>5.96</v>
      </c>
      <c r="AW144" s="1493"/>
      <c r="AX144" s="84" t="s">
        <v>232</v>
      </c>
      <c r="AY144" s="262">
        <v>0</v>
      </c>
      <c r="AZ144" s="185">
        <f>AE144</f>
        <v>0</v>
      </c>
      <c r="BA144" s="101"/>
      <c r="BB144" s="185">
        <f>AV144</f>
        <v>5.96</v>
      </c>
      <c r="BC144" s="112"/>
      <c r="BD144" s="237">
        <v>1</v>
      </c>
      <c r="BE144" s="101"/>
      <c r="BF144" s="236">
        <f>BD144*BB144</f>
        <v>5.96</v>
      </c>
      <c r="BG144" s="112"/>
      <c r="BH144" s="185">
        <f>BB144-AZ144</f>
        <v>5.96</v>
      </c>
      <c r="BI144" s="117"/>
      <c r="BJ144" s="236">
        <f>BH144*BD144</f>
        <v>5.96</v>
      </c>
      <c r="BK144" s="112"/>
      <c r="BL144" s="239">
        <v>39934</v>
      </c>
    </row>
    <row r="145" spans="2:64" s="206" customFormat="1" ht="15.75">
      <c r="B145" s="209" t="s">
        <v>576</v>
      </c>
      <c r="C145" s="210" t="s">
        <v>576</v>
      </c>
      <c r="D145" s="207"/>
      <c r="E145" s="207"/>
      <c r="F145" s="207"/>
      <c r="G145" s="207"/>
      <c r="H145" s="207"/>
      <c r="I145" s="207"/>
      <c r="J145" s="207"/>
      <c r="K145" s="207"/>
      <c r="L145" s="207"/>
      <c r="M145" s="207"/>
      <c r="N145" s="207"/>
      <c r="O145" s="208"/>
      <c r="P145" s="1494"/>
      <c r="Q145" s="209" t="s">
        <v>576</v>
      </c>
      <c r="R145" s="211" t="s">
        <v>576</v>
      </c>
      <c r="S145" s="207"/>
      <c r="T145" s="207"/>
      <c r="U145" s="207"/>
      <c r="V145" s="207"/>
      <c r="W145" s="207"/>
      <c r="X145" s="207"/>
      <c r="Y145" s="207"/>
      <c r="Z145" s="207"/>
      <c r="AA145" s="207"/>
      <c r="AB145" s="207"/>
      <c r="AC145" s="207"/>
      <c r="AD145" s="208"/>
      <c r="AE145" s="384"/>
      <c r="AF145" s="1494"/>
      <c r="AG145" s="209" t="s">
        <v>576</v>
      </c>
      <c r="AH145" s="281"/>
      <c r="AI145" s="211" t="s">
        <v>576</v>
      </c>
      <c r="AJ145" s="207"/>
      <c r="AK145" s="207"/>
      <c r="AL145" s="207"/>
      <c r="AM145" s="207"/>
      <c r="AN145" s="207"/>
      <c r="AO145" s="207"/>
      <c r="AP145" s="207"/>
      <c r="AQ145" s="207"/>
      <c r="AR145" s="207"/>
      <c r="AS145" s="207"/>
      <c r="AT145" s="207"/>
      <c r="AU145" s="208"/>
      <c r="AV145" s="384"/>
      <c r="AW145" s="1494"/>
      <c r="AX145" s="209" t="s">
        <v>576</v>
      </c>
      <c r="AY145" s="263"/>
      <c r="AZ145" s="211" t="s">
        <v>576</v>
      </c>
      <c r="BA145" s="207"/>
      <c r="BB145" s="207"/>
      <c r="BC145" s="207"/>
      <c r="BD145" s="207"/>
      <c r="BE145" s="207"/>
      <c r="BF145" s="207"/>
      <c r="BG145" s="207"/>
      <c r="BH145" s="207"/>
      <c r="BI145" s="207"/>
      <c r="BJ145" s="207"/>
      <c r="BK145" s="207"/>
      <c r="BL145" s="208"/>
    </row>
    <row r="146" spans="2:64">
      <c r="B146" s="84" t="s">
        <v>577</v>
      </c>
      <c r="C146" s="138">
        <v>0</v>
      </c>
      <c r="D146" s="101"/>
      <c r="E146" s="96">
        <v>100</v>
      </c>
      <c r="F146" s="101"/>
      <c r="G146" s="96">
        <v>100</v>
      </c>
      <c r="H146" s="101"/>
      <c r="I146" s="96">
        <v>100</v>
      </c>
      <c r="J146" s="112"/>
      <c r="K146" s="96">
        <v>100</v>
      </c>
      <c r="L146" s="101"/>
      <c r="M146" s="96">
        <v>100</v>
      </c>
      <c r="N146" s="112"/>
      <c r="O146" s="71">
        <v>100</v>
      </c>
      <c r="P146" s="1493"/>
      <c r="Q146" s="84" t="s">
        <v>577</v>
      </c>
      <c r="R146" s="185">
        <f t="shared" ref="R146:R154" si="170">(C146*R$4)/1000</f>
        <v>0</v>
      </c>
      <c r="S146" s="101"/>
      <c r="T146" s="185">
        <f t="shared" ref="T146:T154" si="171">(E146*T$4)/1000</f>
        <v>2.2000000000000002</v>
      </c>
      <c r="U146" s="101"/>
      <c r="V146" s="185">
        <f t="shared" ref="V146:V154" si="172">(G146*V$4)/1000</f>
        <v>27.6</v>
      </c>
      <c r="W146" s="101"/>
      <c r="X146" s="185">
        <f t="shared" ref="X146:X154" si="173">(I146*X$4)/1000</f>
        <v>89.2</v>
      </c>
      <c r="Y146" s="112"/>
      <c r="Z146" s="185">
        <f t="shared" ref="Z146:Z154" si="174">(K146*Z$4)/1000</f>
        <v>8</v>
      </c>
      <c r="AA146" s="117"/>
      <c r="AB146" s="185">
        <f t="shared" ref="AB146:AB154" si="175">(M146*AB$4)/1000</f>
        <v>22.5</v>
      </c>
      <c r="AC146" s="112"/>
      <c r="AD146" s="190">
        <f t="shared" ref="AD146:AD154" si="176">(O146*AD$4)/1000</f>
        <v>18</v>
      </c>
      <c r="AE146" s="386">
        <f t="shared" ref="AE146:AE153" si="177">SUM(R146:AD146)</f>
        <v>167.5</v>
      </c>
      <c r="AF146" s="1493"/>
      <c r="AG146" s="84" t="s">
        <v>577</v>
      </c>
      <c r="AH146" s="280">
        <v>0</v>
      </c>
      <c r="AI146" s="184">
        <f t="shared" ref="AI146:AI154" si="178">R146/(100-$AH146)*100</f>
        <v>0</v>
      </c>
      <c r="AJ146" s="101"/>
      <c r="AK146" s="184">
        <f t="shared" ref="AK146:AK154" si="179">T146/(100-$AH146)*100</f>
        <v>2.2000000000000002</v>
      </c>
      <c r="AL146" s="101"/>
      <c r="AM146" s="184">
        <f t="shared" ref="AM146:AM154" si="180">V146/(100-$AH146)*100</f>
        <v>27.6</v>
      </c>
      <c r="AN146" s="101"/>
      <c r="AO146" s="184">
        <f t="shared" ref="AO146:AO154" si="181">X146/(100-$AH146)*100</f>
        <v>89.2</v>
      </c>
      <c r="AP146" s="112"/>
      <c r="AQ146" s="184">
        <f t="shared" ref="AQ146:AQ154" si="182">Z146/(100-$AH146)*100</f>
        <v>8</v>
      </c>
      <c r="AR146" s="117"/>
      <c r="AS146" s="184">
        <f t="shared" ref="AS146:AS154" si="183">AB146/(100-$AH146)*100</f>
        <v>22.5</v>
      </c>
      <c r="AT146" s="112"/>
      <c r="AU146" s="184">
        <f t="shared" ref="AU146:AU154" si="184">AD146/(100-$AH146)*100</f>
        <v>18</v>
      </c>
      <c r="AV146" s="383">
        <f t="shared" ref="AV146:AV154" si="185">SUM(AI146:AU146)</f>
        <v>167.5</v>
      </c>
      <c r="AW146" s="1493"/>
      <c r="AX146" s="84" t="s">
        <v>577</v>
      </c>
      <c r="AY146" s="262">
        <f t="shared" ref="AY146:AY154" si="186">AH146</f>
        <v>0</v>
      </c>
      <c r="AZ146" s="185">
        <f t="shared" ref="AZ146:AZ154" si="187">AE146</f>
        <v>167.5</v>
      </c>
      <c r="BA146" s="101"/>
      <c r="BB146" s="185">
        <f t="shared" ref="BB146:BB154" si="188">AV146</f>
        <v>167.5</v>
      </c>
      <c r="BC146" s="112"/>
      <c r="BD146" s="237">
        <v>1</v>
      </c>
      <c r="BE146" s="101"/>
      <c r="BF146" s="236">
        <f t="shared" ref="BF146:BF154" si="189">BD146*BB146</f>
        <v>167.5</v>
      </c>
      <c r="BG146" s="112"/>
      <c r="BH146" s="185">
        <f t="shared" ref="BH146:BH154" si="190">BB146-AZ146</f>
        <v>0</v>
      </c>
      <c r="BI146" s="117"/>
      <c r="BJ146" s="236">
        <f t="shared" ref="BJ146:BJ154" si="191">BH146*BD146</f>
        <v>0</v>
      </c>
      <c r="BK146" s="112"/>
      <c r="BL146" s="239">
        <v>39934</v>
      </c>
    </row>
    <row r="147" spans="2:64">
      <c r="B147" s="84" t="s">
        <v>231</v>
      </c>
      <c r="C147" s="138">
        <v>0</v>
      </c>
      <c r="D147" s="101"/>
      <c r="E147" s="96">
        <v>12</v>
      </c>
      <c r="F147" s="101"/>
      <c r="G147" s="96">
        <v>12</v>
      </c>
      <c r="H147" s="101"/>
      <c r="I147" s="96">
        <v>12</v>
      </c>
      <c r="J147" s="112"/>
      <c r="K147" s="96">
        <v>12</v>
      </c>
      <c r="L147" s="101"/>
      <c r="M147" s="96">
        <v>12</v>
      </c>
      <c r="N147" s="112"/>
      <c r="O147" s="71">
        <v>12</v>
      </c>
      <c r="P147" s="1493"/>
      <c r="Q147" s="84" t="s">
        <v>231</v>
      </c>
      <c r="R147" s="185">
        <f t="shared" si="170"/>
        <v>0</v>
      </c>
      <c r="S147" s="101"/>
      <c r="T147" s="185">
        <f t="shared" si="171"/>
        <v>0.26400000000000001</v>
      </c>
      <c r="U147" s="101"/>
      <c r="V147" s="185">
        <f t="shared" si="172"/>
        <v>3.3119999999999998</v>
      </c>
      <c r="W147" s="101"/>
      <c r="X147" s="185">
        <f t="shared" si="173"/>
        <v>10.704000000000001</v>
      </c>
      <c r="Y147" s="112"/>
      <c r="Z147" s="185">
        <f t="shared" si="174"/>
        <v>0.96</v>
      </c>
      <c r="AA147" s="117"/>
      <c r="AB147" s="185">
        <f t="shared" si="175"/>
        <v>2.7</v>
      </c>
      <c r="AC147" s="112"/>
      <c r="AD147" s="190">
        <f t="shared" si="176"/>
        <v>2.16</v>
      </c>
      <c r="AE147" s="386">
        <f t="shared" si="177"/>
        <v>20.100000000000001</v>
      </c>
      <c r="AF147" s="1493"/>
      <c r="AG147" s="84" t="s">
        <v>231</v>
      </c>
      <c r="AH147" s="280">
        <v>0</v>
      </c>
      <c r="AI147" s="184">
        <f t="shared" si="178"/>
        <v>0</v>
      </c>
      <c r="AJ147" s="101"/>
      <c r="AK147" s="184">
        <f t="shared" si="179"/>
        <v>0.26400000000000001</v>
      </c>
      <c r="AL147" s="101"/>
      <c r="AM147" s="184">
        <f t="shared" si="180"/>
        <v>3.3119999999999998</v>
      </c>
      <c r="AN147" s="101"/>
      <c r="AO147" s="184">
        <f t="shared" si="181"/>
        <v>10.704000000000001</v>
      </c>
      <c r="AP147" s="112"/>
      <c r="AQ147" s="184">
        <f t="shared" si="182"/>
        <v>0.96</v>
      </c>
      <c r="AR147" s="117"/>
      <c r="AS147" s="184">
        <f t="shared" si="183"/>
        <v>2.7</v>
      </c>
      <c r="AT147" s="112"/>
      <c r="AU147" s="184">
        <f t="shared" si="184"/>
        <v>2.16</v>
      </c>
      <c r="AV147" s="383">
        <f t="shared" si="185"/>
        <v>20.100000000000001</v>
      </c>
      <c r="AW147" s="1493"/>
      <c r="AX147" s="84" t="s">
        <v>231</v>
      </c>
      <c r="AY147" s="262">
        <f t="shared" si="186"/>
        <v>0</v>
      </c>
      <c r="AZ147" s="185">
        <f t="shared" si="187"/>
        <v>20.100000000000001</v>
      </c>
      <c r="BA147" s="101"/>
      <c r="BB147" s="185">
        <f t="shared" si="188"/>
        <v>20.100000000000001</v>
      </c>
      <c r="BC147" s="112"/>
      <c r="BD147" s="237">
        <v>1</v>
      </c>
      <c r="BE147" s="101"/>
      <c r="BF147" s="236">
        <f t="shared" si="189"/>
        <v>20.100000000000001</v>
      </c>
      <c r="BG147" s="112"/>
      <c r="BH147" s="185">
        <f t="shared" si="190"/>
        <v>0</v>
      </c>
      <c r="BI147" s="117"/>
      <c r="BJ147" s="236">
        <f t="shared" si="191"/>
        <v>0</v>
      </c>
      <c r="BK147" s="112"/>
      <c r="BL147" s="239">
        <v>39934</v>
      </c>
    </row>
    <row r="148" spans="2:64">
      <c r="B148" s="84" t="s">
        <v>579</v>
      </c>
      <c r="C148" s="98">
        <v>80</v>
      </c>
      <c r="D148" s="103" t="s">
        <v>225</v>
      </c>
      <c r="E148" s="106">
        <v>90</v>
      </c>
      <c r="F148" s="126"/>
      <c r="G148" s="96">
        <v>100</v>
      </c>
      <c r="H148" s="101"/>
      <c r="I148" s="96">
        <v>100</v>
      </c>
      <c r="J148" s="125"/>
      <c r="K148" s="109">
        <v>130</v>
      </c>
      <c r="L148" s="104"/>
      <c r="M148" s="109">
        <v>130</v>
      </c>
      <c r="N148" s="124"/>
      <c r="O148" s="266">
        <v>130</v>
      </c>
      <c r="P148" s="1493"/>
      <c r="Q148" s="84" t="s">
        <v>579</v>
      </c>
      <c r="R148" s="185">
        <f t="shared" si="170"/>
        <v>0.32</v>
      </c>
      <c r="S148" s="101"/>
      <c r="T148" s="185">
        <f t="shared" si="171"/>
        <v>1.98</v>
      </c>
      <c r="U148" s="101"/>
      <c r="V148" s="185">
        <f t="shared" si="172"/>
        <v>27.6</v>
      </c>
      <c r="W148" s="101"/>
      <c r="X148" s="185">
        <f t="shared" si="173"/>
        <v>89.2</v>
      </c>
      <c r="Y148" s="112"/>
      <c r="Z148" s="185">
        <f t="shared" si="174"/>
        <v>10.4</v>
      </c>
      <c r="AA148" s="117"/>
      <c r="AB148" s="185">
        <f t="shared" si="175"/>
        <v>29.25</v>
      </c>
      <c r="AC148" s="112"/>
      <c r="AD148" s="190">
        <f t="shared" si="176"/>
        <v>23.4</v>
      </c>
      <c r="AE148" s="386">
        <f t="shared" si="177"/>
        <v>182.15</v>
      </c>
      <c r="AF148" s="1493"/>
      <c r="AG148" s="84" t="s">
        <v>579</v>
      </c>
      <c r="AH148" s="280">
        <v>0</v>
      </c>
      <c r="AI148" s="184">
        <f t="shared" si="178"/>
        <v>0.32</v>
      </c>
      <c r="AJ148" s="101"/>
      <c r="AK148" s="184">
        <f t="shared" si="179"/>
        <v>1.9799999999999998</v>
      </c>
      <c r="AL148" s="101"/>
      <c r="AM148" s="184">
        <f t="shared" si="180"/>
        <v>27.6</v>
      </c>
      <c r="AN148" s="101"/>
      <c r="AO148" s="184">
        <f t="shared" si="181"/>
        <v>89.2</v>
      </c>
      <c r="AP148" s="112"/>
      <c r="AQ148" s="184">
        <f t="shared" si="182"/>
        <v>10.4</v>
      </c>
      <c r="AR148" s="117"/>
      <c r="AS148" s="184">
        <f t="shared" si="183"/>
        <v>29.25</v>
      </c>
      <c r="AT148" s="112"/>
      <c r="AU148" s="184">
        <f t="shared" si="184"/>
        <v>23.4</v>
      </c>
      <c r="AV148" s="383">
        <f t="shared" si="185"/>
        <v>182.15</v>
      </c>
      <c r="AW148" s="1493"/>
      <c r="AX148" s="84" t="s">
        <v>579</v>
      </c>
      <c r="AY148" s="262">
        <f t="shared" si="186"/>
        <v>0</v>
      </c>
      <c r="AZ148" s="185">
        <f t="shared" si="187"/>
        <v>182.15</v>
      </c>
      <c r="BA148" s="101"/>
      <c r="BB148" s="185">
        <f t="shared" si="188"/>
        <v>182.15</v>
      </c>
      <c r="BC148" s="112"/>
      <c r="BD148" s="237">
        <v>1</v>
      </c>
      <c r="BE148" s="101"/>
      <c r="BF148" s="236">
        <f t="shared" si="189"/>
        <v>182.15</v>
      </c>
      <c r="BG148" s="112"/>
      <c r="BH148" s="185">
        <f t="shared" si="190"/>
        <v>0</v>
      </c>
      <c r="BI148" s="117"/>
      <c r="BJ148" s="236">
        <f t="shared" si="191"/>
        <v>0</v>
      </c>
      <c r="BK148" s="112"/>
      <c r="BL148" s="239">
        <v>39934</v>
      </c>
    </row>
    <row r="149" spans="2:64">
      <c r="B149" s="84" t="s">
        <v>580</v>
      </c>
      <c r="C149" s="106">
        <v>90</v>
      </c>
      <c r="D149" s="104"/>
      <c r="E149" s="106">
        <v>90</v>
      </c>
      <c r="F149" s="126"/>
      <c r="G149" s="96">
        <v>100</v>
      </c>
      <c r="H149" s="101"/>
      <c r="I149" s="96">
        <v>100</v>
      </c>
      <c r="J149" s="125"/>
      <c r="K149" s="109">
        <v>130</v>
      </c>
      <c r="L149" s="104"/>
      <c r="M149" s="109">
        <v>130</v>
      </c>
      <c r="N149" s="124"/>
      <c r="O149" s="266">
        <v>130</v>
      </c>
      <c r="P149" s="1493"/>
      <c r="Q149" s="84" t="s">
        <v>580</v>
      </c>
      <c r="R149" s="185">
        <f t="shared" si="170"/>
        <v>0.36</v>
      </c>
      <c r="S149" s="101"/>
      <c r="T149" s="185">
        <f t="shared" si="171"/>
        <v>1.98</v>
      </c>
      <c r="U149" s="101"/>
      <c r="V149" s="185">
        <f t="shared" si="172"/>
        <v>27.6</v>
      </c>
      <c r="W149" s="101"/>
      <c r="X149" s="185">
        <f t="shared" si="173"/>
        <v>89.2</v>
      </c>
      <c r="Y149" s="112"/>
      <c r="Z149" s="185">
        <f t="shared" si="174"/>
        <v>10.4</v>
      </c>
      <c r="AA149" s="117"/>
      <c r="AB149" s="185">
        <f t="shared" si="175"/>
        <v>29.25</v>
      </c>
      <c r="AC149" s="112"/>
      <c r="AD149" s="190">
        <f t="shared" si="176"/>
        <v>23.4</v>
      </c>
      <c r="AE149" s="386">
        <f t="shared" si="177"/>
        <v>182.19</v>
      </c>
      <c r="AF149" s="1493"/>
      <c r="AG149" s="84" t="s">
        <v>580</v>
      </c>
      <c r="AH149" s="280">
        <v>0</v>
      </c>
      <c r="AI149" s="184">
        <f t="shared" si="178"/>
        <v>0.36</v>
      </c>
      <c r="AJ149" s="101"/>
      <c r="AK149" s="184">
        <f t="shared" si="179"/>
        <v>1.9799999999999998</v>
      </c>
      <c r="AL149" s="101"/>
      <c r="AM149" s="184">
        <f t="shared" si="180"/>
        <v>27.6</v>
      </c>
      <c r="AN149" s="101"/>
      <c r="AO149" s="184">
        <f t="shared" si="181"/>
        <v>89.2</v>
      </c>
      <c r="AP149" s="112"/>
      <c r="AQ149" s="184">
        <f t="shared" si="182"/>
        <v>10.4</v>
      </c>
      <c r="AR149" s="117"/>
      <c r="AS149" s="184">
        <f t="shared" si="183"/>
        <v>29.25</v>
      </c>
      <c r="AT149" s="112"/>
      <c r="AU149" s="184">
        <f t="shared" si="184"/>
        <v>23.4</v>
      </c>
      <c r="AV149" s="383">
        <f t="shared" si="185"/>
        <v>182.19</v>
      </c>
      <c r="AW149" s="1493"/>
      <c r="AX149" s="84" t="s">
        <v>580</v>
      </c>
      <c r="AY149" s="262">
        <f t="shared" si="186"/>
        <v>0</v>
      </c>
      <c r="AZ149" s="185">
        <f t="shared" si="187"/>
        <v>182.19</v>
      </c>
      <c r="BA149" s="101"/>
      <c r="BB149" s="185">
        <f t="shared" si="188"/>
        <v>182.19</v>
      </c>
      <c r="BC149" s="112"/>
      <c r="BD149" s="237">
        <v>1</v>
      </c>
      <c r="BE149" s="101"/>
      <c r="BF149" s="236">
        <f t="shared" si="189"/>
        <v>182.19</v>
      </c>
      <c r="BG149" s="112"/>
      <c r="BH149" s="185">
        <f t="shared" si="190"/>
        <v>0</v>
      </c>
      <c r="BI149" s="117"/>
      <c r="BJ149" s="236">
        <f t="shared" si="191"/>
        <v>0</v>
      </c>
      <c r="BK149" s="112"/>
      <c r="BL149" s="239">
        <v>39934</v>
      </c>
    </row>
    <row r="150" spans="2:64" ht="36">
      <c r="B150" s="84" t="s">
        <v>581</v>
      </c>
      <c r="C150" s="96">
        <v>20</v>
      </c>
      <c r="D150" s="101"/>
      <c r="E150" s="96">
        <v>20</v>
      </c>
      <c r="F150" s="101"/>
      <c r="G150" s="96">
        <v>40</v>
      </c>
      <c r="H150" s="101"/>
      <c r="I150" s="96">
        <v>40</v>
      </c>
      <c r="J150" s="112"/>
      <c r="K150" s="96">
        <v>60</v>
      </c>
      <c r="L150" s="101"/>
      <c r="M150" s="96">
        <v>60</v>
      </c>
      <c r="N150" s="112"/>
      <c r="O150" s="71">
        <v>60</v>
      </c>
      <c r="P150" s="1493"/>
      <c r="Q150" s="84" t="s">
        <v>581</v>
      </c>
      <c r="R150" s="185">
        <f t="shared" si="170"/>
        <v>0.08</v>
      </c>
      <c r="S150" s="101"/>
      <c r="T150" s="185">
        <f t="shared" si="171"/>
        <v>0.44</v>
      </c>
      <c r="U150" s="101"/>
      <c r="V150" s="185">
        <f t="shared" si="172"/>
        <v>11.04</v>
      </c>
      <c r="W150" s="101"/>
      <c r="X150" s="185">
        <f t="shared" si="173"/>
        <v>35.68</v>
      </c>
      <c r="Y150" s="112"/>
      <c r="Z150" s="185">
        <f t="shared" si="174"/>
        <v>4.8</v>
      </c>
      <c r="AA150" s="117"/>
      <c r="AB150" s="185">
        <f t="shared" si="175"/>
        <v>13.5</v>
      </c>
      <c r="AC150" s="112"/>
      <c r="AD150" s="190">
        <f t="shared" si="176"/>
        <v>10.8</v>
      </c>
      <c r="AE150" s="386">
        <f t="shared" si="177"/>
        <v>76.339999999999989</v>
      </c>
      <c r="AF150" s="1493"/>
      <c r="AG150" s="84" t="s">
        <v>581</v>
      </c>
      <c r="AH150" s="280">
        <v>0</v>
      </c>
      <c r="AI150" s="184">
        <f t="shared" si="178"/>
        <v>0.08</v>
      </c>
      <c r="AJ150" s="101"/>
      <c r="AK150" s="184">
        <f t="shared" si="179"/>
        <v>0.44</v>
      </c>
      <c r="AL150" s="101"/>
      <c r="AM150" s="184">
        <f t="shared" si="180"/>
        <v>11.04</v>
      </c>
      <c r="AN150" s="101"/>
      <c r="AO150" s="184">
        <f t="shared" si="181"/>
        <v>35.68</v>
      </c>
      <c r="AP150" s="112"/>
      <c r="AQ150" s="184">
        <f t="shared" si="182"/>
        <v>4.8</v>
      </c>
      <c r="AR150" s="117"/>
      <c r="AS150" s="184">
        <f t="shared" si="183"/>
        <v>13.5</v>
      </c>
      <c r="AT150" s="112"/>
      <c r="AU150" s="184">
        <f t="shared" si="184"/>
        <v>10.8</v>
      </c>
      <c r="AV150" s="383">
        <f t="shared" si="185"/>
        <v>76.339999999999989</v>
      </c>
      <c r="AW150" s="1493"/>
      <c r="AX150" s="84" t="s">
        <v>581</v>
      </c>
      <c r="AY150" s="262">
        <f t="shared" si="186"/>
        <v>0</v>
      </c>
      <c r="AZ150" s="185">
        <f t="shared" si="187"/>
        <v>76.339999999999989</v>
      </c>
      <c r="BA150" s="101"/>
      <c r="BB150" s="185">
        <f t="shared" si="188"/>
        <v>76.339999999999989</v>
      </c>
      <c r="BC150" s="112"/>
      <c r="BD150" s="237">
        <v>1</v>
      </c>
      <c r="BE150" s="101"/>
      <c r="BF150" s="236">
        <f t="shared" si="189"/>
        <v>76.339999999999989</v>
      </c>
      <c r="BG150" s="112"/>
      <c r="BH150" s="185">
        <f t="shared" si="190"/>
        <v>0</v>
      </c>
      <c r="BI150" s="117"/>
      <c r="BJ150" s="236">
        <f t="shared" si="191"/>
        <v>0</v>
      </c>
      <c r="BK150" s="112"/>
      <c r="BL150" s="239">
        <v>39934</v>
      </c>
    </row>
    <row r="151" spans="2:64" ht="36">
      <c r="B151" s="84" t="s">
        <v>582</v>
      </c>
      <c r="C151" s="96">
        <v>30</v>
      </c>
      <c r="D151" s="101"/>
      <c r="E151" s="96">
        <v>30</v>
      </c>
      <c r="F151" s="101"/>
      <c r="G151" s="96">
        <v>60</v>
      </c>
      <c r="H151" s="101"/>
      <c r="I151" s="96">
        <v>60</v>
      </c>
      <c r="J151" s="112"/>
      <c r="K151" s="96">
        <v>80</v>
      </c>
      <c r="L151" s="101"/>
      <c r="M151" s="96">
        <v>80</v>
      </c>
      <c r="N151" s="112"/>
      <c r="O151" s="71">
        <v>80</v>
      </c>
      <c r="P151" s="1493"/>
      <c r="Q151" s="84" t="s">
        <v>582</v>
      </c>
      <c r="R151" s="185">
        <f t="shared" si="170"/>
        <v>0.12</v>
      </c>
      <c r="S151" s="101"/>
      <c r="T151" s="185">
        <f t="shared" si="171"/>
        <v>0.66</v>
      </c>
      <c r="U151" s="101"/>
      <c r="V151" s="185">
        <f t="shared" si="172"/>
        <v>16.559999999999999</v>
      </c>
      <c r="W151" s="101"/>
      <c r="X151" s="185">
        <f t="shared" si="173"/>
        <v>53.52</v>
      </c>
      <c r="Y151" s="112"/>
      <c r="Z151" s="185">
        <f t="shared" si="174"/>
        <v>6.4</v>
      </c>
      <c r="AA151" s="117"/>
      <c r="AB151" s="185">
        <f t="shared" si="175"/>
        <v>18</v>
      </c>
      <c r="AC151" s="112"/>
      <c r="AD151" s="190">
        <f t="shared" si="176"/>
        <v>14.4</v>
      </c>
      <c r="AE151" s="386">
        <f t="shared" si="177"/>
        <v>109.66000000000001</v>
      </c>
      <c r="AF151" s="1493"/>
      <c r="AG151" s="84" t="s">
        <v>582</v>
      </c>
      <c r="AH151" s="280">
        <v>0</v>
      </c>
      <c r="AI151" s="184">
        <f t="shared" si="178"/>
        <v>0.12</v>
      </c>
      <c r="AJ151" s="101"/>
      <c r="AK151" s="184">
        <f t="shared" si="179"/>
        <v>0.66</v>
      </c>
      <c r="AL151" s="101"/>
      <c r="AM151" s="184">
        <f t="shared" si="180"/>
        <v>16.559999999999999</v>
      </c>
      <c r="AN151" s="101"/>
      <c r="AO151" s="184">
        <f t="shared" si="181"/>
        <v>53.52</v>
      </c>
      <c r="AP151" s="112"/>
      <c r="AQ151" s="184">
        <f t="shared" si="182"/>
        <v>6.4</v>
      </c>
      <c r="AR151" s="117"/>
      <c r="AS151" s="184">
        <f t="shared" si="183"/>
        <v>18</v>
      </c>
      <c r="AT151" s="112"/>
      <c r="AU151" s="184">
        <f t="shared" si="184"/>
        <v>14.400000000000002</v>
      </c>
      <c r="AV151" s="383">
        <f t="shared" si="185"/>
        <v>109.66000000000001</v>
      </c>
      <c r="AW151" s="1493"/>
      <c r="AX151" s="84" t="s">
        <v>582</v>
      </c>
      <c r="AY151" s="262">
        <f t="shared" si="186"/>
        <v>0</v>
      </c>
      <c r="AZ151" s="185">
        <f t="shared" si="187"/>
        <v>109.66000000000001</v>
      </c>
      <c r="BA151" s="101"/>
      <c r="BB151" s="185">
        <f t="shared" si="188"/>
        <v>109.66000000000001</v>
      </c>
      <c r="BC151" s="112"/>
      <c r="BD151" s="237">
        <v>1</v>
      </c>
      <c r="BE151" s="101"/>
      <c r="BF151" s="236">
        <f t="shared" si="189"/>
        <v>109.66000000000001</v>
      </c>
      <c r="BG151" s="112"/>
      <c r="BH151" s="185">
        <f t="shared" si="190"/>
        <v>0</v>
      </c>
      <c r="BI151" s="117"/>
      <c r="BJ151" s="236">
        <f t="shared" si="191"/>
        <v>0</v>
      </c>
      <c r="BK151" s="112"/>
      <c r="BL151" s="239">
        <v>39934</v>
      </c>
    </row>
    <row r="152" spans="2:64" ht="24">
      <c r="B152" s="84" t="s">
        <v>583</v>
      </c>
      <c r="C152" s="96">
        <v>15</v>
      </c>
      <c r="D152" s="101"/>
      <c r="E152" s="96">
        <v>15</v>
      </c>
      <c r="F152" s="101"/>
      <c r="G152" s="96">
        <v>30</v>
      </c>
      <c r="H152" s="101"/>
      <c r="I152" s="96">
        <v>30</v>
      </c>
      <c r="J152" s="112"/>
      <c r="K152" s="96">
        <v>50</v>
      </c>
      <c r="L152" s="101"/>
      <c r="M152" s="96">
        <v>50</v>
      </c>
      <c r="N152" s="112"/>
      <c r="O152" s="71">
        <v>50</v>
      </c>
      <c r="P152" s="1493"/>
      <c r="Q152" s="84" t="s">
        <v>583</v>
      </c>
      <c r="R152" s="185">
        <f t="shared" si="170"/>
        <v>0.06</v>
      </c>
      <c r="S152" s="101"/>
      <c r="T152" s="185">
        <f t="shared" si="171"/>
        <v>0.33</v>
      </c>
      <c r="U152" s="101"/>
      <c r="V152" s="185">
        <f t="shared" si="172"/>
        <v>8.2799999999999994</v>
      </c>
      <c r="W152" s="101"/>
      <c r="X152" s="185">
        <f t="shared" si="173"/>
        <v>26.76</v>
      </c>
      <c r="Y152" s="112"/>
      <c r="Z152" s="185">
        <f t="shared" si="174"/>
        <v>4</v>
      </c>
      <c r="AA152" s="117"/>
      <c r="AB152" s="185">
        <f t="shared" si="175"/>
        <v>11.25</v>
      </c>
      <c r="AC152" s="112"/>
      <c r="AD152" s="190">
        <f t="shared" si="176"/>
        <v>9</v>
      </c>
      <c r="AE152" s="386">
        <f t="shared" si="177"/>
        <v>59.68</v>
      </c>
      <c r="AF152" s="1493"/>
      <c r="AG152" s="84" t="s">
        <v>583</v>
      </c>
      <c r="AH152" s="280">
        <v>0</v>
      </c>
      <c r="AI152" s="184">
        <f t="shared" si="178"/>
        <v>0.06</v>
      </c>
      <c r="AJ152" s="101"/>
      <c r="AK152" s="184">
        <f t="shared" si="179"/>
        <v>0.33</v>
      </c>
      <c r="AL152" s="101"/>
      <c r="AM152" s="184">
        <f t="shared" si="180"/>
        <v>8.2799999999999994</v>
      </c>
      <c r="AN152" s="101"/>
      <c r="AO152" s="184">
        <f t="shared" si="181"/>
        <v>26.76</v>
      </c>
      <c r="AP152" s="112"/>
      <c r="AQ152" s="184">
        <f t="shared" si="182"/>
        <v>4</v>
      </c>
      <c r="AR152" s="117"/>
      <c r="AS152" s="184">
        <f t="shared" si="183"/>
        <v>11.25</v>
      </c>
      <c r="AT152" s="112"/>
      <c r="AU152" s="184">
        <f t="shared" si="184"/>
        <v>9</v>
      </c>
      <c r="AV152" s="383">
        <f t="shared" si="185"/>
        <v>59.68</v>
      </c>
      <c r="AW152" s="1493"/>
      <c r="AX152" s="84" t="s">
        <v>583</v>
      </c>
      <c r="AY152" s="262">
        <f t="shared" si="186"/>
        <v>0</v>
      </c>
      <c r="AZ152" s="185">
        <f t="shared" si="187"/>
        <v>59.68</v>
      </c>
      <c r="BA152" s="101"/>
      <c r="BB152" s="185">
        <f t="shared" si="188"/>
        <v>59.68</v>
      </c>
      <c r="BC152" s="112"/>
      <c r="BD152" s="237">
        <v>1</v>
      </c>
      <c r="BE152" s="101"/>
      <c r="BF152" s="236">
        <f t="shared" si="189"/>
        <v>59.68</v>
      </c>
      <c r="BG152" s="112"/>
      <c r="BH152" s="185">
        <f t="shared" si="190"/>
        <v>0</v>
      </c>
      <c r="BI152" s="117"/>
      <c r="BJ152" s="236">
        <f t="shared" si="191"/>
        <v>0</v>
      </c>
      <c r="BK152" s="112"/>
      <c r="BL152" s="239">
        <v>39934</v>
      </c>
    </row>
    <row r="153" spans="2:64" ht="25.5">
      <c r="B153" s="84" t="s">
        <v>216</v>
      </c>
      <c r="C153" s="96">
        <v>10</v>
      </c>
      <c r="D153" s="101"/>
      <c r="E153" s="96">
        <v>10</v>
      </c>
      <c r="F153" s="101"/>
      <c r="G153" s="96">
        <v>15</v>
      </c>
      <c r="H153" s="101"/>
      <c r="I153" s="96">
        <v>15</v>
      </c>
      <c r="J153" s="112"/>
      <c r="K153" s="96">
        <v>20</v>
      </c>
      <c r="L153" s="101"/>
      <c r="M153" s="96">
        <v>20</v>
      </c>
      <c r="N153" s="112"/>
      <c r="O153" s="71">
        <v>20</v>
      </c>
      <c r="P153" s="1493"/>
      <c r="Q153" s="84" t="s">
        <v>216</v>
      </c>
      <c r="R153" s="185">
        <f t="shared" si="170"/>
        <v>0.04</v>
      </c>
      <c r="S153" s="101"/>
      <c r="T153" s="185">
        <f t="shared" si="171"/>
        <v>0.22</v>
      </c>
      <c r="U153" s="101"/>
      <c r="V153" s="185">
        <f t="shared" si="172"/>
        <v>4.1399999999999997</v>
      </c>
      <c r="W153" s="101"/>
      <c r="X153" s="185">
        <f t="shared" si="173"/>
        <v>13.38</v>
      </c>
      <c r="Y153" s="112"/>
      <c r="Z153" s="185">
        <f t="shared" si="174"/>
        <v>1.6</v>
      </c>
      <c r="AA153" s="117"/>
      <c r="AB153" s="185">
        <f t="shared" si="175"/>
        <v>4.5</v>
      </c>
      <c r="AC153" s="112"/>
      <c r="AD153" s="190">
        <f t="shared" si="176"/>
        <v>3.6</v>
      </c>
      <c r="AE153" s="386">
        <f t="shared" si="177"/>
        <v>27.480000000000004</v>
      </c>
      <c r="AF153" s="1493"/>
      <c r="AG153" s="84" t="s">
        <v>216</v>
      </c>
      <c r="AH153" s="280">
        <v>0</v>
      </c>
      <c r="AI153" s="184">
        <f t="shared" si="178"/>
        <v>0.04</v>
      </c>
      <c r="AJ153" s="101"/>
      <c r="AK153" s="184">
        <f t="shared" si="179"/>
        <v>0.22</v>
      </c>
      <c r="AL153" s="101"/>
      <c r="AM153" s="184">
        <f t="shared" si="180"/>
        <v>4.1399999999999997</v>
      </c>
      <c r="AN153" s="101"/>
      <c r="AO153" s="184">
        <f t="shared" si="181"/>
        <v>13.38</v>
      </c>
      <c r="AP153" s="112"/>
      <c r="AQ153" s="184">
        <f t="shared" si="182"/>
        <v>1.6</v>
      </c>
      <c r="AR153" s="117"/>
      <c r="AS153" s="184">
        <f t="shared" si="183"/>
        <v>4.5</v>
      </c>
      <c r="AT153" s="112"/>
      <c r="AU153" s="184">
        <f t="shared" si="184"/>
        <v>3.6000000000000005</v>
      </c>
      <c r="AV153" s="383">
        <f t="shared" si="185"/>
        <v>27.480000000000004</v>
      </c>
      <c r="AW153" s="1493"/>
      <c r="AX153" s="84" t="s">
        <v>216</v>
      </c>
      <c r="AY153" s="262">
        <f t="shared" si="186"/>
        <v>0</v>
      </c>
      <c r="AZ153" s="185">
        <f t="shared" si="187"/>
        <v>27.480000000000004</v>
      </c>
      <c r="BA153" s="101"/>
      <c r="BB153" s="185">
        <f t="shared" si="188"/>
        <v>27.480000000000004</v>
      </c>
      <c r="BC153" s="112"/>
      <c r="BD153" s="237">
        <v>1</v>
      </c>
      <c r="BE153" s="101"/>
      <c r="BF153" s="236">
        <f t="shared" si="189"/>
        <v>27.480000000000004</v>
      </c>
      <c r="BG153" s="112"/>
      <c r="BH153" s="185">
        <f t="shared" si="190"/>
        <v>0</v>
      </c>
      <c r="BI153" s="117"/>
      <c r="BJ153" s="236">
        <f t="shared" si="191"/>
        <v>0</v>
      </c>
      <c r="BK153" s="112"/>
      <c r="BL153" s="239">
        <v>39934</v>
      </c>
    </row>
    <row r="154" spans="2:64" ht="24">
      <c r="B154" s="86" t="s">
        <v>584</v>
      </c>
      <c r="C154" s="233">
        <v>0</v>
      </c>
      <c r="D154" s="102"/>
      <c r="E154" s="233">
        <v>0</v>
      </c>
      <c r="F154" s="102"/>
      <c r="G154" s="233">
        <v>0</v>
      </c>
      <c r="H154" s="102"/>
      <c r="I154" s="233">
        <v>0</v>
      </c>
      <c r="J154" s="135"/>
      <c r="K154" s="233">
        <v>0</v>
      </c>
      <c r="L154" s="102"/>
      <c r="M154" s="116">
        <v>200</v>
      </c>
      <c r="N154" s="125"/>
      <c r="O154" s="267">
        <v>0</v>
      </c>
      <c r="P154" s="1493"/>
      <c r="Q154" s="86" t="s">
        <v>584</v>
      </c>
      <c r="R154" s="185">
        <f t="shared" si="170"/>
        <v>0</v>
      </c>
      <c r="S154" s="101"/>
      <c r="T154" s="185">
        <f t="shared" si="171"/>
        <v>0</v>
      </c>
      <c r="U154" s="101"/>
      <c r="V154" s="185">
        <f t="shared" si="172"/>
        <v>0</v>
      </c>
      <c r="W154" s="101"/>
      <c r="X154" s="185">
        <f t="shared" si="173"/>
        <v>0</v>
      </c>
      <c r="Y154" s="112"/>
      <c r="Z154" s="185">
        <f t="shared" si="174"/>
        <v>0</v>
      </c>
      <c r="AA154" s="117"/>
      <c r="AB154" s="185">
        <f t="shared" si="175"/>
        <v>45</v>
      </c>
      <c r="AC154" s="112"/>
      <c r="AD154" s="190">
        <f t="shared" si="176"/>
        <v>0</v>
      </c>
      <c r="AE154" s="386"/>
      <c r="AF154" s="1493"/>
      <c r="AG154" s="86" t="s">
        <v>584</v>
      </c>
      <c r="AH154" s="280">
        <v>0</v>
      </c>
      <c r="AI154" s="184">
        <f t="shared" si="178"/>
        <v>0</v>
      </c>
      <c r="AJ154" s="101"/>
      <c r="AK154" s="184">
        <f t="shared" si="179"/>
        <v>0</v>
      </c>
      <c r="AL154" s="101"/>
      <c r="AM154" s="184">
        <f t="shared" si="180"/>
        <v>0</v>
      </c>
      <c r="AN154" s="101"/>
      <c r="AO154" s="184">
        <f t="shared" si="181"/>
        <v>0</v>
      </c>
      <c r="AP154" s="112"/>
      <c r="AQ154" s="184">
        <f t="shared" si="182"/>
        <v>0</v>
      </c>
      <c r="AR154" s="117"/>
      <c r="AS154" s="184">
        <f t="shared" si="183"/>
        <v>45</v>
      </c>
      <c r="AT154" s="112"/>
      <c r="AU154" s="184">
        <f t="shared" si="184"/>
        <v>0</v>
      </c>
      <c r="AV154" s="383">
        <f t="shared" si="185"/>
        <v>45</v>
      </c>
      <c r="AW154" s="1493"/>
      <c r="AX154" s="86" t="s">
        <v>584</v>
      </c>
      <c r="AY154" s="262">
        <f t="shared" si="186"/>
        <v>0</v>
      </c>
      <c r="AZ154" s="185">
        <f t="shared" si="187"/>
        <v>0</v>
      </c>
      <c r="BA154" s="101"/>
      <c r="BB154" s="185">
        <f t="shared" si="188"/>
        <v>45</v>
      </c>
      <c r="BC154" s="112"/>
      <c r="BD154" s="237">
        <v>1</v>
      </c>
      <c r="BE154" s="101"/>
      <c r="BF154" s="236">
        <f t="shared" si="189"/>
        <v>45</v>
      </c>
      <c r="BG154" s="112"/>
      <c r="BH154" s="185">
        <f t="shared" si="190"/>
        <v>45</v>
      </c>
      <c r="BI154" s="117"/>
      <c r="BJ154" s="236">
        <f t="shared" si="191"/>
        <v>45</v>
      </c>
      <c r="BK154" s="112"/>
      <c r="BL154" s="239">
        <v>39934</v>
      </c>
    </row>
    <row r="155" spans="2:64" s="206" customFormat="1" ht="15.75">
      <c r="B155" s="209" t="s">
        <v>585</v>
      </c>
      <c r="C155" s="210" t="s">
        <v>585</v>
      </c>
      <c r="D155" s="207"/>
      <c r="E155" s="207"/>
      <c r="F155" s="207"/>
      <c r="G155" s="207"/>
      <c r="H155" s="207"/>
      <c r="I155" s="207"/>
      <c r="J155" s="207"/>
      <c r="K155" s="207"/>
      <c r="L155" s="207"/>
      <c r="M155" s="207"/>
      <c r="N155" s="207"/>
      <c r="O155" s="208"/>
      <c r="P155" s="1494" t="s">
        <v>269</v>
      </c>
      <c r="Q155" s="209" t="s">
        <v>585</v>
      </c>
      <c r="R155" s="211" t="s">
        <v>585</v>
      </c>
      <c r="S155" s="207"/>
      <c r="T155" s="207"/>
      <c r="U155" s="207"/>
      <c r="V155" s="207"/>
      <c r="W155" s="207"/>
      <c r="X155" s="207"/>
      <c r="Y155" s="207"/>
      <c r="Z155" s="207"/>
      <c r="AA155" s="207"/>
      <c r="AB155" s="207"/>
      <c r="AC155" s="207"/>
      <c r="AD155" s="208"/>
      <c r="AE155" s="384"/>
      <c r="AF155" s="1494" t="s">
        <v>269</v>
      </c>
      <c r="AG155" s="209" t="s">
        <v>585</v>
      </c>
      <c r="AH155" s="281"/>
      <c r="AI155" s="211" t="s">
        <v>585</v>
      </c>
      <c r="AJ155" s="207"/>
      <c r="AK155" s="207"/>
      <c r="AL155" s="207"/>
      <c r="AM155" s="207"/>
      <c r="AN155" s="207"/>
      <c r="AO155" s="207"/>
      <c r="AP155" s="207"/>
      <c r="AQ155" s="207"/>
      <c r="AR155" s="207"/>
      <c r="AS155" s="207"/>
      <c r="AT155" s="207"/>
      <c r="AU155" s="208"/>
      <c r="AV155" s="384"/>
      <c r="AW155" s="1494" t="s">
        <v>269</v>
      </c>
      <c r="AX155" s="209" t="s">
        <v>585</v>
      </c>
      <c r="AY155" s="263"/>
      <c r="AZ155" s="211" t="s">
        <v>585</v>
      </c>
      <c r="BA155" s="207"/>
      <c r="BB155" s="207"/>
      <c r="BC155" s="207"/>
      <c r="BD155" s="207"/>
      <c r="BE155" s="207"/>
      <c r="BF155" s="207"/>
      <c r="BG155" s="207"/>
      <c r="BH155" s="207"/>
      <c r="BI155" s="207"/>
      <c r="BJ155" s="207"/>
      <c r="BK155" s="207"/>
      <c r="BL155" s="208"/>
    </row>
    <row r="156" spans="2:64">
      <c r="B156" s="84" t="s">
        <v>586</v>
      </c>
      <c r="C156" s="106">
        <v>15</v>
      </c>
      <c r="D156" s="104"/>
      <c r="E156" s="109">
        <v>35</v>
      </c>
      <c r="F156" s="124"/>
      <c r="G156" s="96">
        <v>40</v>
      </c>
      <c r="H156" s="101"/>
      <c r="I156" s="96">
        <v>50</v>
      </c>
      <c r="J156" s="112"/>
      <c r="K156" s="96">
        <v>80</v>
      </c>
      <c r="L156" s="101"/>
      <c r="M156" s="96">
        <v>40</v>
      </c>
      <c r="N156" s="112"/>
      <c r="O156" s="78"/>
      <c r="P156" s="1493"/>
      <c r="Q156" s="84" t="s">
        <v>586</v>
      </c>
      <c r="R156" s="185">
        <f>(C156*R$4)/1000</f>
        <v>0.06</v>
      </c>
      <c r="S156" s="101"/>
      <c r="T156" s="185">
        <f>(E156*T$4)/1000</f>
        <v>0.77</v>
      </c>
      <c r="U156" s="101"/>
      <c r="V156" s="185">
        <f>(G156*V$4)/1000</f>
        <v>11.04</v>
      </c>
      <c r="W156" s="101"/>
      <c r="X156" s="185">
        <f>(I156*X$4)/1000</f>
        <v>44.6</v>
      </c>
      <c r="Y156" s="112"/>
      <c r="Z156" s="185">
        <f>(K156*Z$4)/1000</f>
        <v>6.4</v>
      </c>
      <c r="AA156" s="117"/>
      <c r="AB156" s="185">
        <f>(M156*AB$4)/1000</f>
        <v>9</v>
      </c>
      <c r="AC156" s="112"/>
      <c r="AD156" s="190">
        <f>(O156*AD$4)/1000</f>
        <v>0</v>
      </c>
      <c r="AE156" s="386">
        <f>SUM(R156:AD156)</f>
        <v>71.87</v>
      </c>
      <c r="AF156" s="1493"/>
      <c r="AG156" s="84" t="s">
        <v>586</v>
      </c>
      <c r="AH156" s="280">
        <v>0</v>
      </c>
      <c r="AI156" s="184">
        <f>R156/(100-$AH156)*100</f>
        <v>0.06</v>
      </c>
      <c r="AJ156" s="101"/>
      <c r="AK156" s="184">
        <f>T156/(100-$AH156)*100</f>
        <v>0.77</v>
      </c>
      <c r="AL156" s="101"/>
      <c r="AM156" s="184">
        <f>V156/(100-$AH156)*100</f>
        <v>11.04</v>
      </c>
      <c r="AN156" s="101"/>
      <c r="AO156" s="184">
        <f>X156/(100-$AH156)*100</f>
        <v>44.6</v>
      </c>
      <c r="AP156" s="112"/>
      <c r="AQ156" s="184">
        <f>Z156/(100-$AH156)*100</f>
        <v>6.4</v>
      </c>
      <c r="AR156" s="117"/>
      <c r="AS156" s="184">
        <f>AB156/(100-$AH156)*100</f>
        <v>9</v>
      </c>
      <c r="AT156" s="112"/>
      <c r="AU156" s="184">
        <f>AD156/(100-$AH156)*100</f>
        <v>0</v>
      </c>
      <c r="AV156" s="383">
        <f>SUM(AI156:AU156)</f>
        <v>71.87</v>
      </c>
      <c r="AW156" s="1493"/>
      <c r="AX156" s="84" t="s">
        <v>586</v>
      </c>
      <c r="AY156" s="262">
        <f>AH156</f>
        <v>0</v>
      </c>
      <c r="AZ156" s="185">
        <f>AE156</f>
        <v>71.87</v>
      </c>
      <c r="BA156" s="101"/>
      <c r="BB156" s="185">
        <f>AV156</f>
        <v>71.87</v>
      </c>
      <c r="BC156" s="112"/>
      <c r="BD156" s="237">
        <v>1</v>
      </c>
      <c r="BE156" s="101"/>
      <c r="BF156" s="236">
        <f>BD156*BB156</f>
        <v>71.87</v>
      </c>
      <c r="BG156" s="112"/>
      <c r="BH156" s="185">
        <f>BB156-AZ156</f>
        <v>0</v>
      </c>
      <c r="BI156" s="117"/>
      <c r="BJ156" s="236">
        <f>BH156*BD156</f>
        <v>0</v>
      </c>
      <c r="BK156" s="112"/>
      <c r="BL156" s="239">
        <v>39934</v>
      </c>
    </row>
    <row r="157" spans="2:64">
      <c r="B157" s="84" t="s">
        <v>587</v>
      </c>
      <c r="C157" s="98">
        <v>15</v>
      </c>
      <c r="D157" s="103" t="s">
        <v>225</v>
      </c>
      <c r="E157" s="109">
        <v>25</v>
      </c>
      <c r="F157" s="124"/>
      <c r="G157" s="136">
        <v>0</v>
      </c>
      <c r="H157" s="234"/>
      <c r="I157" s="136">
        <v>0</v>
      </c>
      <c r="J157" s="111"/>
      <c r="K157" s="136">
        <v>0</v>
      </c>
      <c r="L157" s="234"/>
      <c r="M157" s="136">
        <v>0</v>
      </c>
      <c r="N157" s="111"/>
      <c r="O157" s="78"/>
      <c r="P157" s="1493"/>
      <c r="Q157" s="84" t="s">
        <v>587</v>
      </c>
      <c r="R157" s="185">
        <f>(C157*R$4)/1000</f>
        <v>0.06</v>
      </c>
      <c r="S157" s="101"/>
      <c r="T157" s="185">
        <f>(E157*T$4)/1000</f>
        <v>0.55000000000000004</v>
      </c>
      <c r="U157" s="101"/>
      <c r="V157" s="185">
        <f>(G157*V$4)/1000</f>
        <v>0</v>
      </c>
      <c r="W157" s="101"/>
      <c r="X157" s="185">
        <f>(I157*X$4)/1000</f>
        <v>0</v>
      </c>
      <c r="Y157" s="112"/>
      <c r="Z157" s="185">
        <f>(K157*Z$4)/1000</f>
        <v>0</v>
      </c>
      <c r="AA157" s="117"/>
      <c r="AB157" s="185">
        <f>(M157*AB$4)/1000</f>
        <v>0</v>
      </c>
      <c r="AC157" s="112"/>
      <c r="AD157" s="190">
        <f>(O157*AD$4)/1000</f>
        <v>0</v>
      </c>
      <c r="AE157" s="386">
        <f>SUM(R157:AD157)</f>
        <v>0.6100000000000001</v>
      </c>
      <c r="AF157" s="1493"/>
      <c r="AG157" s="84" t="s">
        <v>587</v>
      </c>
      <c r="AH157" s="280">
        <v>0</v>
      </c>
      <c r="AI157" s="184">
        <f>R157/(100-$AH157)*100</f>
        <v>0.06</v>
      </c>
      <c r="AJ157" s="101"/>
      <c r="AK157" s="184">
        <f>T157/(100-$AH157)*100</f>
        <v>0.55000000000000004</v>
      </c>
      <c r="AL157" s="101"/>
      <c r="AM157" s="184">
        <f>V157/(100-$AH157)*100</f>
        <v>0</v>
      </c>
      <c r="AN157" s="101"/>
      <c r="AO157" s="184">
        <f>X157/(100-$AH157)*100</f>
        <v>0</v>
      </c>
      <c r="AP157" s="112"/>
      <c r="AQ157" s="184">
        <f>Z157/(100-$AH157)*100</f>
        <v>0</v>
      </c>
      <c r="AR157" s="117"/>
      <c r="AS157" s="184">
        <f>AB157/(100-$AH157)*100</f>
        <v>0</v>
      </c>
      <c r="AT157" s="112"/>
      <c r="AU157" s="184">
        <f>AD157/(100-$AH157)*100</f>
        <v>0</v>
      </c>
      <c r="AV157" s="383">
        <f>SUM(AI157:AU157)</f>
        <v>0.6100000000000001</v>
      </c>
      <c r="AW157" s="1493"/>
      <c r="AX157" s="84" t="s">
        <v>587</v>
      </c>
      <c r="AY157" s="262">
        <f>AH157</f>
        <v>0</v>
      </c>
      <c r="AZ157" s="185">
        <f>AE157</f>
        <v>0.6100000000000001</v>
      </c>
      <c r="BA157" s="101"/>
      <c r="BB157" s="185">
        <f>AV157</f>
        <v>0.6100000000000001</v>
      </c>
      <c r="BC157" s="112"/>
      <c r="BD157" s="237">
        <v>1</v>
      </c>
      <c r="BE157" s="101"/>
      <c r="BF157" s="236">
        <f>BD157*BB157</f>
        <v>0.6100000000000001</v>
      </c>
      <c r="BG157" s="112"/>
      <c r="BH157" s="185">
        <f>BB157-AZ157</f>
        <v>0</v>
      </c>
      <c r="BI157" s="117"/>
      <c r="BJ157" s="236">
        <f>BH157*BD157</f>
        <v>0</v>
      </c>
      <c r="BK157" s="112"/>
      <c r="BL157" s="239">
        <v>39934</v>
      </c>
    </row>
    <row r="158" spans="2:64" ht="36">
      <c r="B158" s="84" t="s">
        <v>590</v>
      </c>
      <c r="C158" s="106">
        <v>15</v>
      </c>
      <c r="D158" s="104"/>
      <c r="E158" s="96">
        <v>30</v>
      </c>
      <c r="F158" s="125"/>
      <c r="G158" s="106">
        <v>35</v>
      </c>
      <c r="H158" s="126"/>
      <c r="I158" s="106">
        <v>55</v>
      </c>
      <c r="J158" s="124"/>
      <c r="K158" s="96">
        <v>80</v>
      </c>
      <c r="L158" s="101"/>
      <c r="M158" s="138">
        <v>0</v>
      </c>
      <c r="N158" s="111"/>
      <c r="O158" s="78"/>
      <c r="P158" s="1493"/>
      <c r="Q158" s="84" t="s">
        <v>590</v>
      </c>
      <c r="R158" s="185">
        <f>(C158*R$4)/1000</f>
        <v>0.06</v>
      </c>
      <c r="S158" s="101"/>
      <c r="T158" s="185">
        <f>(E158*T$4)/1000</f>
        <v>0.66</v>
      </c>
      <c r="U158" s="101"/>
      <c r="V158" s="185">
        <f>(G158*V$4)/1000</f>
        <v>9.66</v>
      </c>
      <c r="W158" s="101"/>
      <c r="X158" s="185">
        <f>(I158*X$4)/1000</f>
        <v>49.06</v>
      </c>
      <c r="Y158" s="112"/>
      <c r="Z158" s="185">
        <f>(K158*Z$4)/1000</f>
        <v>6.4</v>
      </c>
      <c r="AA158" s="117"/>
      <c r="AB158" s="185">
        <f>(M158*AB$4)/1000</f>
        <v>0</v>
      </c>
      <c r="AC158" s="112"/>
      <c r="AD158" s="190">
        <f>(O158*AD$4)/1000</f>
        <v>0</v>
      </c>
      <c r="AE158" s="386">
        <f>SUM(R158:AD158)</f>
        <v>65.84</v>
      </c>
      <c r="AF158" s="1493"/>
      <c r="AG158" s="84" t="s">
        <v>590</v>
      </c>
      <c r="AH158" s="280">
        <v>0</v>
      </c>
      <c r="AI158" s="184">
        <f>R158/(100-$AH158)*100</f>
        <v>0.06</v>
      </c>
      <c r="AJ158" s="101"/>
      <c r="AK158" s="184">
        <f>T158/(100-$AH158)*100</f>
        <v>0.66</v>
      </c>
      <c r="AL158" s="101"/>
      <c r="AM158" s="184">
        <f>V158/(100-$AH158)*100</f>
        <v>9.66</v>
      </c>
      <c r="AN158" s="101"/>
      <c r="AO158" s="184">
        <f>X158/(100-$AH158)*100</f>
        <v>49.06</v>
      </c>
      <c r="AP158" s="112"/>
      <c r="AQ158" s="184">
        <f>Z158/(100-$AH158)*100</f>
        <v>6.4</v>
      </c>
      <c r="AR158" s="117"/>
      <c r="AS158" s="184">
        <f>AB158/(100-$AH158)*100</f>
        <v>0</v>
      </c>
      <c r="AT158" s="112"/>
      <c r="AU158" s="184">
        <f>AD158/(100-$AH158)*100</f>
        <v>0</v>
      </c>
      <c r="AV158" s="383">
        <f>SUM(AI158:AU158)</f>
        <v>65.84</v>
      </c>
      <c r="AW158" s="1493"/>
      <c r="AX158" s="84" t="s">
        <v>590</v>
      </c>
      <c r="AY158" s="262">
        <f>AH158</f>
        <v>0</v>
      </c>
      <c r="AZ158" s="185">
        <f>AE158</f>
        <v>65.84</v>
      </c>
      <c r="BA158" s="101"/>
      <c r="BB158" s="185">
        <f>AV158</f>
        <v>65.84</v>
      </c>
      <c r="BC158" s="112"/>
      <c r="BD158" s="237">
        <v>1</v>
      </c>
      <c r="BE158" s="101"/>
      <c r="BF158" s="236">
        <f>BD158*BB158</f>
        <v>65.84</v>
      </c>
      <c r="BG158" s="112"/>
      <c r="BH158" s="185">
        <f>BB158-AZ158</f>
        <v>0</v>
      </c>
      <c r="BI158" s="117"/>
      <c r="BJ158" s="236">
        <f>BH158*BD158</f>
        <v>0</v>
      </c>
      <c r="BK158" s="112"/>
      <c r="BL158" s="239">
        <v>39934</v>
      </c>
    </row>
    <row r="159" spans="2:64" ht="24">
      <c r="B159" s="84" t="s">
        <v>592</v>
      </c>
      <c r="C159" s="98">
        <v>15</v>
      </c>
      <c r="D159" s="103" t="s">
        <v>225</v>
      </c>
      <c r="E159" s="109">
        <v>25</v>
      </c>
      <c r="F159" s="124"/>
      <c r="G159" s="96">
        <v>30</v>
      </c>
      <c r="H159" s="101"/>
      <c r="I159" s="96">
        <v>30</v>
      </c>
      <c r="J159" s="112"/>
      <c r="K159" s="96">
        <v>50</v>
      </c>
      <c r="L159" s="101"/>
      <c r="M159" s="96">
        <v>50</v>
      </c>
      <c r="N159" s="112"/>
      <c r="O159" s="78"/>
      <c r="P159" s="1493"/>
      <c r="Q159" s="84" t="s">
        <v>592</v>
      </c>
      <c r="R159" s="185">
        <f>(C159*R$4)/1000</f>
        <v>0.06</v>
      </c>
      <c r="S159" s="101"/>
      <c r="T159" s="185">
        <f>(E159*T$4)/1000</f>
        <v>0.55000000000000004</v>
      </c>
      <c r="U159" s="101"/>
      <c r="V159" s="185">
        <f>(G159*V$4)/1000</f>
        <v>8.2799999999999994</v>
      </c>
      <c r="W159" s="101"/>
      <c r="X159" s="185">
        <f>(I159*X$4)/1000</f>
        <v>26.76</v>
      </c>
      <c r="Y159" s="112"/>
      <c r="Z159" s="185">
        <f>(K159*Z$4)/1000</f>
        <v>4</v>
      </c>
      <c r="AA159" s="117"/>
      <c r="AB159" s="185">
        <f>(M159*AB$4)/1000</f>
        <v>11.25</v>
      </c>
      <c r="AC159" s="112"/>
      <c r="AD159" s="190">
        <f>(O159*AD$4)/1000</f>
        <v>0</v>
      </c>
      <c r="AE159" s="386">
        <f>SUM(R159:AD159)</f>
        <v>50.9</v>
      </c>
      <c r="AF159" s="1493"/>
      <c r="AG159" s="84" t="s">
        <v>592</v>
      </c>
      <c r="AH159" s="280">
        <v>0</v>
      </c>
      <c r="AI159" s="184">
        <f>R159/(100-$AH159)*100</f>
        <v>0.06</v>
      </c>
      <c r="AJ159" s="101"/>
      <c r="AK159" s="184">
        <f>T159/(100-$AH159)*100</f>
        <v>0.55000000000000004</v>
      </c>
      <c r="AL159" s="101"/>
      <c r="AM159" s="184">
        <f>V159/(100-$AH159)*100</f>
        <v>8.2799999999999994</v>
      </c>
      <c r="AN159" s="101"/>
      <c r="AO159" s="184">
        <f>X159/(100-$AH159)*100</f>
        <v>26.76</v>
      </c>
      <c r="AP159" s="112"/>
      <c r="AQ159" s="184">
        <f>Z159/(100-$AH159)*100</f>
        <v>4</v>
      </c>
      <c r="AR159" s="117"/>
      <c r="AS159" s="184">
        <f>AB159/(100-$AH159)*100</f>
        <v>11.25</v>
      </c>
      <c r="AT159" s="112"/>
      <c r="AU159" s="184">
        <f>AD159/(100-$AH159)*100</f>
        <v>0</v>
      </c>
      <c r="AV159" s="383">
        <f>SUM(AI159:AU159)</f>
        <v>50.9</v>
      </c>
      <c r="AW159" s="1493"/>
      <c r="AX159" s="84" t="s">
        <v>592</v>
      </c>
      <c r="AY159" s="262">
        <f>AH159</f>
        <v>0</v>
      </c>
      <c r="AZ159" s="185">
        <f>AE159</f>
        <v>50.9</v>
      </c>
      <c r="BA159" s="101"/>
      <c r="BB159" s="185">
        <f>AV159</f>
        <v>50.9</v>
      </c>
      <c r="BC159" s="112"/>
      <c r="BD159" s="237">
        <v>1</v>
      </c>
      <c r="BE159" s="101"/>
      <c r="BF159" s="236">
        <f>BD159*BB159</f>
        <v>50.9</v>
      </c>
      <c r="BG159" s="112"/>
      <c r="BH159" s="185">
        <f>BB159-AZ159</f>
        <v>0</v>
      </c>
      <c r="BI159" s="117"/>
      <c r="BJ159" s="236">
        <f>BH159*BD159</f>
        <v>0</v>
      </c>
      <c r="BK159" s="112"/>
      <c r="BL159" s="239">
        <v>39934</v>
      </c>
    </row>
    <row r="160" spans="2:64" ht="24" customHeight="1">
      <c r="B160" s="1140" t="s">
        <v>593</v>
      </c>
      <c r="C160" s="136" t="s">
        <v>195</v>
      </c>
      <c r="D160" s="108" t="s">
        <v>225</v>
      </c>
      <c r="E160" s="141">
        <v>15</v>
      </c>
      <c r="F160" s="142"/>
      <c r="G160" s="141">
        <v>20</v>
      </c>
      <c r="H160" s="142"/>
      <c r="I160" s="141">
        <v>20</v>
      </c>
      <c r="J160" s="161"/>
      <c r="K160" s="141">
        <v>30</v>
      </c>
      <c r="L160" s="142"/>
      <c r="M160" s="141">
        <v>30</v>
      </c>
      <c r="N160" s="161"/>
      <c r="O160" s="151"/>
      <c r="P160" s="1493"/>
      <c r="Q160" s="1147" t="s">
        <v>593</v>
      </c>
      <c r="R160" s="176" t="s">
        <v>195</v>
      </c>
      <c r="S160" s="108" t="s">
        <v>225</v>
      </c>
      <c r="T160" s="141">
        <v>15</v>
      </c>
      <c r="U160" s="142"/>
      <c r="V160" s="141">
        <v>20</v>
      </c>
      <c r="W160" s="142"/>
      <c r="X160" s="141">
        <v>20</v>
      </c>
      <c r="Y160" s="161"/>
      <c r="Z160" s="141">
        <v>30</v>
      </c>
      <c r="AA160" s="142"/>
      <c r="AB160" s="141">
        <v>30</v>
      </c>
      <c r="AC160" s="161"/>
      <c r="AD160" s="151"/>
      <c r="AE160" s="387"/>
      <c r="AF160" s="1493"/>
      <c r="AG160" s="1147" t="s">
        <v>593</v>
      </c>
      <c r="AH160" s="1151">
        <v>0</v>
      </c>
      <c r="AI160" s="176" t="s">
        <v>195</v>
      </c>
      <c r="AJ160" s="108" t="s">
        <v>225</v>
      </c>
      <c r="AK160" s="141">
        <v>15</v>
      </c>
      <c r="AL160" s="142"/>
      <c r="AM160" s="141">
        <v>20</v>
      </c>
      <c r="AN160" s="142"/>
      <c r="AO160" s="141">
        <v>20</v>
      </c>
      <c r="AP160" s="161"/>
      <c r="AQ160" s="141">
        <v>30</v>
      </c>
      <c r="AR160" s="142"/>
      <c r="AS160" s="141">
        <v>30</v>
      </c>
      <c r="AT160" s="161"/>
      <c r="AU160" s="151"/>
      <c r="AV160" s="387"/>
      <c r="AW160" s="1493"/>
      <c r="AX160" s="1147" t="s">
        <v>593</v>
      </c>
      <c r="AY160" s="1149">
        <f>AH160</f>
        <v>0</v>
      </c>
      <c r="AZ160" s="249" t="s">
        <v>337</v>
      </c>
      <c r="BA160" s="155" t="s">
        <v>225</v>
      </c>
      <c r="BB160" s="242"/>
      <c r="BC160" s="115"/>
      <c r="BD160" s="242"/>
      <c r="BE160" s="115"/>
      <c r="BF160" s="242"/>
      <c r="BG160" s="243"/>
      <c r="BH160" s="242"/>
      <c r="BI160" s="115"/>
      <c r="BJ160" s="242"/>
      <c r="BK160" s="243"/>
      <c r="BL160" s="254"/>
    </row>
    <row r="161" spans="2:64">
      <c r="B161" s="1141"/>
      <c r="C161" s="109">
        <v>10</v>
      </c>
      <c r="D161" s="107"/>
      <c r="E161" s="109">
        <v>15</v>
      </c>
      <c r="F161" s="124"/>
      <c r="G161" s="109">
        <v>20</v>
      </c>
      <c r="H161" s="124"/>
      <c r="I161" s="109">
        <v>20</v>
      </c>
      <c r="J161" s="124"/>
      <c r="K161" s="109">
        <v>30</v>
      </c>
      <c r="L161" s="115"/>
      <c r="M161" s="109">
        <v>30</v>
      </c>
      <c r="N161" s="124"/>
      <c r="O161" s="266"/>
      <c r="P161" s="1493"/>
      <c r="Q161" s="1148"/>
      <c r="R161" s="185">
        <f t="shared" ref="R161:R170" si="192">(C161*R$4)/1000</f>
        <v>0.04</v>
      </c>
      <c r="S161" s="101"/>
      <c r="T161" s="185">
        <f t="shared" ref="T161:T170" si="193">(E161*T$4)/1000</f>
        <v>0.33</v>
      </c>
      <c r="U161" s="101"/>
      <c r="V161" s="185">
        <f t="shared" ref="V161:V169" si="194">(G161*V$4)/1000</f>
        <v>5.52</v>
      </c>
      <c r="W161" s="101"/>
      <c r="X161" s="185">
        <f t="shared" ref="X161:X169" si="195">(I161*X$4)/1000</f>
        <v>17.84</v>
      </c>
      <c r="Y161" s="112"/>
      <c r="Z161" s="185">
        <f t="shared" ref="Z161:Z169" si="196">(K161*Z$4)/1000</f>
        <v>2.4</v>
      </c>
      <c r="AA161" s="117"/>
      <c r="AB161" s="185">
        <f t="shared" ref="AB161:AB169" si="197">(M161*AB$4)/1000</f>
        <v>6.75</v>
      </c>
      <c r="AC161" s="112"/>
      <c r="AD161" s="190">
        <f t="shared" ref="AD161:AD170" si="198">(O161*AD$4)/1000</f>
        <v>0</v>
      </c>
      <c r="AE161" s="386">
        <f t="shared" ref="AE161:AE170" si="199">SUM(R161:AD161)</f>
        <v>32.879999999999995</v>
      </c>
      <c r="AF161" s="1493"/>
      <c r="AG161" s="1148"/>
      <c r="AH161" s="1152"/>
      <c r="AI161" s="184">
        <f>R161/(100-$AH160)*100</f>
        <v>0.04</v>
      </c>
      <c r="AJ161" s="187"/>
      <c r="AK161" s="184">
        <f>T161/(100-$AH160)*100</f>
        <v>0.33</v>
      </c>
      <c r="AL161" s="187"/>
      <c r="AM161" s="184">
        <f>V161/(100-$AH160)*100</f>
        <v>5.52</v>
      </c>
      <c r="AN161" s="187"/>
      <c r="AO161" s="184">
        <f>X161/(100-$AH160)*100</f>
        <v>17.84</v>
      </c>
      <c r="AP161" s="188"/>
      <c r="AQ161" s="184">
        <f>Z161/(100-$AH160)*100</f>
        <v>2.4</v>
      </c>
      <c r="AR161" s="189"/>
      <c r="AS161" s="184">
        <f>AB161/(100-$AH160)*100</f>
        <v>6.75</v>
      </c>
      <c r="AT161" s="188"/>
      <c r="AU161" s="184">
        <f>AD161/(100-$AH160)*100</f>
        <v>0</v>
      </c>
      <c r="AV161" s="386">
        <f t="shared" ref="AV161:AV170" si="200">SUM(AI161:AU161)</f>
        <v>32.879999999999995</v>
      </c>
      <c r="AW161" s="1493"/>
      <c r="AX161" s="1148"/>
      <c r="AY161" s="1150"/>
      <c r="AZ161" s="244">
        <f t="shared" ref="AZ161:AZ170" si="201">AE161</f>
        <v>32.879999999999995</v>
      </c>
      <c r="BA161" s="114"/>
      <c r="BB161" s="244">
        <f t="shared" ref="BB161:BB170" si="202">AV161</f>
        <v>32.879999999999995</v>
      </c>
      <c r="BC161" s="125"/>
      <c r="BD161" s="245">
        <v>1</v>
      </c>
      <c r="BE161" s="114"/>
      <c r="BF161" s="246">
        <f t="shared" ref="BF161:BF170" si="203">BD161*BB161</f>
        <v>32.879999999999995</v>
      </c>
      <c r="BG161" s="125"/>
      <c r="BH161" s="244">
        <f t="shared" ref="BH161:BH170" si="204">BB161-AZ161</f>
        <v>0</v>
      </c>
      <c r="BI161" s="247"/>
      <c r="BJ161" s="246">
        <f t="shared" ref="BJ161:BJ170" si="205">BH161*BD161</f>
        <v>0</v>
      </c>
      <c r="BK161" s="125"/>
      <c r="BL161" s="248">
        <v>39934</v>
      </c>
    </row>
    <row r="162" spans="2:64">
      <c r="B162" s="84" t="s">
        <v>594</v>
      </c>
      <c r="C162" s="106">
        <v>90</v>
      </c>
      <c r="D162" s="104"/>
      <c r="E162" s="109">
        <v>90</v>
      </c>
      <c r="F162" s="124"/>
      <c r="G162" s="96">
        <v>100</v>
      </c>
      <c r="H162" s="101"/>
      <c r="I162" s="96">
        <v>100</v>
      </c>
      <c r="J162" s="125"/>
      <c r="K162" s="109">
        <v>130</v>
      </c>
      <c r="L162" s="104"/>
      <c r="M162" s="109">
        <v>130</v>
      </c>
      <c r="N162" s="124"/>
      <c r="O162" s="78"/>
      <c r="P162" s="1493"/>
      <c r="Q162" s="84" t="s">
        <v>594</v>
      </c>
      <c r="R162" s="185">
        <f t="shared" si="192"/>
        <v>0.36</v>
      </c>
      <c r="S162" s="101"/>
      <c r="T162" s="185">
        <f t="shared" si="193"/>
        <v>1.98</v>
      </c>
      <c r="U162" s="101"/>
      <c r="V162" s="185">
        <f t="shared" si="194"/>
        <v>27.6</v>
      </c>
      <c r="W162" s="101"/>
      <c r="X162" s="185">
        <f t="shared" si="195"/>
        <v>89.2</v>
      </c>
      <c r="Y162" s="112"/>
      <c r="Z162" s="185">
        <f t="shared" si="196"/>
        <v>10.4</v>
      </c>
      <c r="AA162" s="117"/>
      <c r="AB162" s="185">
        <f t="shared" si="197"/>
        <v>29.25</v>
      </c>
      <c r="AC162" s="112"/>
      <c r="AD162" s="190">
        <f t="shared" si="198"/>
        <v>0</v>
      </c>
      <c r="AE162" s="386">
        <f t="shared" si="199"/>
        <v>158.79</v>
      </c>
      <c r="AF162" s="1493"/>
      <c r="AG162" s="84" t="s">
        <v>594</v>
      </c>
      <c r="AH162" s="280">
        <v>0</v>
      </c>
      <c r="AI162" s="184">
        <f t="shared" ref="AI162:AI170" si="206">R162/(100-$AH162)*100</f>
        <v>0.36</v>
      </c>
      <c r="AJ162" s="101"/>
      <c r="AK162" s="184">
        <f t="shared" ref="AK162:AK170" si="207">T162/(100-$AH162)*100</f>
        <v>1.9799999999999998</v>
      </c>
      <c r="AL162" s="101"/>
      <c r="AM162" s="184">
        <f t="shared" ref="AM162:AM170" si="208">V162/(100-$AH162)*100</f>
        <v>27.6</v>
      </c>
      <c r="AN162" s="101"/>
      <c r="AO162" s="184">
        <f t="shared" ref="AO162:AO170" si="209">X162/(100-$AH162)*100</f>
        <v>89.2</v>
      </c>
      <c r="AP162" s="112"/>
      <c r="AQ162" s="184">
        <f t="shared" ref="AQ162:AQ170" si="210">Z162/(100-$AH162)*100</f>
        <v>10.4</v>
      </c>
      <c r="AR162" s="117"/>
      <c r="AS162" s="184">
        <f t="shared" ref="AS162:AS170" si="211">AB162/(100-$AH162)*100</f>
        <v>29.25</v>
      </c>
      <c r="AT162" s="112"/>
      <c r="AU162" s="184">
        <f t="shared" ref="AU162:AU170" si="212">AD162/(100-$AH162)*100</f>
        <v>0</v>
      </c>
      <c r="AV162" s="383">
        <f t="shared" si="200"/>
        <v>158.79</v>
      </c>
      <c r="AW162" s="1493"/>
      <c r="AX162" s="84" t="s">
        <v>594</v>
      </c>
      <c r="AY162" s="262">
        <f t="shared" ref="AY162:AY170" si="213">AH162</f>
        <v>0</v>
      </c>
      <c r="AZ162" s="185">
        <f t="shared" si="201"/>
        <v>158.79</v>
      </c>
      <c r="BA162" s="101"/>
      <c r="BB162" s="185">
        <f t="shared" si="202"/>
        <v>158.79</v>
      </c>
      <c r="BC162" s="112"/>
      <c r="BD162" s="237">
        <v>1</v>
      </c>
      <c r="BE162" s="101"/>
      <c r="BF162" s="236">
        <f t="shared" si="203"/>
        <v>158.79</v>
      </c>
      <c r="BG162" s="112"/>
      <c r="BH162" s="185">
        <f t="shared" si="204"/>
        <v>0</v>
      </c>
      <c r="BI162" s="117"/>
      <c r="BJ162" s="236">
        <f t="shared" si="205"/>
        <v>0</v>
      </c>
      <c r="BK162" s="112"/>
      <c r="BL162" s="239">
        <v>39934</v>
      </c>
    </row>
    <row r="163" spans="2:64">
      <c r="B163" s="84" t="s">
        <v>595</v>
      </c>
      <c r="C163" s="106">
        <v>90</v>
      </c>
      <c r="D163" s="104"/>
      <c r="E163" s="109">
        <v>90</v>
      </c>
      <c r="F163" s="124"/>
      <c r="G163" s="96">
        <v>100</v>
      </c>
      <c r="H163" s="101"/>
      <c r="I163" s="96">
        <v>100</v>
      </c>
      <c r="J163" s="125"/>
      <c r="K163" s="109">
        <v>130</v>
      </c>
      <c r="L163" s="104"/>
      <c r="M163" s="109">
        <v>130</v>
      </c>
      <c r="N163" s="124"/>
      <c r="O163" s="78"/>
      <c r="P163" s="1493"/>
      <c r="Q163" s="84" t="s">
        <v>595</v>
      </c>
      <c r="R163" s="185">
        <f t="shared" si="192"/>
        <v>0.36</v>
      </c>
      <c r="S163" s="101"/>
      <c r="T163" s="185">
        <f t="shared" si="193"/>
        <v>1.98</v>
      </c>
      <c r="U163" s="101"/>
      <c r="V163" s="185">
        <f t="shared" si="194"/>
        <v>27.6</v>
      </c>
      <c r="W163" s="101"/>
      <c r="X163" s="185">
        <f t="shared" si="195"/>
        <v>89.2</v>
      </c>
      <c r="Y163" s="112"/>
      <c r="Z163" s="185">
        <f t="shared" si="196"/>
        <v>10.4</v>
      </c>
      <c r="AA163" s="117"/>
      <c r="AB163" s="185">
        <f t="shared" si="197"/>
        <v>29.25</v>
      </c>
      <c r="AC163" s="112"/>
      <c r="AD163" s="190">
        <f t="shared" si="198"/>
        <v>0</v>
      </c>
      <c r="AE163" s="386">
        <f t="shared" si="199"/>
        <v>158.79</v>
      </c>
      <c r="AF163" s="1493"/>
      <c r="AG163" s="84" t="s">
        <v>595</v>
      </c>
      <c r="AH163" s="280">
        <v>0</v>
      </c>
      <c r="AI163" s="184">
        <f t="shared" si="206"/>
        <v>0.36</v>
      </c>
      <c r="AJ163" s="101"/>
      <c r="AK163" s="184">
        <f t="shared" si="207"/>
        <v>1.9799999999999998</v>
      </c>
      <c r="AL163" s="101"/>
      <c r="AM163" s="184">
        <f t="shared" si="208"/>
        <v>27.6</v>
      </c>
      <c r="AN163" s="101"/>
      <c r="AO163" s="184">
        <f t="shared" si="209"/>
        <v>89.2</v>
      </c>
      <c r="AP163" s="112"/>
      <c r="AQ163" s="184">
        <f t="shared" si="210"/>
        <v>10.4</v>
      </c>
      <c r="AR163" s="117"/>
      <c r="AS163" s="184">
        <f t="shared" si="211"/>
        <v>29.25</v>
      </c>
      <c r="AT163" s="112"/>
      <c r="AU163" s="184">
        <f t="shared" si="212"/>
        <v>0</v>
      </c>
      <c r="AV163" s="383">
        <f t="shared" si="200"/>
        <v>158.79</v>
      </c>
      <c r="AW163" s="1493"/>
      <c r="AX163" s="84" t="s">
        <v>595</v>
      </c>
      <c r="AY163" s="262">
        <f t="shared" si="213"/>
        <v>0</v>
      </c>
      <c r="AZ163" s="185">
        <f t="shared" si="201"/>
        <v>158.79</v>
      </c>
      <c r="BA163" s="101"/>
      <c r="BB163" s="185">
        <f t="shared" si="202"/>
        <v>158.79</v>
      </c>
      <c r="BC163" s="112"/>
      <c r="BD163" s="237">
        <v>1</v>
      </c>
      <c r="BE163" s="101"/>
      <c r="BF163" s="236">
        <f t="shared" si="203"/>
        <v>158.79</v>
      </c>
      <c r="BG163" s="112"/>
      <c r="BH163" s="185">
        <f t="shared" si="204"/>
        <v>0</v>
      </c>
      <c r="BI163" s="117"/>
      <c r="BJ163" s="236">
        <f t="shared" si="205"/>
        <v>0</v>
      </c>
      <c r="BK163" s="112"/>
      <c r="BL163" s="239">
        <v>39934</v>
      </c>
    </row>
    <row r="164" spans="2:64" ht="24">
      <c r="B164" s="84" t="s">
        <v>230</v>
      </c>
      <c r="C164" s="138">
        <v>0</v>
      </c>
      <c r="D164" s="101"/>
      <c r="E164" s="96">
        <v>150</v>
      </c>
      <c r="F164" s="101"/>
      <c r="G164" s="96">
        <v>125</v>
      </c>
      <c r="H164" s="101"/>
      <c r="I164" s="96">
        <v>125</v>
      </c>
      <c r="J164" s="112"/>
      <c r="K164" s="96">
        <v>250</v>
      </c>
      <c r="L164" s="101"/>
      <c r="M164" s="96">
        <v>150</v>
      </c>
      <c r="N164" s="112"/>
      <c r="O164" s="78"/>
      <c r="P164" s="1493"/>
      <c r="Q164" s="84" t="s">
        <v>230</v>
      </c>
      <c r="R164" s="185">
        <f t="shared" si="192"/>
        <v>0</v>
      </c>
      <c r="S164" s="101"/>
      <c r="T164" s="185">
        <f t="shared" si="193"/>
        <v>3.3</v>
      </c>
      <c r="U164" s="101"/>
      <c r="V164" s="185">
        <f t="shared" si="194"/>
        <v>34.5</v>
      </c>
      <c r="W164" s="101"/>
      <c r="X164" s="185">
        <f t="shared" si="195"/>
        <v>111.5</v>
      </c>
      <c r="Y164" s="112"/>
      <c r="Z164" s="185">
        <f t="shared" si="196"/>
        <v>20</v>
      </c>
      <c r="AA164" s="117"/>
      <c r="AB164" s="185">
        <f t="shared" si="197"/>
        <v>33.75</v>
      </c>
      <c r="AC164" s="112"/>
      <c r="AD164" s="190">
        <f t="shared" si="198"/>
        <v>0</v>
      </c>
      <c r="AE164" s="386">
        <f t="shared" si="199"/>
        <v>203.05</v>
      </c>
      <c r="AF164" s="1493"/>
      <c r="AG164" s="84" t="s">
        <v>230</v>
      </c>
      <c r="AH164" s="280">
        <v>0</v>
      </c>
      <c r="AI164" s="184">
        <f t="shared" si="206"/>
        <v>0</v>
      </c>
      <c r="AJ164" s="101"/>
      <c r="AK164" s="184">
        <f t="shared" si="207"/>
        <v>3.3000000000000003</v>
      </c>
      <c r="AL164" s="101"/>
      <c r="AM164" s="184">
        <f t="shared" si="208"/>
        <v>34.5</v>
      </c>
      <c r="AN164" s="101"/>
      <c r="AO164" s="184">
        <f t="shared" si="209"/>
        <v>111.5</v>
      </c>
      <c r="AP164" s="112"/>
      <c r="AQ164" s="184">
        <f t="shared" si="210"/>
        <v>20</v>
      </c>
      <c r="AR164" s="117"/>
      <c r="AS164" s="184">
        <f t="shared" si="211"/>
        <v>33.75</v>
      </c>
      <c r="AT164" s="112"/>
      <c r="AU164" s="184">
        <f t="shared" si="212"/>
        <v>0</v>
      </c>
      <c r="AV164" s="383">
        <f t="shared" si="200"/>
        <v>203.05</v>
      </c>
      <c r="AW164" s="1493"/>
      <c r="AX164" s="84" t="s">
        <v>230</v>
      </c>
      <c r="AY164" s="262">
        <f t="shared" si="213"/>
        <v>0</v>
      </c>
      <c r="AZ164" s="185">
        <f t="shared" si="201"/>
        <v>203.05</v>
      </c>
      <c r="BA164" s="101"/>
      <c r="BB164" s="185">
        <f t="shared" si="202"/>
        <v>203.05</v>
      </c>
      <c r="BC164" s="112"/>
      <c r="BD164" s="237">
        <v>1</v>
      </c>
      <c r="BE164" s="101"/>
      <c r="BF164" s="236">
        <f t="shared" si="203"/>
        <v>203.05</v>
      </c>
      <c r="BG164" s="112"/>
      <c r="BH164" s="185">
        <f t="shared" si="204"/>
        <v>0</v>
      </c>
      <c r="BI164" s="117"/>
      <c r="BJ164" s="236">
        <f t="shared" si="205"/>
        <v>0</v>
      </c>
      <c r="BK164" s="112"/>
      <c r="BL164" s="239">
        <v>39934</v>
      </c>
    </row>
    <row r="165" spans="2:64" ht="24">
      <c r="B165" s="84" t="s">
        <v>229</v>
      </c>
      <c r="C165" s="138">
        <v>0</v>
      </c>
      <c r="D165" s="101"/>
      <c r="E165" s="96">
        <v>80</v>
      </c>
      <c r="F165" s="101"/>
      <c r="G165" s="138">
        <v>0</v>
      </c>
      <c r="H165" s="138">
        <v>0</v>
      </c>
      <c r="I165" s="138">
        <v>0</v>
      </c>
      <c r="J165" s="138">
        <v>0</v>
      </c>
      <c r="K165" s="138">
        <v>0</v>
      </c>
      <c r="L165" s="104"/>
      <c r="M165" s="96">
        <v>200</v>
      </c>
      <c r="N165" s="112"/>
      <c r="O165" s="78"/>
      <c r="P165" s="1493"/>
      <c r="Q165" s="84" t="s">
        <v>229</v>
      </c>
      <c r="R165" s="185">
        <f t="shared" si="192"/>
        <v>0</v>
      </c>
      <c r="S165" s="101"/>
      <c r="T165" s="185">
        <f t="shared" si="193"/>
        <v>1.76</v>
      </c>
      <c r="U165" s="101"/>
      <c r="V165" s="185">
        <f t="shared" si="194"/>
        <v>0</v>
      </c>
      <c r="W165" s="101"/>
      <c r="X165" s="185">
        <f t="shared" si="195"/>
        <v>0</v>
      </c>
      <c r="Y165" s="112"/>
      <c r="Z165" s="185">
        <f t="shared" si="196"/>
        <v>0</v>
      </c>
      <c r="AA165" s="117"/>
      <c r="AB165" s="185">
        <f t="shared" si="197"/>
        <v>45</v>
      </c>
      <c r="AC165" s="112"/>
      <c r="AD165" s="190">
        <f t="shared" si="198"/>
        <v>0</v>
      </c>
      <c r="AE165" s="386">
        <f t="shared" si="199"/>
        <v>46.76</v>
      </c>
      <c r="AF165" s="1493"/>
      <c r="AG165" s="84" t="s">
        <v>229</v>
      </c>
      <c r="AH165" s="280">
        <v>0</v>
      </c>
      <c r="AI165" s="184">
        <f t="shared" si="206"/>
        <v>0</v>
      </c>
      <c r="AJ165" s="101"/>
      <c r="AK165" s="184">
        <f t="shared" si="207"/>
        <v>1.76</v>
      </c>
      <c r="AL165" s="101"/>
      <c r="AM165" s="184">
        <f t="shared" si="208"/>
        <v>0</v>
      </c>
      <c r="AN165" s="101"/>
      <c r="AO165" s="184">
        <f t="shared" si="209"/>
        <v>0</v>
      </c>
      <c r="AP165" s="112"/>
      <c r="AQ165" s="184">
        <f t="shared" si="210"/>
        <v>0</v>
      </c>
      <c r="AR165" s="117"/>
      <c r="AS165" s="184">
        <f t="shared" si="211"/>
        <v>45</v>
      </c>
      <c r="AT165" s="112"/>
      <c r="AU165" s="184">
        <f t="shared" si="212"/>
        <v>0</v>
      </c>
      <c r="AV165" s="383">
        <f t="shared" si="200"/>
        <v>46.76</v>
      </c>
      <c r="AW165" s="1493"/>
      <c r="AX165" s="84" t="s">
        <v>229</v>
      </c>
      <c r="AY165" s="262">
        <f t="shared" si="213"/>
        <v>0</v>
      </c>
      <c r="AZ165" s="185">
        <f t="shared" si="201"/>
        <v>46.76</v>
      </c>
      <c r="BA165" s="101"/>
      <c r="BB165" s="185">
        <f t="shared" si="202"/>
        <v>46.76</v>
      </c>
      <c r="BC165" s="112"/>
      <c r="BD165" s="237">
        <v>1</v>
      </c>
      <c r="BE165" s="101"/>
      <c r="BF165" s="236">
        <f t="shared" si="203"/>
        <v>46.76</v>
      </c>
      <c r="BG165" s="112"/>
      <c r="BH165" s="185">
        <f t="shared" si="204"/>
        <v>0</v>
      </c>
      <c r="BI165" s="117"/>
      <c r="BJ165" s="236">
        <f t="shared" si="205"/>
        <v>0</v>
      </c>
      <c r="BK165" s="112"/>
      <c r="BL165" s="239">
        <v>39934</v>
      </c>
    </row>
    <row r="166" spans="2:64">
      <c r="B166" s="84" t="s">
        <v>571</v>
      </c>
      <c r="C166" s="138">
        <v>0</v>
      </c>
      <c r="D166" s="101"/>
      <c r="E166" s="109">
        <v>115</v>
      </c>
      <c r="F166" s="124"/>
      <c r="G166" s="109">
        <v>115</v>
      </c>
      <c r="H166" s="124"/>
      <c r="I166" s="109">
        <v>115</v>
      </c>
      <c r="J166" s="124"/>
      <c r="K166" s="109">
        <v>110</v>
      </c>
      <c r="L166" s="104"/>
      <c r="M166" s="109">
        <v>115</v>
      </c>
      <c r="N166" s="124"/>
      <c r="O166" s="78"/>
      <c r="P166" s="1493"/>
      <c r="Q166" s="84" t="s">
        <v>571</v>
      </c>
      <c r="R166" s="185">
        <f t="shared" si="192"/>
        <v>0</v>
      </c>
      <c r="S166" s="101"/>
      <c r="T166" s="185">
        <f t="shared" si="193"/>
        <v>2.5299999999999998</v>
      </c>
      <c r="U166" s="101"/>
      <c r="V166" s="185">
        <f t="shared" si="194"/>
        <v>31.74</v>
      </c>
      <c r="W166" s="101"/>
      <c r="X166" s="185">
        <f t="shared" si="195"/>
        <v>102.58</v>
      </c>
      <c r="Y166" s="112"/>
      <c r="Z166" s="185">
        <f t="shared" si="196"/>
        <v>8.8000000000000007</v>
      </c>
      <c r="AA166" s="117"/>
      <c r="AB166" s="185">
        <f t="shared" si="197"/>
        <v>25.875</v>
      </c>
      <c r="AC166" s="112"/>
      <c r="AD166" s="190">
        <f t="shared" si="198"/>
        <v>0</v>
      </c>
      <c r="AE166" s="386">
        <f t="shared" si="199"/>
        <v>171.52500000000001</v>
      </c>
      <c r="AF166" s="1493"/>
      <c r="AG166" s="84" t="s">
        <v>571</v>
      </c>
      <c r="AH166" s="280">
        <v>0</v>
      </c>
      <c r="AI166" s="184">
        <f t="shared" si="206"/>
        <v>0</v>
      </c>
      <c r="AJ166" s="101"/>
      <c r="AK166" s="184">
        <f t="shared" si="207"/>
        <v>2.5299999999999998</v>
      </c>
      <c r="AL166" s="101"/>
      <c r="AM166" s="184">
        <f t="shared" si="208"/>
        <v>31.739999999999995</v>
      </c>
      <c r="AN166" s="101"/>
      <c r="AO166" s="184">
        <f t="shared" si="209"/>
        <v>102.58</v>
      </c>
      <c r="AP166" s="112"/>
      <c r="AQ166" s="184">
        <f t="shared" si="210"/>
        <v>8.8000000000000007</v>
      </c>
      <c r="AR166" s="117"/>
      <c r="AS166" s="184">
        <f t="shared" si="211"/>
        <v>25.874999999999996</v>
      </c>
      <c r="AT166" s="112"/>
      <c r="AU166" s="184">
        <f t="shared" si="212"/>
        <v>0</v>
      </c>
      <c r="AV166" s="383">
        <f t="shared" si="200"/>
        <v>171.52500000000001</v>
      </c>
      <c r="AW166" s="1493"/>
      <c r="AX166" s="84" t="s">
        <v>571</v>
      </c>
      <c r="AY166" s="262">
        <f t="shared" si="213"/>
        <v>0</v>
      </c>
      <c r="AZ166" s="185">
        <f t="shared" si="201"/>
        <v>171.52500000000001</v>
      </c>
      <c r="BA166" s="101"/>
      <c r="BB166" s="185">
        <f t="shared" si="202"/>
        <v>171.52500000000001</v>
      </c>
      <c r="BC166" s="112"/>
      <c r="BD166" s="237">
        <v>1</v>
      </c>
      <c r="BE166" s="101"/>
      <c r="BF166" s="236">
        <f t="shared" si="203"/>
        <v>171.52500000000001</v>
      </c>
      <c r="BG166" s="112"/>
      <c r="BH166" s="185">
        <f t="shared" si="204"/>
        <v>0</v>
      </c>
      <c r="BI166" s="117"/>
      <c r="BJ166" s="236">
        <f t="shared" si="205"/>
        <v>0</v>
      </c>
      <c r="BK166" s="112"/>
      <c r="BL166" s="239">
        <v>39934</v>
      </c>
    </row>
    <row r="167" spans="2:64">
      <c r="B167" s="84" t="s">
        <v>597</v>
      </c>
      <c r="C167" s="138">
        <v>0</v>
      </c>
      <c r="D167" s="101"/>
      <c r="E167" s="96">
        <v>100</v>
      </c>
      <c r="F167" s="125"/>
      <c r="G167" s="109">
        <v>110</v>
      </c>
      <c r="H167" s="124"/>
      <c r="I167" s="109">
        <v>110</v>
      </c>
      <c r="J167" s="124"/>
      <c r="K167" s="109">
        <v>110</v>
      </c>
      <c r="L167" s="104"/>
      <c r="M167" s="96">
        <v>100</v>
      </c>
      <c r="N167" s="112"/>
      <c r="O167" s="78"/>
      <c r="P167" s="1493"/>
      <c r="Q167" s="84" t="s">
        <v>597</v>
      </c>
      <c r="R167" s="185">
        <f t="shared" si="192"/>
        <v>0</v>
      </c>
      <c r="S167" s="101"/>
      <c r="T167" s="185">
        <f t="shared" si="193"/>
        <v>2.2000000000000002</v>
      </c>
      <c r="U167" s="101"/>
      <c r="V167" s="185">
        <f t="shared" si="194"/>
        <v>30.36</v>
      </c>
      <c r="W167" s="101"/>
      <c r="X167" s="185">
        <f t="shared" si="195"/>
        <v>98.12</v>
      </c>
      <c r="Y167" s="112"/>
      <c r="Z167" s="185">
        <f t="shared" si="196"/>
        <v>8.8000000000000007</v>
      </c>
      <c r="AA167" s="117"/>
      <c r="AB167" s="185">
        <f t="shared" si="197"/>
        <v>22.5</v>
      </c>
      <c r="AC167" s="112"/>
      <c r="AD167" s="190">
        <f t="shared" si="198"/>
        <v>0</v>
      </c>
      <c r="AE167" s="386">
        <f t="shared" si="199"/>
        <v>161.98000000000002</v>
      </c>
      <c r="AF167" s="1493"/>
      <c r="AG167" s="84" t="s">
        <v>597</v>
      </c>
      <c r="AH167" s="280">
        <v>0</v>
      </c>
      <c r="AI167" s="184">
        <f t="shared" si="206"/>
        <v>0</v>
      </c>
      <c r="AJ167" s="101"/>
      <c r="AK167" s="184">
        <f t="shared" si="207"/>
        <v>2.2000000000000002</v>
      </c>
      <c r="AL167" s="101"/>
      <c r="AM167" s="184">
        <f t="shared" si="208"/>
        <v>30.36</v>
      </c>
      <c r="AN167" s="101"/>
      <c r="AO167" s="184">
        <f t="shared" si="209"/>
        <v>98.12</v>
      </c>
      <c r="AP167" s="112"/>
      <c r="AQ167" s="184">
        <f t="shared" si="210"/>
        <v>8.8000000000000007</v>
      </c>
      <c r="AR167" s="117"/>
      <c r="AS167" s="184">
        <f t="shared" si="211"/>
        <v>22.5</v>
      </c>
      <c r="AT167" s="112"/>
      <c r="AU167" s="184">
        <f t="shared" si="212"/>
        <v>0</v>
      </c>
      <c r="AV167" s="383">
        <f t="shared" si="200"/>
        <v>161.98000000000002</v>
      </c>
      <c r="AW167" s="1493"/>
      <c r="AX167" s="84" t="s">
        <v>597</v>
      </c>
      <c r="AY167" s="262">
        <f t="shared" si="213"/>
        <v>0</v>
      </c>
      <c r="AZ167" s="185">
        <f t="shared" si="201"/>
        <v>161.98000000000002</v>
      </c>
      <c r="BA167" s="101"/>
      <c r="BB167" s="185">
        <f t="shared" si="202"/>
        <v>161.98000000000002</v>
      </c>
      <c r="BC167" s="112"/>
      <c r="BD167" s="237">
        <v>1</v>
      </c>
      <c r="BE167" s="101"/>
      <c r="BF167" s="236">
        <f t="shared" si="203"/>
        <v>161.98000000000002</v>
      </c>
      <c r="BG167" s="112"/>
      <c r="BH167" s="185">
        <f t="shared" si="204"/>
        <v>0</v>
      </c>
      <c r="BI167" s="117"/>
      <c r="BJ167" s="236">
        <f t="shared" si="205"/>
        <v>0</v>
      </c>
      <c r="BK167" s="112"/>
      <c r="BL167" s="239">
        <v>39934</v>
      </c>
    </row>
    <row r="168" spans="2:64">
      <c r="B168" s="84" t="s">
        <v>598</v>
      </c>
      <c r="C168" s="98">
        <v>20</v>
      </c>
      <c r="D168" s="103" t="s">
        <v>225</v>
      </c>
      <c r="E168" s="96">
        <v>20</v>
      </c>
      <c r="F168" s="101"/>
      <c r="G168" s="96">
        <v>20</v>
      </c>
      <c r="H168" s="101"/>
      <c r="I168" s="96">
        <v>30</v>
      </c>
      <c r="J168" s="125"/>
      <c r="K168" s="109">
        <v>35</v>
      </c>
      <c r="L168" s="104"/>
      <c r="M168" s="96">
        <v>40</v>
      </c>
      <c r="N168" s="112"/>
      <c r="O168" s="78"/>
      <c r="P168" s="1493"/>
      <c r="Q168" s="84" t="s">
        <v>598</v>
      </c>
      <c r="R168" s="185">
        <f t="shared" si="192"/>
        <v>0.08</v>
      </c>
      <c r="S168" s="101"/>
      <c r="T168" s="185">
        <f t="shared" si="193"/>
        <v>0.44</v>
      </c>
      <c r="U168" s="101"/>
      <c r="V168" s="185">
        <f t="shared" si="194"/>
        <v>5.52</v>
      </c>
      <c r="W168" s="101"/>
      <c r="X168" s="185">
        <f t="shared" si="195"/>
        <v>26.76</v>
      </c>
      <c r="Y168" s="112"/>
      <c r="Z168" s="185">
        <f t="shared" si="196"/>
        <v>2.8</v>
      </c>
      <c r="AA168" s="117"/>
      <c r="AB168" s="185">
        <f t="shared" si="197"/>
        <v>9</v>
      </c>
      <c r="AC168" s="112"/>
      <c r="AD168" s="190">
        <f t="shared" si="198"/>
        <v>0</v>
      </c>
      <c r="AE168" s="386">
        <f t="shared" si="199"/>
        <v>44.599999999999994</v>
      </c>
      <c r="AF168" s="1493"/>
      <c r="AG168" s="84" t="s">
        <v>598</v>
      </c>
      <c r="AH168" s="280">
        <v>0</v>
      </c>
      <c r="AI168" s="184">
        <f t="shared" si="206"/>
        <v>0.08</v>
      </c>
      <c r="AJ168" s="101"/>
      <c r="AK168" s="184">
        <f t="shared" si="207"/>
        <v>0.44</v>
      </c>
      <c r="AL168" s="101"/>
      <c r="AM168" s="184">
        <f t="shared" si="208"/>
        <v>5.52</v>
      </c>
      <c r="AN168" s="101"/>
      <c r="AO168" s="184">
        <f t="shared" si="209"/>
        <v>26.76</v>
      </c>
      <c r="AP168" s="112"/>
      <c r="AQ168" s="184">
        <f t="shared" si="210"/>
        <v>2.8</v>
      </c>
      <c r="AR168" s="117"/>
      <c r="AS168" s="184">
        <f t="shared" si="211"/>
        <v>9</v>
      </c>
      <c r="AT168" s="112"/>
      <c r="AU168" s="184">
        <f t="shared" si="212"/>
        <v>0</v>
      </c>
      <c r="AV168" s="383">
        <f t="shared" si="200"/>
        <v>44.599999999999994</v>
      </c>
      <c r="AW168" s="1493"/>
      <c r="AX168" s="84" t="s">
        <v>598</v>
      </c>
      <c r="AY168" s="262">
        <f t="shared" si="213"/>
        <v>0</v>
      </c>
      <c r="AZ168" s="185">
        <f t="shared" si="201"/>
        <v>44.599999999999994</v>
      </c>
      <c r="BA168" s="101"/>
      <c r="BB168" s="185">
        <f t="shared" si="202"/>
        <v>44.599999999999994</v>
      </c>
      <c r="BC168" s="112"/>
      <c r="BD168" s="237">
        <v>1</v>
      </c>
      <c r="BE168" s="101"/>
      <c r="BF168" s="236">
        <f t="shared" si="203"/>
        <v>44.599999999999994</v>
      </c>
      <c r="BG168" s="112"/>
      <c r="BH168" s="185">
        <f t="shared" si="204"/>
        <v>0</v>
      </c>
      <c r="BI168" s="117"/>
      <c r="BJ168" s="236">
        <f t="shared" si="205"/>
        <v>0</v>
      </c>
      <c r="BK168" s="112"/>
      <c r="BL168" s="239">
        <v>39934</v>
      </c>
    </row>
    <row r="169" spans="2:64">
      <c r="B169" s="84" t="s">
        <v>573</v>
      </c>
      <c r="C169" s="138">
        <v>0</v>
      </c>
      <c r="D169" s="101"/>
      <c r="E169" s="96">
        <v>60</v>
      </c>
      <c r="F169" s="101"/>
      <c r="G169" s="96">
        <v>60</v>
      </c>
      <c r="H169" s="101"/>
      <c r="I169" s="96">
        <v>60</v>
      </c>
      <c r="J169" s="112"/>
      <c r="K169" s="96">
        <v>120</v>
      </c>
      <c r="L169" s="101"/>
      <c r="M169" s="96">
        <v>120</v>
      </c>
      <c r="N169" s="112"/>
      <c r="O169" s="78"/>
      <c r="P169" s="1493"/>
      <c r="Q169" s="84" t="s">
        <v>573</v>
      </c>
      <c r="R169" s="185">
        <f t="shared" si="192"/>
        <v>0</v>
      </c>
      <c r="S169" s="101"/>
      <c r="T169" s="185">
        <f t="shared" si="193"/>
        <v>1.32</v>
      </c>
      <c r="U169" s="101"/>
      <c r="V169" s="185">
        <f t="shared" si="194"/>
        <v>16.559999999999999</v>
      </c>
      <c r="W169" s="101"/>
      <c r="X169" s="185">
        <f t="shared" si="195"/>
        <v>53.52</v>
      </c>
      <c r="Y169" s="112"/>
      <c r="Z169" s="185">
        <f t="shared" si="196"/>
        <v>9.6</v>
      </c>
      <c r="AA169" s="117"/>
      <c r="AB169" s="185">
        <f t="shared" si="197"/>
        <v>27</v>
      </c>
      <c r="AC169" s="112"/>
      <c r="AD169" s="190">
        <f t="shared" si="198"/>
        <v>0</v>
      </c>
      <c r="AE169" s="386">
        <f t="shared" si="199"/>
        <v>108</v>
      </c>
      <c r="AF169" s="1493"/>
      <c r="AG169" s="84" t="s">
        <v>573</v>
      </c>
      <c r="AH169" s="280">
        <v>0</v>
      </c>
      <c r="AI169" s="184">
        <f t="shared" si="206"/>
        <v>0</v>
      </c>
      <c r="AJ169" s="101"/>
      <c r="AK169" s="184">
        <f t="shared" si="207"/>
        <v>1.32</v>
      </c>
      <c r="AL169" s="101"/>
      <c r="AM169" s="184">
        <f t="shared" si="208"/>
        <v>16.559999999999999</v>
      </c>
      <c r="AN169" s="101"/>
      <c r="AO169" s="184">
        <f t="shared" si="209"/>
        <v>53.52</v>
      </c>
      <c r="AP169" s="112"/>
      <c r="AQ169" s="184">
        <f t="shared" si="210"/>
        <v>9.6</v>
      </c>
      <c r="AR169" s="117"/>
      <c r="AS169" s="184">
        <f t="shared" si="211"/>
        <v>27</v>
      </c>
      <c r="AT169" s="112"/>
      <c r="AU169" s="184">
        <f t="shared" si="212"/>
        <v>0</v>
      </c>
      <c r="AV169" s="383">
        <f t="shared" si="200"/>
        <v>108</v>
      </c>
      <c r="AW169" s="1493"/>
      <c r="AX169" s="84" t="s">
        <v>573</v>
      </c>
      <c r="AY169" s="262">
        <f t="shared" si="213"/>
        <v>0</v>
      </c>
      <c r="AZ169" s="185">
        <f t="shared" si="201"/>
        <v>108</v>
      </c>
      <c r="BA169" s="101"/>
      <c r="BB169" s="185">
        <f t="shared" si="202"/>
        <v>108</v>
      </c>
      <c r="BC169" s="112"/>
      <c r="BD169" s="237">
        <v>1</v>
      </c>
      <c r="BE169" s="101"/>
      <c r="BF169" s="236">
        <f t="shared" si="203"/>
        <v>108</v>
      </c>
      <c r="BG169" s="112"/>
      <c r="BH169" s="185">
        <f t="shared" si="204"/>
        <v>0</v>
      </c>
      <c r="BI169" s="117"/>
      <c r="BJ169" s="236">
        <f t="shared" si="205"/>
        <v>0</v>
      </c>
      <c r="BK169" s="112"/>
      <c r="BL169" s="239">
        <v>39934</v>
      </c>
    </row>
    <row r="170" spans="2:64" ht="24">
      <c r="B170" s="87" t="s">
        <v>228</v>
      </c>
      <c r="C170" s="268">
        <v>230</v>
      </c>
      <c r="D170" s="105"/>
      <c r="E170" s="268">
        <v>230</v>
      </c>
      <c r="F170" s="269"/>
      <c r="G170" s="233">
        <v>0</v>
      </c>
      <c r="H170" s="105"/>
      <c r="I170" s="233">
        <v>0</v>
      </c>
      <c r="J170" s="164"/>
      <c r="K170" s="233">
        <v>0</v>
      </c>
      <c r="L170" s="105"/>
      <c r="M170" s="233">
        <v>0</v>
      </c>
      <c r="N170" s="164"/>
      <c r="O170" s="80"/>
      <c r="P170" s="1493"/>
      <c r="Q170" s="87" t="s">
        <v>228</v>
      </c>
      <c r="R170" s="185">
        <f t="shared" si="192"/>
        <v>0.92</v>
      </c>
      <c r="S170" s="101"/>
      <c r="T170" s="185">
        <f t="shared" si="193"/>
        <v>5.0599999999999996</v>
      </c>
      <c r="U170" s="101"/>
      <c r="V170" s="185"/>
      <c r="W170" s="101"/>
      <c r="X170" s="185"/>
      <c r="Y170" s="112"/>
      <c r="Z170" s="185"/>
      <c r="AA170" s="117"/>
      <c r="AB170" s="185"/>
      <c r="AC170" s="112"/>
      <c r="AD170" s="190">
        <f t="shared" si="198"/>
        <v>0</v>
      </c>
      <c r="AE170" s="386">
        <f t="shared" si="199"/>
        <v>5.9799999999999995</v>
      </c>
      <c r="AF170" s="1493"/>
      <c r="AG170" s="87" t="s">
        <v>228</v>
      </c>
      <c r="AH170" s="283">
        <v>0</v>
      </c>
      <c r="AI170" s="279">
        <f t="shared" si="206"/>
        <v>0.91999999999999993</v>
      </c>
      <c r="AJ170" s="193"/>
      <c r="AK170" s="279">
        <f t="shared" si="207"/>
        <v>5.0599999999999996</v>
      </c>
      <c r="AL170" s="193"/>
      <c r="AM170" s="279">
        <f t="shared" si="208"/>
        <v>0</v>
      </c>
      <c r="AN170" s="193"/>
      <c r="AO170" s="279">
        <f t="shared" si="209"/>
        <v>0</v>
      </c>
      <c r="AP170" s="194"/>
      <c r="AQ170" s="279">
        <f t="shared" si="210"/>
        <v>0</v>
      </c>
      <c r="AR170" s="195"/>
      <c r="AS170" s="279">
        <f t="shared" si="211"/>
        <v>0</v>
      </c>
      <c r="AT170" s="194"/>
      <c r="AU170" s="279">
        <f t="shared" si="212"/>
        <v>0</v>
      </c>
      <c r="AV170" s="383">
        <f t="shared" si="200"/>
        <v>5.9799999999999995</v>
      </c>
      <c r="AW170" s="1493"/>
      <c r="AX170" s="87" t="s">
        <v>228</v>
      </c>
      <c r="AY170" s="286">
        <f t="shared" si="213"/>
        <v>0</v>
      </c>
      <c r="AZ170" s="192">
        <f t="shared" si="201"/>
        <v>5.9799999999999995</v>
      </c>
      <c r="BA170" s="193"/>
      <c r="BB170" s="192">
        <f t="shared" si="202"/>
        <v>5.9799999999999995</v>
      </c>
      <c r="BC170" s="194"/>
      <c r="BD170" s="287">
        <v>1</v>
      </c>
      <c r="BE170" s="193"/>
      <c r="BF170" s="288">
        <f t="shared" si="203"/>
        <v>5.9799999999999995</v>
      </c>
      <c r="BG170" s="194"/>
      <c r="BH170" s="192">
        <f t="shared" si="204"/>
        <v>0</v>
      </c>
      <c r="BI170" s="195"/>
      <c r="BJ170" s="288">
        <f t="shared" si="205"/>
        <v>0</v>
      </c>
      <c r="BK170" s="194"/>
      <c r="BL170" s="289">
        <v>39934</v>
      </c>
    </row>
    <row r="171" spans="2:64">
      <c r="B171" s="88"/>
      <c r="C171" s="81"/>
      <c r="D171" s="81"/>
      <c r="E171" s="81"/>
      <c r="F171" s="128"/>
      <c r="G171" s="81"/>
      <c r="H171" s="128"/>
      <c r="I171" s="81"/>
      <c r="J171" s="128"/>
      <c r="K171" s="81"/>
      <c r="L171" s="120"/>
      <c r="M171" s="81"/>
      <c r="N171" s="128"/>
      <c r="O171" s="81"/>
      <c r="P171" s="63"/>
      <c r="Q171" s="88"/>
      <c r="R171" s="81"/>
      <c r="S171" s="81"/>
      <c r="T171" s="81"/>
      <c r="U171" s="128"/>
      <c r="V171" s="81"/>
      <c r="W171" s="128"/>
      <c r="X171" s="81"/>
      <c r="Y171" s="128"/>
      <c r="Z171" s="81"/>
      <c r="AA171" s="120"/>
      <c r="AB171" s="81"/>
      <c r="AC171" s="128"/>
      <c r="AD171" s="81"/>
      <c r="AE171" s="81"/>
      <c r="AF171" s="63"/>
      <c r="AG171" s="88"/>
      <c r="AH171" s="81"/>
      <c r="AI171" s="81"/>
      <c r="AJ171" s="81"/>
      <c r="AK171" s="81"/>
      <c r="AL171" s="128"/>
      <c r="AM171" s="81"/>
      <c r="AN171" s="128"/>
      <c r="AO171" s="81"/>
      <c r="AP171" s="128"/>
      <c r="AQ171" s="81"/>
      <c r="AR171" s="120"/>
      <c r="AS171" s="81"/>
      <c r="AT171" s="128"/>
      <c r="AU171" s="81"/>
      <c r="AV171" s="81"/>
      <c r="AW171" s="63"/>
      <c r="AX171" s="88"/>
      <c r="AY171" s="63"/>
      <c r="AZ171" s="81"/>
      <c r="BA171" s="81"/>
      <c r="BB171" s="81"/>
      <c r="BC171" s="128"/>
      <c r="BD171" s="81"/>
      <c r="BE171" s="128"/>
      <c r="BF171" s="81"/>
      <c r="BG171" s="128"/>
      <c r="BH171" s="81"/>
      <c r="BI171" s="120"/>
      <c r="BJ171" s="81"/>
      <c r="BK171" s="128"/>
      <c r="BL171" s="81"/>
    </row>
    <row r="172" spans="2:64">
      <c r="B172" s="88"/>
      <c r="C172" s="81"/>
      <c r="D172" s="81"/>
      <c r="E172" s="81"/>
      <c r="F172" s="128"/>
      <c r="G172" s="81"/>
      <c r="H172" s="128"/>
      <c r="I172" s="81"/>
      <c r="J172" s="128"/>
      <c r="K172" s="81"/>
      <c r="L172" s="120"/>
      <c r="M172" s="81"/>
      <c r="N172" s="128"/>
      <c r="O172" s="81"/>
      <c r="Q172" s="88"/>
      <c r="R172" s="81"/>
      <c r="S172" s="81"/>
      <c r="T172" s="81"/>
      <c r="U172" s="128"/>
      <c r="V172" s="81"/>
      <c r="W172" s="128"/>
      <c r="X172" s="81"/>
      <c r="Y172" s="128"/>
      <c r="Z172" s="81"/>
      <c r="AA172" s="120"/>
      <c r="AB172" s="81"/>
      <c r="AC172" s="128"/>
      <c r="AD172" s="81"/>
      <c r="AE172" s="81"/>
      <c r="AG172" s="88"/>
      <c r="AI172" s="81"/>
      <c r="AJ172" s="81"/>
      <c r="AK172" s="81"/>
      <c r="AL172" s="128"/>
      <c r="AM172" s="81"/>
      <c r="AN172" s="128"/>
      <c r="AO172" s="81"/>
      <c r="AP172" s="128"/>
      <c r="AQ172" s="81"/>
      <c r="AR172" s="120"/>
      <c r="AS172" s="81"/>
      <c r="AT172" s="128"/>
      <c r="AU172" s="81"/>
      <c r="AV172" s="81"/>
      <c r="AX172" s="88"/>
      <c r="AZ172" s="81"/>
      <c r="BA172" s="81"/>
      <c r="BB172" s="81"/>
      <c r="BC172" s="128"/>
      <c r="BD172" s="81"/>
      <c r="BE172" s="128"/>
      <c r="BF172" s="81"/>
      <c r="BG172" s="128"/>
      <c r="BH172" s="81"/>
      <c r="BI172" s="120"/>
      <c r="BJ172" s="81"/>
      <c r="BK172" s="128"/>
      <c r="BL172" s="81"/>
    </row>
    <row r="173" spans="2:64" ht="15">
      <c r="B173" s="25" t="s">
        <v>271</v>
      </c>
      <c r="C173" s="66"/>
      <c r="D173" s="66"/>
      <c r="E173" s="24"/>
      <c r="F173" s="129"/>
      <c r="G173" s="24"/>
      <c r="H173" s="129"/>
      <c r="I173"/>
      <c r="J173" s="35"/>
      <c r="K173"/>
      <c r="L173" s="121"/>
      <c r="M173"/>
      <c r="N173" s="35"/>
      <c r="O173"/>
      <c r="Q173" s="25" t="s">
        <v>271</v>
      </c>
      <c r="R173" s="66"/>
      <c r="S173" s="66"/>
      <c r="T173" s="24"/>
      <c r="U173" s="129"/>
      <c r="V173" s="24"/>
      <c r="W173" s="129"/>
      <c r="X173"/>
      <c r="Y173" s="35"/>
      <c r="Z173"/>
      <c r="AA173" s="121"/>
      <c r="AB173"/>
      <c r="AC173" s="35"/>
      <c r="AD173"/>
      <c r="AE173"/>
      <c r="AG173" s="25" t="s">
        <v>271</v>
      </c>
      <c r="AI173" s="66"/>
      <c r="AJ173" s="66"/>
      <c r="AK173" s="24"/>
      <c r="AL173" s="129"/>
      <c r="AM173" s="24"/>
      <c r="AN173" s="129"/>
      <c r="AO173"/>
      <c r="AP173" s="35"/>
      <c r="AQ173"/>
      <c r="AR173" s="121"/>
      <c r="AS173"/>
      <c r="AT173" s="35"/>
      <c r="AU173"/>
      <c r="AV173"/>
      <c r="AX173" s="25" t="s">
        <v>271</v>
      </c>
      <c r="AZ173" s="66"/>
      <c r="BA173" s="66"/>
      <c r="BB173" s="24"/>
      <c r="BC173" s="129"/>
      <c r="BD173" s="24"/>
      <c r="BE173" s="129"/>
      <c r="BF173"/>
      <c r="BG173" s="35"/>
      <c r="BH173"/>
      <c r="BI173" s="121"/>
      <c r="BJ173"/>
      <c r="BK173" s="35"/>
      <c r="BL173"/>
    </row>
    <row r="174" spans="2:64">
      <c r="B174" s="88"/>
      <c r="C174" s="81"/>
      <c r="D174" s="81"/>
      <c r="E174" s="81"/>
      <c r="F174" s="128"/>
      <c r="G174" s="81"/>
      <c r="H174" s="128"/>
      <c r="I174" s="81"/>
      <c r="J174" s="128"/>
      <c r="K174" s="81"/>
      <c r="L174" s="120"/>
      <c r="M174" s="81"/>
      <c r="N174" s="128"/>
      <c r="O174" s="81"/>
      <c r="Q174" s="88"/>
      <c r="R174" s="81"/>
      <c r="S174" s="81"/>
      <c r="T174" s="81"/>
      <c r="U174" s="128"/>
      <c r="V174" s="81"/>
      <c r="W174" s="128"/>
      <c r="X174" s="81"/>
      <c r="Y174" s="128"/>
      <c r="Z174" s="81"/>
      <c r="AA174" s="120"/>
      <c r="AB174" s="81"/>
      <c r="AC174" s="128"/>
      <c r="AD174" s="81"/>
      <c r="AE174" s="81"/>
      <c r="AG174" s="88"/>
      <c r="AI174" s="81"/>
      <c r="AJ174" s="81"/>
      <c r="AK174" s="81"/>
      <c r="AL174" s="128"/>
      <c r="AM174" s="81"/>
      <c r="AN174" s="128"/>
      <c r="AO174" s="81"/>
      <c r="AP174" s="128"/>
      <c r="AQ174" s="81"/>
      <c r="AR174" s="120"/>
      <c r="AS174" s="81"/>
      <c r="AT174" s="128"/>
      <c r="AU174" s="81"/>
      <c r="AV174" s="81"/>
      <c r="AX174" s="88"/>
      <c r="AZ174" s="81"/>
      <c r="BA174" s="81"/>
      <c r="BB174" s="81"/>
      <c r="BC174" s="128"/>
      <c r="BD174" s="81"/>
      <c r="BE174" s="128"/>
      <c r="BF174" s="81"/>
      <c r="BG174" s="128"/>
      <c r="BH174" s="81"/>
      <c r="BI174" s="120"/>
      <c r="BJ174" s="81"/>
      <c r="BK174" s="128"/>
      <c r="BL174" s="81"/>
    </row>
    <row r="175" spans="2:64">
      <c r="B175" s="88"/>
      <c r="C175" s="81"/>
      <c r="D175" s="81"/>
      <c r="E175" s="81"/>
      <c r="F175" s="128"/>
      <c r="G175" s="81"/>
      <c r="H175" s="128"/>
      <c r="I175" s="81"/>
      <c r="J175" s="128"/>
      <c r="K175" s="81"/>
      <c r="L175" s="120"/>
      <c r="M175" s="81"/>
      <c r="N175" s="128"/>
      <c r="O175" s="81"/>
      <c r="Q175" s="88"/>
      <c r="R175" s="81"/>
      <c r="S175" s="81"/>
      <c r="T175" s="81"/>
      <c r="U175" s="128"/>
      <c r="V175" s="81"/>
      <c r="W175" s="128"/>
      <c r="X175" s="81"/>
      <c r="Y175" s="128"/>
      <c r="Z175" s="81"/>
      <c r="AA175" s="120"/>
      <c r="AB175" s="81"/>
      <c r="AC175" s="128"/>
      <c r="AD175" s="81"/>
      <c r="AE175" s="81"/>
      <c r="AG175" s="88"/>
      <c r="AI175" s="81"/>
      <c r="AJ175" s="81"/>
      <c r="AK175" s="81"/>
      <c r="AL175" s="128"/>
      <c r="AM175" s="81"/>
      <c r="AN175" s="128"/>
      <c r="AO175" s="81"/>
      <c r="AP175" s="128"/>
      <c r="AQ175" s="81"/>
      <c r="AR175" s="120"/>
      <c r="AS175" s="81"/>
      <c r="AT175" s="128"/>
      <c r="AU175" s="81"/>
      <c r="AV175" s="81"/>
      <c r="AX175" s="88"/>
      <c r="AZ175" s="81"/>
      <c r="BA175" s="81"/>
      <c r="BB175" s="81"/>
      <c r="BC175" s="128"/>
      <c r="BD175" s="81"/>
      <c r="BE175" s="128"/>
      <c r="BF175" s="81"/>
      <c r="BG175" s="128"/>
      <c r="BH175" s="81"/>
      <c r="BI175" s="120"/>
      <c r="BJ175" s="81"/>
      <c r="BK175" s="128"/>
      <c r="BL175" s="81"/>
    </row>
    <row r="176" spans="2:64">
      <c r="B176" s="88"/>
      <c r="C176" s="81"/>
      <c r="D176" s="81"/>
      <c r="E176" s="81"/>
      <c r="F176" s="128"/>
      <c r="G176" s="81"/>
      <c r="H176" s="128"/>
      <c r="I176" s="81"/>
      <c r="J176" s="128"/>
      <c r="K176" s="81"/>
      <c r="L176" s="120"/>
      <c r="M176" s="81"/>
      <c r="N176" s="128"/>
      <c r="O176" s="81"/>
      <c r="Q176" s="88"/>
      <c r="R176" s="81"/>
      <c r="S176" s="81"/>
      <c r="T176" s="81"/>
      <c r="U176" s="128"/>
      <c r="V176" s="81"/>
      <c r="W176" s="128"/>
      <c r="X176" s="81"/>
      <c r="Y176" s="128"/>
      <c r="Z176" s="81"/>
      <c r="AA176" s="120"/>
      <c r="AB176" s="81"/>
      <c r="AC176" s="128"/>
      <c r="AD176" s="81"/>
      <c r="AE176" s="81"/>
      <c r="AG176" s="88"/>
      <c r="AI176" s="81"/>
      <c r="AJ176" s="81"/>
      <c r="AK176" s="81"/>
      <c r="AL176" s="128"/>
      <c r="AM176" s="81"/>
      <c r="AN176" s="128"/>
      <c r="AO176" s="81"/>
      <c r="AP176" s="128"/>
      <c r="AQ176" s="81"/>
      <c r="AR176" s="120"/>
      <c r="AS176" s="81"/>
      <c r="AT176" s="128"/>
      <c r="AU176" s="81"/>
      <c r="AV176" s="81"/>
      <c r="AX176" s="88"/>
      <c r="AZ176" s="81"/>
      <c r="BA176" s="81"/>
      <c r="BB176" s="81"/>
      <c r="BC176" s="128"/>
      <c r="BD176" s="81"/>
      <c r="BE176" s="128"/>
      <c r="BF176" s="81"/>
      <c r="BG176" s="128"/>
      <c r="BH176" s="81"/>
      <c r="BI176" s="120"/>
      <c r="BJ176" s="81"/>
      <c r="BK176" s="128"/>
      <c r="BL176" s="81"/>
    </row>
    <row r="177" spans="2:64">
      <c r="B177" s="88"/>
      <c r="C177" s="81"/>
      <c r="D177" s="81"/>
      <c r="E177" s="81"/>
      <c r="F177" s="128"/>
      <c r="G177" s="81"/>
      <c r="H177" s="128"/>
      <c r="I177" s="81"/>
      <c r="J177" s="128"/>
      <c r="K177" s="81"/>
      <c r="L177" s="120"/>
      <c r="M177" s="81"/>
      <c r="N177" s="128"/>
      <c r="O177" s="81"/>
      <c r="Q177" s="88"/>
      <c r="R177" s="81"/>
      <c r="S177" s="81"/>
      <c r="T177" s="81"/>
      <c r="U177" s="128"/>
      <c r="V177" s="81"/>
      <c r="W177" s="128"/>
      <c r="X177" s="81"/>
      <c r="Y177" s="128"/>
      <c r="Z177" s="81"/>
      <c r="AA177" s="120"/>
      <c r="AB177" s="81"/>
      <c r="AC177" s="128"/>
      <c r="AD177" s="81"/>
      <c r="AE177" s="81"/>
      <c r="AG177" s="88"/>
      <c r="AI177" s="81"/>
      <c r="AJ177" s="81"/>
      <c r="AK177" s="81"/>
      <c r="AL177" s="128"/>
      <c r="AM177" s="81"/>
      <c r="AN177" s="128"/>
      <c r="AO177" s="81"/>
      <c r="AP177" s="128"/>
      <c r="AQ177" s="81"/>
      <c r="AR177" s="120"/>
      <c r="AS177" s="81"/>
      <c r="AT177" s="128"/>
      <c r="AU177" s="81"/>
      <c r="AV177" s="81"/>
      <c r="AX177" s="88"/>
      <c r="AZ177" s="81"/>
      <c r="BA177" s="81"/>
      <c r="BB177" s="81"/>
      <c r="BC177" s="128"/>
      <c r="BD177" s="81"/>
      <c r="BE177" s="128"/>
      <c r="BF177" s="81"/>
      <c r="BG177" s="128"/>
      <c r="BH177" s="81"/>
      <c r="BI177" s="120"/>
      <c r="BJ177" s="81"/>
      <c r="BK177" s="128"/>
      <c r="BL177" s="81"/>
    </row>
    <row r="178" spans="2:64">
      <c r="B178" s="88"/>
      <c r="C178" s="81"/>
      <c r="D178" s="81"/>
      <c r="E178" s="81"/>
      <c r="F178" s="128"/>
      <c r="G178" s="81"/>
      <c r="H178" s="128"/>
      <c r="I178" s="81"/>
      <c r="J178" s="128"/>
      <c r="K178" s="81"/>
      <c r="L178" s="120"/>
      <c r="M178" s="81"/>
      <c r="N178" s="128"/>
      <c r="O178" s="81"/>
      <c r="Q178" s="88"/>
      <c r="R178" s="81"/>
      <c r="S178" s="81"/>
      <c r="T178" s="81"/>
      <c r="U178" s="128"/>
      <c r="V178" s="81"/>
      <c r="W178" s="128"/>
      <c r="X178" s="81"/>
      <c r="Y178" s="128"/>
      <c r="Z178" s="81"/>
      <c r="AA178" s="120"/>
      <c r="AB178" s="81"/>
      <c r="AC178" s="128"/>
      <c r="AD178" s="81"/>
      <c r="AE178" s="81"/>
      <c r="AG178" s="88"/>
      <c r="AI178" s="81"/>
      <c r="AJ178" s="81"/>
      <c r="AK178" s="81"/>
      <c r="AL178" s="128"/>
      <c r="AM178" s="81"/>
      <c r="AN178" s="128"/>
      <c r="AO178" s="81"/>
      <c r="AP178" s="128"/>
      <c r="AQ178" s="81"/>
      <c r="AR178" s="120"/>
      <c r="AS178" s="81"/>
      <c r="AT178" s="128"/>
      <c r="AU178" s="81"/>
      <c r="AV178" s="81"/>
      <c r="AX178" s="88"/>
      <c r="AZ178" s="81"/>
      <c r="BA178" s="81"/>
      <c r="BB178" s="81"/>
      <c r="BC178" s="128"/>
      <c r="BD178" s="81"/>
      <c r="BE178" s="128"/>
      <c r="BF178" s="81"/>
      <c r="BG178" s="128"/>
      <c r="BH178" s="81"/>
      <c r="BI178" s="120"/>
      <c r="BJ178" s="81"/>
      <c r="BK178" s="128"/>
      <c r="BL178" s="81"/>
    </row>
    <row r="179" spans="2:64">
      <c r="B179" s="88"/>
      <c r="C179" s="81"/>
      <c r="D179" s="81"/>
      <c r="E179" s="81"/>
      <c r="F179" s="128"/>
      <c r="G179" s="81"/>
      <c r="H179" s="128"/>
      <c r="I179" s="81"/>
      <c r="J179" s="128"/>
      <c r="K179" s="81"/>
      <c r="L179" s="120"/>
      <c r="M179" s="81"/>
      <c r="N179" s="128"/>
      <c r="O179" s="81"/>
      <c r="Q179" s="88"/>
      <c r="R179" s="81"/>
      <c r="S179" s="81"/>
      <c r="T179" s="81"/>
      <c r="U179" s="128"/>
      <c r="V179" s="81"/>
      <c r="W179" s="128"/>
      <c r="X179" s="81"/>
      <c r="Y179" s="128"/>
      <c r="Z179" s="81"/>
      <c r="AA179" s="120"/>
      <c r="AB179" s="81"/>
      <c r="AC179" s="128"/>
      <c r="AD179" s="81"/>
      <c r="AE179" s="81"/>
      <c r="AG179" s="88"/>
      <c r="AI179" s="81"/>
      <c r="AJ179" s="81"/>
      <c r="AK179" s="81"/>
      <c r="AL179" s="128"/>
      <c r="AM179" s="81"/>
      <c r="AN179" s="128"/>
      <c r="AO179" s="81"/>
      <c r="AP179" s="128"/>
      <c r="AQ179" s="81"/>
      <c r="AR179" s="120"/>
      <c r="AS179" s="81"/>
      <c r="AT179" s="128"/>
      <c r="AU179" s="81"/>
      <c r="AV179" s="81"/>
      <c r="AX179" s="88"/>
      <c r="AZ179" s="81"/>
      <c r="BA179" s="81"/>
      <c r="BB179" s="81"/>
      <c r="BC179" s="128"/>
      <c r="BD179" s="81"/>
      <c r="BE179" s="128"/>
      <c r="BF179" s="81"/>
      <c r="BG179" s="128"/>
      <c r="BH179" s="81"/>
      <c r="BI179" s="120"/>
      <c r="BJ179" s="81"/>
      <c r="BK179" s="128"/>
      <c r="BL179" s="81"/>
    </row>
    <row r="180" spans="2:64">
      <c r="B180" s="88"/>
      <c r="C180" s="81"/>
      <c r="D180" s="81"/>
      <c r="E180" s="81"/>
      <c r="F180" s="128"/>
      <c r="G180" s="81"/>
      <c r="H180" s="128"/>
      <c r="I180" s="81"/>
      <c r="J180" s="128"/>
      <c r="K180" s="81"/>
      <c r="L180" s="120"/>
      <c r="M180" s="81"/>
      <c r="N180" s="128"/>
      <c r="O180" s="81"/>
      <c r="Q180" s="88"/>
      <c r="R180" s="81"/>
      <c r="S180" s="81"/>
      <c r="T180" s="81"/>
      <c r="U180" s="128"/>
      <c r="V180" s="81"/>
      <c r="W180" s="128"/>
      <c r="X180" s="81"/>
      <c r="Y180" s="128"/>
      <c r="Z180" s="81"/>
      <c r="AA180" s="120"/>
      <c r="AB180" s="81"/>
      <c r="AC180" s="128"/>
      <c r="AD180" s="81"/>
      <c r="AE180" s="81"/>
      <c r="AG180" s="88"/>
      <c r="AI180" s="81"/>
      <c r="AJ180" s="81"/>
      <c r="AK180" s="81"/>
      <c r="AL180" s="128"/>
      <c r="AM180" s="81"/>
      <c r="AN180" s="128"/>
      <c r="AO180" s="81"/>
      <c r="AP180" s="128"/>
      <c r="AQ180" s="81"/>
      <c r="AR180" s="120"/>
      <c r="AS180" s="81"/>
      <c r="AT180" s="128"/>
      <c r="AU180" s="81"/>
      <c r="AV180" s="81"/>
      <c r="AX180" s="88"/>
      <c r="AZ180" s="81"/>
      <c r="BA180" s="81"/>
      <c r="BB180" s="81"/>
      <c r="BC180" s="128"/>
      <c r="BD180" s="81"/>
      <c r="BE180" s="128"/>
      <c r="BF180" s="81"/>
      <c r="BG180" s="128"/>
      <c r="BH180" s="81"/>
      <c r="BI180" s="120"/>
      <c r="BJ180" s="81"/>
      <c r="BK180" s="128"/>
      <c r="BL180" s="81"/>
    </row>
    <row r="181" spans="2:64">
      <c r="B181" s="88"/>
      <c r="C181" s="81"/>
      <c r="D181" s="81"/>
      <c r="E181" s="81"/>
      <c r="F181" s="128"/>
      <c r="G181" s="81"/>
      <c r="H181" s="128"/>
      <c r="I181" s="81"/>
      <c r="J181" s="128"/>
      <c r="K181" s="81"/>
      <c r="L181" s="120"/>
      <c r="M181" s="81"/>
      <c r="N181" s="128"/>
      <c r="O181" s="81"/>
      <c r="Q181" s="88"/>
      <c r="R181" s="81"/>
      <c r="S181" s="81"/>
      <c r="T181" s="81"/>
      <c r="U181" s="128"/>
      <c r="V181" s="81"/>
      <c r="W181" s="128"/>
      <c r="X181" s="81"/>
      <c r="Y181" s="128"/>
      <c r="Z181" s="81"/>
      <c r="AA181" s="120"/>
      <c r="AB181" s="81"/>
      <c r="AC181" s="128"/>
      <c r="AD181" s="81"/>
      <c r="AE181" s="81"/>
      <c r="AG181" s="88"/>
      <c r="AI181" s="81"/>
      <c r="AJ181" s="81"/>
      <c r="AK181" s="81"/>
      <c r="AL181" s="128"/>
      <c r="AM181" s="81"/>
      <c r="AN181" s="128"/>
      <c r="AO181" s="81"/>
      <c r="AP181" s="128"/>
      <c r="AQ181" s="81"/>
      <c r="AR181" s="120"/>
      <c r="AS181" s="81"/>
      <c r="AT181" s="128"/>
      <c r="AU181" s="81"/>
      <c r="AV181" s="81"/>
      <c r="AX181" s="88"/>
      <c r="AZ181" s="81"/>
      <c r="BA181" s="81"/>
      <c r="BB181" s="81"/>
      <c r="BC181" s="128"/>
      <c r="BD181" s="81"/>
      <c r="BE181" s="128"/>
      <c r="BF181" s="81"/>
      <c r="BG181" s="128"/>
      <c r="BH181" s="81"/>
      <c r="BI181" s="120"/>
      <c r="BJ181" s="81"/>
      <c r="BK181" s="128"/>
      <c r="BL181" s="81"/>
    </row>
    <row r="182" spans="2:64">
      <c r="B182" s="88"/>
      <c r="C182" s="81"/>
      <c r="D182" s="81"/>
      <c r="E182" s="81"/>
      <c r="F182" s="128"/>
      <c r="G182" s="81"/>
      <c r="H182" s="128"/>
      <c r="I182" s="81"/>
      <c r="J182" s="128"/>
      <c r="K182" s="81"/>
      <c r="L182" s="120"/>
      <c r="M182" s="81"/>
      <c r="N182" s="128"/>
      <c r="O182" s="81"/>
      <c r="Q182" s="88"/>
      <c r="R182" s="81"/>
      <c r="S182" s="81"/>
      <c r="T182" s="81"/>
      <c r="U182" s="128"/>
      <c r="V182" s="81"/>
      <c r="W182" s="128"/>
      <c r="X182" s="81"/>
      <c r="Y182" s="128"/>
      <c r="Z182" s="81"/>
      <c r="AA182" s="120"/>
      <c r="AB182" s="81"/>
      <c r="AC182" s="128"/>
      <c r="AD182" s="81"/>
      <c r="AE182" s="81"/>
      <c r="AG182" s="88"/>
      <c r="AI182" s="81"/>
      <c r="AJ182" s="81"/>
      <c r="AK182" s="81"/>
      <c r="AL182" s="128"/>
      <c r="AM182" s="81"/>
      <c r="AN182" s="128"/>
      <c r="AO182" s="81"/>
      <c r="AP182" s="128"/>
      <c r="AQ182" s="81"/>
      <c r="AR182" s="120"/>
      <c r="AS182" s="81"/>
      <c r="AT182" s="128"/>
      <c r="AU182" s="81"/>
      <c r="AV182" s="81"/>
      <c r="AX182" s="88"/>
      <c r="AZ182" s="81"/>
      <c r="BA182" s="81"/>
      <c r="BB182" s="81"/>
      <c r="BC182" s="128"/>
      <c r="BD182" s="81"/>
      <c r="BE182" s="128"/>
      <c r="BF182" s="81"/>
      <c r="BG182" s="128"/>
      <c r="BH182" s="81"/>
      <c r="BI182" s="120"/>
      <c r="BJ182" s="81"/>
      <c r="BK182" s="128"/>
      <c r="BL182" s="81"/>
    </row>
    <row r="183" spans="2:64">
      <c r="B183" s="88"/>
      <c r="C183" s="81"/>
      <c r="D183" s="81"/>
      <c r="E183" s="81"/>
      <c r="F183" s="128"/>
      <c r="G183" s="81"/>
      <c r="H183" s="128"/>
      <c r="I183" s="81"/>
      <c r="J183" s="128"/>
      <c r="K183" s="81"/>
      <c r="L183" s="120"/>
      <c r="M183" s="81"/>
      <c r="N183" s="128"/>
      <c r="O183" s="81"/>
      <c r="Q183" s="88"/>
      <c r="R183" s="81"/>
      <c r="S183" s="81"/>
      <c r="T183" s="81"/>
      <c r="U183" s="128"/>
      <c r="V183" s="81"/>
      <c r="W183" s="128"/>
      <c r="X183" s="81"/>
      <c r="Y183" s="128"/>
      <c r="Z183" s="81"/>
      <c r="AA183" s="120"/>
      <c r="AB183" s="81"/>
      <c r="AC183" s="128"/>
      <c r="AD183" s="81"/>
      <c r="AE183" s="81"/>
      <c r="AG183" s="88"/>
      <c r="AI183" s="81"/>
      <c r="AJ183" s="81"/>
      <c r="AK183" s="81"/>
      <c r="AL183" s="128"/>
      <c r="AM183" s="81"/>
      <c r="AN183" s="128"/>
      <c r="AO183" s="81"/>
      <c r="AP183" s="128"/>
      <c r="AQ183" s="81"/>
      <c r="AR183" s="120"/>
      <c r="AS183" s="81"/>
      <c r="AT183" s="128"/>
      <c r="AU183" s="81"/>
      <c r="AV183" s="81"/>
      <c r="AX183" s="88"/>
      <c r="AZ183" s="81"/>
      <c r="BA183" s="81"/>
      <c r="BB183" s="81"/>
      <c r="BC183" s="128"/>
      <c r="BD183" s="81"/>
      <c r="BE183" s="128"/>
      <c r="BF183" s="81"/>
      <c r="BG183" s="128"/>
      <c r="BH183" s="81"/>
      <c r="BI183" s="120"/>
      <c r="BJ183" s="81"/>
      <c r="BK183" s="128"/>
      <c r="BL183" s="81"/>
    </row>
    <row r="184" spans="2:64">
      <c r="B184" s="88"/>
      <c r="C184" s="81"/>
      <c r="D184" s="81"/>
      <c r="E184" s="81"/>
      <c r="F184" s="128"/>
      <c r="G184" s="81"/>
      <c r="H184" s="128"/>
      <c r="I184" s="81"/>
      <c r="J184" s="128"/>
      <c r="K184" s="81"/>
      <c r="L184" s="120"/>
      <c r="M184" s="81"/>
      <c r="N184" s="128"/>
      <c r="O184" s="81"/>
      <c r="Q184" s="88"/>
      <c r="R184" s="81"/>
      <c r="S184" s="81"/>
      <c r="T184" s="81"/>
      <c r="U184" s="128"/>
      <c r="V184" s="81"/>
      <c r="W184" s="128"/>
      <c r="X184" s="81"/>
      <c r="Y184" s="128"/>
      <c r="Z184" s="81"/>
      <c r="AA184" s="120"/>
      <c r="AB184" s="81"/>
      <c r="AC184" s="128"/>
      <c r="AD184" s="81"/>
      <c r="AE184" s="81"/>
      <c r="AG184" s="88"/>
      <c r="AI184" s="81"/>
      <c r="AJ184" s="81"/>
      <c r="AK184" s="81"/>
      <c r="AL184" s="128"/>
      <c r="AM184" s="81"/>
      <c r="AN184" s="128"/>
      <c r="AO184" s="81"/>
      <c r="AP184" s="128"/>
      <c r="AQ184" s="81"/>
      <c r="AR184" s="120"/>
      <c r="AS184" s="81"/>
      <c r="AT184" s="128"/>
      <c r="AU184" s="81"/>
      <c r="AV184" s="81"/>
      <c r="AX184" s="88"/>
      <c r="AZ184" s="81"/>
      <c r="BA184" s="81"/>
      <c r="BB184" s="81"/>
      <c r="BC184" s="128"/>
      <c r="BD184" s="81"/>
      <c r="BE184" s="128"/>
      <c r="BF184" s="81"/>
      <c r="BG184" s="128"/>
      <c r="BH184" s="81"/>
      <c r="BI184" s="120"/>
      <c r="BJ184" s="81"/>
      <c r="BK184" s="128"/>
      <c r="BL184" s="81"/>
    </row>
    <row r="185" spans="2:64">
      <c r="B185" s="88"/>
      <c r="C185" s="81"/>
      <c r="D185" s="81"/>
      <c r="E185" s="81"/>
      <c r="F185" s="128"/>
      <c r="G185" s="81"/>
      <c r="H185" s="128"/>
      <c r="I185" s="81"/>
      <c r="J185" s="128"/>
      <c r="K185" s="81"/>
      <c r="L185" s="120"/>
      <c r="M185" s="81"/>
      <c r="N185" s="128"/>
      <c r="O185" s="81"/>
      <c r="Q185" s="88"/>
      <c r="R185" s="81"/>
      <c r="S185" s="81"/>
      <c r="T185" s="81"/>
      <c r="U185" s="128"/>
      <c r="V185" s="81"/>
      <c r="W185" s="128"/>
      <c r="X185" s="81"/>
      <c r="Y185" s="128"/>
      <c r="Z185" s="81"/>
      <c r="AA185" s="120"/>
      <c r="AB185" s="81"/>
      <c r="AC185" s="128"/>
      <c r="AD185" s="81"/>
      <c r="AE185" s="81"/>
      <c r="AG185" s="88"/>
      <c r="AI185" s="81"/>
      <c r="AJ185" s="81"/>
      <c r="AK185" s="81"/>
      <c r="AL185" s="128"/>
      <c r="AM185" s="81"/>
      <c r="AN185" s="128"/>
      <c r="AO185" s="81"/>
      <c r="AP185" s="128"/>
      <c r="AQ185" s="81"/>
      <c r="AR185" s="120"/>
      <c r="AS185" s="81"/>
      <c r="AT185" s="128"/>
      <c r="AU185" s="81"/>
      <c r="AV185" s="81"/>
      <c r="AX185" s="88"/>
      <c r="AZ185" s="81"/>
      <c r="BA185" s="81"/>
      <c r="BB185" s="81"/>
      <c r="BC185" s="128"/>
      <c r="BD185" s="81"/>
      <c r="BE185" s="128"/>
      <c r="BF185" s="81"/>
      <c r="BG185" s="128"/>
      <c r="BH185" s="81"/>
      <c r="BI185" s="120"/>
      <c r="BJ185" s="81"/>
      <c r="BK185" s="128"/>
      <c r="BL185" s="81"/>
    </row>
    <row r="186" spans="2:64">
      <c r="B186" s="88"/>
      <c r="C186" s="81"/>
      <c r="D186" s="81"/>
      <c r="E186" s="81"/>
      <c r="F186" s="128"/>
      <c r="G186" s="81"/>
      <c r="H186" s="128"/>
      <c r="I186" s="81"/>
      <c r="J186" s="128"/>
      <c r="K186" s="81"/>
      <c r="L186" s="120"/>
      <c r="M186" s="81"/>
      <c r="N186" s="128"/>
      <c r="O186" s="81"/>
      <c r="Q186" s="88"/>
      <c r="R186" s="81"/>
      <c r="S186" s="81"/>
      <c r="T186" s="81"/>
      <c r="U186" s="128"/>
      <c r="V186" s="81"/>
      <c r="W186" s="128"/>
      <c r="X186" s="81"/>
      <c r="Y186" s="128"/>
      <c r="Z186" s="81"/>
      <c r="AA186" s="120"/>
      <c r="AB186" s="81"/>
      <c r="AC186" s="128"/>
      <c r="AD186" s="81"/>
      <c r="AE186" s="81"/>
      <c r="AG186" s="88"/>
      <c r="AI186" s="81"/>
      <c r="AJ186" s="81"/>
      <c r="AK186" s="81"/>
      <c r="AL186" s="128"/>
      <c r="AM186" s="81"/>
      <c r="AN186" s="128"/>
      <c r="AO186" s="81"/>
      <c r="AP186" s="128"/>
      <c r="AQ186" s="81"/>
      <c r="AR186" s="120"/>
      <c r="AS186" s="81"/>
      <c r="AT186" s="128"/>
      <c r="AU186" s="81"/>
      <c r="AV186" s="81"/>
      <c r="AX186" s="88"/>
      <c r="AZ186" s="81"/>
      <c r="BA186" s="81"/>
      <c r="BB186" s="81"/>
      <c r="BC186" s="128"/>
      <c r="BD186" s="81"/>
      <c r="BE186" s="128"/>
      <c r="BF186" s="81"/>
      <c r="BG186" s="128"/>
      <c r="BH186" s="81"/>
      <c r="BI186" s="120"/>
      <c r="BJ186" s="81"/>
      <c r="BK186" s="128"/>
      <c r="BL186" s="81"/>
    </row>
    <row r="187" spans="2:64">
      <c r="B187" s="88"/>
      <c r="C187" s="81"/>
      <c r="D187" s="81"/>
      <c r="E187" s="81"/>
      <c r="F187" s="128"/>
      <c r="G187" s="81"/>
      <c r="H187" s="128"/>
      <c r="I187" s="81"/>
      <c r="J187" s="128"/>
      <c r="K187" s="81"/>
      <c r="L187" s="120"/>
      <c r="M187" s="81"/>
      <c r="N187" s="128"/>
      <c r="O187" s="81"/>
      <c r="Q187" s="88"/>
      <c r="R187" s="81"/>
      <c r="S187" s="81"/>
      <c r="T187" s="81"/>
      <c r="U187" s="128"/>
      <c r="V187" s="81"/>
      <c r="W187" s="128"/>
      <c r="X187" s="81"/>
      <c r="Y187" s="128"/>
      <c r="Z187" s="81"/>
      <c r="AA187" s="120"/>
      <c r="AB187" s="81"/>
      <c r="AC187" s="128"/>
      <c r="AD187" s="81"/>
      <c r="AE187" s="81"/>
      <c r="AG187" s="88"/>
      <c r="AI187" s="81"/>
      <c r="AJ187" s="81"/>
      <c r="AK187" s="81"/>
      <c r="AL187" s="128"/>
      <c r="AM187" s="81"/>
      <c r="AN187" s="128"/>
      <c r="AO187" s="81"/>
      <c r="AP187" s="128"/>
      <c r="AQ187" s="81"/>
      <c r="AR187" s="120"/>
      <c r="AS187" s="81"/>
      <c r="AT187" s="128"/>
      <c r="AU187" s="81"/>
      <c r="AV187" s="81"/>
      <c r="AX187" s="88"/>
      <c r="AZ187" s="81"/>
      <c r="BA187" s="81"/>
      <c r="BB187" s="81"/>
      <c r="BC187" s="128"/>
      <c r="BD187" s="81"/>
      <c r="BE187" s="128"/>
      <c r="BF187" s="81"/>
      <c r="BG187" s="128"/>
      <c r="BH187" s="81"/>
      <c r="BI187" s="120"/>
      <c r="BJ187" s="81"/>
      <c r="BK187" s="128"/>
      <c r="BL187" s="81"/>
    </row>
    <row r="188" spans="2:64">
      <c r="B188" s="88"/>
      <c r="C188" s="81"/>
      <c r="D188" s="81"/>
      <c r="E188" s="81"/>
      <c r="F188" s="128"/>
      <c r="G188" s="81"/>
      <c r="H188" s="128"/>
      <c r="I188" s="81"/>
      <c r="J188" s="128"/>
      <c r="K188" s="81"/>
      <c r="L188" s="120"/>
      <c r="M188" s="81"/>
      <c r="N188" s="128"/>
      <c r="O188" s="81"/>
      <c r="Q188" s="88"/>
      <c r="R188" s="81"/>
      <c r="S188" s="81"/>
      <c r="T188" s="81"/>
      <c r="U188" s="128"/>
      <c r="V188" s="81"/>
      <c r="W188" s="128"/>
      <c r="X188" s="81"/>
      <c r="Y188" s="128"/>
      <c r="Z188" s="81"/>
      <c r="AA188" s="120"/>
      <c r="AB188" s="81"/>
      <c r="AC188" s="128"/>
      <c r="AD188" s="81"/>
      <c r="AE188" s="81"/>
      <c r="AG188" s="88"/>
      <c r="AI188" s="81"/>
      <c r="AJ188" s="81"/>
      <c r="AK188" s="81"/>
      <c r="AL188" s="128"/>
      <c r="AM188" s="81"/>
      <c r="AN188" s="128"/>
      <c r="AO188" s="81"/>
      <c r="AP188" s="128"/>
      <c r="AQ188" s="81"/>
      <c r="AR188" s="120"/>
      <c r="AS188" s="81"/>
      <c r="AT188" s="128"/>
      <c r="AU188" s="81"/>
      <c r="AV188" s="81"/>
      <c r="AX188" s="88"/>
      <c r="AZ188" s="81"/>
      <c r="BA188" s="81"/>
      <c r="BB188" s="81"/>
      <c r="BC188" s="128"/>
      <c r="BD188" s="81"/>
      <c r="BE188" s="128"/>
      <c r="BF188" s="81"/>
      <c r="BG188" s="128"/>
      <c r="BH188" s="81"/>
      <c r="BI188" s="120"/>
      <c r="BJ188" s="81"/>
      <c r="BK188" s="128"/>
      <c r="BL188" s="81"/>
    </row>
    <row r="189" spans="2:64">
      <c r="B189" s="88"/>
      <c r="C189" s="81"/>
      <c r="D189" s="81"/>
      <c r="E189" s="81"/>
      <c r="F189" s="128"/>
      <c r="G189" s="81"/>
      <c r="H189" s="128"/>
      <c r="I189" s="81"/>
      <c r="J189" s="128"/>
      <c r="K189" s="81"/>
      <c r="L189" s="120"/>
      <c r="M189" s="81"/>
      <c r="N189" s="128"/>
      <c r="O189" s="81"/>
      <c r="Q189" s="88"/>
      <c r="R189" s="81"/>
      <c r="S189" s="81"/>
      <c r="T189" s="81"/>
      <c r="U189" s="128"/>
      <c r="V189" s="81"/>
      <c r="W189" s="128"/>
      <c r="X189" s="81"/>
      <c r="Y189" s="128"/>
      <c r="Z189" s="81"/>
      <c r="AA189" s="120"/>
      <c r="AB189" s="81"/>
      <c r="AC189" s="128"/>
      <c r="AD189" s="81"/>
      <c r="AE189" s="81"/>
      <c r="AG189" s="88"/>
      <c r="AI189" s="81"/>
      <c r="AJ189" s="81"/>
      <c r="AK189" s="81"/>
      <c r="AL189" s="128"/>
      <c r="AM189" s="81"/>
      <c r="AN189" s="128"/>
      <c r="AO189" s="81"/>
      <c r="AP189" s="128"/>
      <c r="AQ189" s="81"/>
      <c r="AR189" s="120"/>
      <c r="AS189" s="81"/>
      <c r="AT189" s="128"/>
      <c r="AU189" s="81"/>
      <c r="AV189" s="81"/>
      <c r="AX189" s="88"/>
      <c r="AZ189" s="81"/>
      <c r="BA189" s="81"/>
      <c r="BB189" s="81"/>
      <c r="BC189" s="128"/>
      <c r="BD189" s="81"/>
      <c r="BE189" s="128"/>
      <c r="BF189" s="81"/>
      <c r="BG189" s="128"/>
      <c r="BH189" s="81"/>
      <c r="BI189" s="120"/>
      <c r="BJ189" s="81"/>
      <c r="BK189" s="128"/>
      <c r="BL189" s="81"/>
    </row>
    <row r="190" spans="2:64">
      <c r="B190" s="88"/>
      <c r="C190" s="81"/>
      <c r="D190" s="81"/>
      <c r="E190" s="81"/>
      <c r="F190" s="128"/>
      <c r="G190" s="81"/>
      <c r="H190" s="128"/>
      <c r="I190" s="81"/>
      <c r="J190" s="128"/>
      <c r="K190" s="81"/>
      <c r="L190" s="120"/>
      <c r="M190" s="81"/>
      <c r="N190" s="128"/>
      <c r="O190" s="81"/>
      <c r="Q190" s="88"/>
      <c r="R190" s="81"/>
      <c r="S190" s="81"/>
      <c r="T190" s="81"/>
      <c r="U190" s="128"/>
      <c r="V190" s="81"/>
      <c r="W190" s="128"/>
      <c r="X190" s="81"/>
      <c r="Y190" s="128"/>
      <c r="Z190" s="81"/>
      <c r="AA190" s="120"/>
      <c r="AB190" s="81"/>
      <c r="AC190" s="128"/>
      <c r="AD190" s="81"/>
      <c r="AE190" s="81"/>
      <c r="AG190" s="88"/>
      <c r="AI190" s="81"/>
      <c r="AJ190" s="81"/>
      <c r="AK190" s="81"/>
      <c r="AL190" s="128"/>
      <c r="AM190" s="81"/>
      <c r="AN190" s="128"/>
      <c r="AO190" s="81"/>
      <c r="AP190" s="128"/>
      <c r="AQ190" s="81"/>
      <c r="AR190" s="120"/>
      <c r="AS190" s="81"/>
      <c r="AT190" s="128"/>
      <c r="AU190" s="81"/>
      <c r="AV190" s="81"/>
      <c r="AX190" s="88"/>
      <c r="AZ190" s="81"/>
      <c r="BA190" s="81"/>
      <c r="BB190" s="81"/>
      <c r="BC190" s="128"/>
      <c r="BD190" s="81"/>
      <c r="BE190" s="128"/>
      <c r="BF190" s="81"/>
      <c r="BG190" s="128"/>
      <c r="BH190" s="81"/>
      <c r="BI190" s="120"/>
      <c r="BJ190" s="81"/>
      <c r="BK190" s="128"/>
      <c r="BL190" s="81"/>
    </row>
    <row r="191" spans="2:64">
      <c r="B191" s="88"/>
      <c r="C191" s="81"/>
      <c r="D191" s="81"/>
      <c r="E191" s="81"/>
      <c r="F191" s="128"/>
      <c r="G191" s="81"/>
      <c r="H191" s="128"/>
      <c r="I191" s="81"/>
      <c r="J191" s="128"/>
      <c r="K191" s="81"/>
      <c r="L191" s="120"/>
      <c r="M191" s="81"/>
      <c r="N191" s="128"/>
      <c r="O191" s="81"/>
      <c r="Q191" s="88"/>
      <c r="R191" s="81"/>
      <c r="S191" s="81"/>
      <c r="T191" s="81"/>
      <c r="U191" s="128"/>
      <c r="V191" s="81"/>
      <c r="W191" s="128"/>
      <c r="X191" s="81"/>
      <c r="Y191" s="128"/>
      <c r="Z191" s="81"/>
      <c r="AA191" s="120"/>
      <c r="AB191" s="81"/>
      <c r="AC191" s="128"/>
      <c r="AD191" s="81"/>
      <c r="AE191" s="81"/>
      <c r="AG191" s="88"/>
      <c r="AI191" s="81"/>
      <c r="AJ191" s="81"/>
      <c r="AK191" s="81"/>
      <c r="AL191" s="128"/>
      <c r="AM191" s="81"/>
      <c r="AN191" s="128"/>
      <c r="AO191" s="81"/>
      <c r="AP191" s="128"/>
      <c r="AQ191" s="81"/>
      <c r="AR191" s="120"/>
      <c r="AS191" s="81"/>
      <c r="AT191" s="128"/>
      <c r="AU191" s="81"/>
      <c r="AV191" s="81"/>
      <c r="AX191" s="88"/>
      <c r="AZ191" s="81"/>
      <c r="BA191" s="81"/>
      <c r="BB191" s="81"/>
      <c r="BC191" s="128"/>
      <c r="BD191" s="81"/>
      <c r="BE191" s="128"/>
      <c r="BF191" s="81"/>
      <c r="BG191" s="128"/>
      <c r="BH191" s="81"/>
      <c r="BI191" s="120"/>
      <c r="BJ191" s="81"/>
      <c r="BK191" s="128"/>
      <c r="BL191" s="81"/>
    </row>
    <row r="192" spans="2:64">
      <c r="B192" s="88"/>
      <c r="C192" s="81"/>
      <c r="D192" s="81"/>
      <c r="E192" s="81"/>
      <c r="F192" s="128"/>
      <c r="G192" s="81"/>
      <c r="H192" s="128"/>
      <c r="I192" s="81"/>
      <c r="J192" s="128"/>
      <c r="K192" s="81"/>
      <c r="L192" s="120"/>
      <c r="M192" s="81"/>
      <c r="N192" s="128"/>
      <c r="O192" s="81"/>
      <c r="Q192" s="88"/>
      <c r="R192" s="81"/>
      <c r="S192" s="81"/>
      <c r="T192" s="81"/>
      <c r="U192" s="128"/>
      <c r="V192" s="81"/>
      <c r="W192" s="128"/>
      <c r="X192" s="81"/>
      <c r="Y192" s="128"/>
      <c r="Z192" s="81"/>
      <c r="AA192" s="120"/>
      <c r="AB192" s="81"/>
      <c r="AC192" s="128"/>
      <c r="AD192" s="81"/>
      <c r="AE192" s="81"/>
      <c r="AG192" s="88"/>
      <c r="AI192" s="81"/>
      <c r="AJ192" s="81"/>
      <c r="AK192" s="81"/>
      <c r="AL192" s="128"/>
      <c r="AM192" s="81"/>
      <c r="AN192" s="128"/>
      <c r="AO192" s="81"/>
      <c r="AP192" s="128"/>
      <c r="AQ192" s="81"/>
      <c r="AR192" s="120"/>
      <c r="AS192" s="81"/>
      <c r="AT192" s="128"/>
      <c r="AU192" s="81"/>
      <c r="AV192" s="81"/>
      <c r="AX192" s="88"/>
      <c r="AZ192" s="81"/>
      <c r="BA192" s="81"/>
      <c r="BB192" s="81"/>
      <c r="BC192" s="128"/>
      <c r="BD192" s="81"/>
      <c r="BE192" s="128"/>
      <c r="BF192" s="81"/>
      <c r="BG192" s="128"/>
      <c r="BH192" s="81"/>
      <c r="BI192" s="120"/>
      <c r="BJ192" s="81"/>
      <c r="BK192" s="128"/>
      <c r="BL192" s="81"/>
    </row>
    <row r="193" spans="2:64">
      <c r="B193" s="88"/>
      <c r="C193" s="81"/>
      <c r="D193" s="81"/>
      <c r="E193" s="81"/>
      <c r="F193" s="128"/>
      <c r="G193" s="81"/>
      <c r="H193" s="128"/>
      <c r="I193" s="81"/>
      <c r="J193" s="128"/>
      <c r="K193" s="81"/>
      <c r="L193" s="120"/>
      <c r="M193" s="81"/>
      <c r="N193" s="128"/>
      <c r="O193" s="81"/>
      <c r="Q193" s="88"/>
      <c r="R193" s="81"/>
      <c r="S193" s="81"/>
      <c r="T193" s="81"/>
      <c r="U193" s="128"/>
      <c r="V193" s="81"/>
      <c r="W193" s="128"/>
      <c r="X193" s="81"/>
      <c r="Y193" s="128"/>
      <c r="Z193" s="81"/>
      <c r="AA193" s="120"/>
      <c r="AB193" s="81"/>
      <c r="AC193" s="128"/>
      <c r="AD193" s="81"/>
      <c r="AE193" s="81"/>
      <c r="AG193" s="88"/>
      <c r="AI193" s="81"/>
      <c r="AJ193" s="81"/>
      <c r="AK193" s="81"/>
      <c r="AL193" s="128"/>
      <c r="AM193" s="81"/>
      <c r="AN193" s="128"/>
      <c r="AO193" s="81"/>
      <c r="AP193" s="128"/>
      <c r="AQ193" s="81"/>
      <c r="AR193" s="120"/>
      <c r="AS193" s="81"/>
      <c r="AT193" s="128"/>
      <c r="AU193" s="81"/>
      <c r="AV193" s="81"/>
      <c r="AX193" s="88"/>
      <c r="AZ193" s="81"/>
      <c r="BA193" s="81"/>
      <c r="BB193" s="81"/>
      <c r="BC193" s="128"/>
      <c r="BD193" s="81"/>
      <c r="BE193" s="128"/>
      <c r="BF193" s="81"/>
      <c r="BG193" s="128"/>
      <c r="BH193" s="81"/>
      <c r="BI193" s="120"/>
      <c r="BJ193" s="81"/>
      <c r="BK193" s="128"/>
      <c r="BL193" s="81"/>
    </row>
    <row r="194" spans="2:64">
      <c r="B194" s="88"/>
      <c r="C194" s="81"/>
      <c r="D194" s="81"/>
      <c r="E194" s="81"/>
      <c r="F194" s="128"/>
      <c r="G194" s="81"/>
      <c r="H194" s="128"/>
      <c r="I194" s="81"/>
      <c r="J194" s="128"/>
      <c r="K194" s="81"/>
      <c r="L194" s="120"/>
      <c r="M194" s="81"/>
      <c r="N194" s="128"/>
      <c r="O194" s="81"/>
      <c r="Q194" s="88"/>
      <c r="R194" s="81"/>
      <c r="S194" s="81"/>
      <c r="T194" s="81"/>
      <c r="U194" s="128"/>
      <c r="V194" s="81"/>
      <c r="W194" s="128"/>
      <c r="X194" s="81"/>
      <c r="Y194" s="128"/>
      <c r="Z194" s="81"/>
      <c r="AA194" s="120"/>
      <c r="AB194" s="81"/>
      <c r="AC194" s="128"/>
      <c r="AD194" s="81"/>
      <c r="AE194" s="81"/>
      <c r="AG194" s="88"/>
      <c r="AI194" s="81"/>
      <c r="AJ194" s="81"/>
      <c r="AK194" s="81"/>
      <c r="AL194" s="128"/>
      <c r="AM194" s="81"/>
      <c r="AN194" s="128"/>
      <c r="AO194" s="81"/>
      <c r="AP194" s="128"/>
      <c r="AQ194" s="81"/>
      <c r="AR194" s="120"/>
      <c r="AS194" s="81"/>
      <c r="AT194" s="128"/>
      <c r="AU194" s="81"/>
      <c r="AV194" s="81"/>
      <c r="AX194" s="88"/>
      <c r="AZ194" s="81"/>
      <c r="BA194" s="81"/>
      <c r="BB194" s="81"/>
      <c r="BC194" s="128"/>
      <c r="BD194" s="81"/>
      <c r="BE194" s="128"/>
      <c r="BF194" s="81"/>
      <c r="BG194" s="128"/>
      <c r="BH194" s="81"/>
      <c r="BI194" s="120"/>
      <c r="BJ194" s="81"/>
      <c r="BK194" s="128"/>
      <c r="BL194" s="81"/>
    </row>
    <row r="195" spans="2:64">
      <c r="B195" s="88"/>
      <c r="C195" s="81"/>
      <c r="D195" s="81"/>
      <c r="E195" s="81"/>
      <c r="F195" s="128"/>
      <c r="G195" s="81"/>
      <c r="H195" s="128"/>
      <c r="I195" s="81"/>
      <c r="J195" s="128"/>
      <c r="K195" s="81"/>
      <c r="L195" s="120"/>
      <c r="M195" s="81"/>
      <c r="N195" s="128"/>
      <c r="O195" s="81"/>
      <c r="Q195" s="88"/>
      <c r="R195" s="81"/>
      <c r="S195" s="81"/>
      <c r="T195" s="81"/>
      <c r="U195" s="128"/>
      <c r="V195" s="81"/>
      <c r="W195" s="128"/>
      <c r="X195" s="81"/>
      <c r="Y195" s="128"/>
      <c r="Z195" s="81"/>
      <c r="AA195" s="120"/>
      <c r="AB195" s="81"/>
      <c r="AC195" s="128"/>
      <c r="AD195" s="81"/>
      <c r="AE195" s="81"/>
      <c r="AG195" s="88"/>
      <c r="AI195" s="81"/>
      <c r="AJ195" s="81"/>
      <c r="AK195" s="81"/>
      <c r="AL195" s="128"/>
      <c r="AM195" s="81"/>
      <c r="AN195" s="128"/>
      <c r="AO195" s="81"/>
      <c r="AP195" s="128"/>
      <c r="AQ195" s="81"/>
      <c r="AR195" s="120"/>
      <c r="AS195" s="81"/>
      <c r="AT195" s="128"/>
      <c r="AU195" s="81"/>
      <c r="AV195" s="81"/>
      <c r="AX195" s="88"/>
      <c r="AZ195" s="81"/>
      <c r="BA195" s="81"/>
      <c r="BB195" s="81"/>
      <c r="BC195" s="128"/>
      <c r="BD195" s="81"/>
      <c r="BE195" s="128"/>
      <c r="BF195" s="81"/>
      <c r="BG195" s="128"/>
      <c r="BH195" s="81"/>
      <c r="BI195" s="120"/>
      <c r="BJ195" s="81"/>
      <c r="BK195" s="128"/>
      <c r="BL195" s="81"/>
    </row>
    <row r="196" spans="2:64">
      <c r="B196" s="88"/>
      <c r="C196" s="81"/>
      <c r="D196" s="81"/>
      <c r="E196" s="81"/>
      <c r="F196" s="128"/>
      <c r="G196" s="81"/>
      <c r="H196" s="128"/>
      <c r="I196" s="81"/>
      <c r="J196" s="128"/>
      <c r="K196" s="81"/>
      <c r="L196" s="120"/>
      <c r="M196" s="81"/>
      <c r="N196" s="128"/>
      <c r="O196" s="81"/>
      <c r="Q196" s="88"/>
      <c r="R196" s="81"/>
      <c r="S196" s="81"/>
      <c r="T196" s="81"/>
      <c r="U196" s="128"/>
      <c r="V196" s="81"/>
      <c r="W196" s="128"/>
      <c r="X196" s="81"/>
      <c r="Y196" s="128"/>
      <c r="Z196" s="81"/>
      <c r="AA196" s="120"/>
      <c r="AB196" s="81"/>
      <c r="AC196" s="128"/>
      <c r="AD196" s="81"/>
      <c r="AE196" s="81"/>
      <c r="AG196" s="88"/>
      <c r="AI196" s="81"/>
      <c r="AJ196" s="81"/>
      <c r="AK196" s="81"/>
      <c r="AL196" s="128"/>
      <c r="AM196" s="81"/>
      <c r="AN196" s="128"/>
      <c r="AO196" s="81"/>
      <c r="AP196" s="128"/>
      <c r="AQ196" s="81"/>
      <c r="AR196" s="120"/>
      <c r="AS196" s="81"/>
      <c r="AT196" s="128"/>
      <c r="AU196" s="81"/>
      <c r="AV196" s="81"/>
      <c r="AX196" s="88"/>
      <c r="AZ196" s="81"/>
      <c r="BA196" s="81"/>
      <c r="BB196" s="81"/>
      <c r="BC196" s="128"/>
      <c r="BD196" s="81"/>
      <c r="BE196" s="128"/>
      <c r="BF196" s="81"/>
      <c r="BG196" s="128"/>
      <c r="BH196" s="81"/>
      <c r="BI196" s="120"/>
      <c r="BJ196" s="81"/>
      <c r="BK196" s="128"/>
      <c r="BL196" s="81"/>
    </row>
    <row r="197" spans="2:64">
      <c r="B197" s="88"/>
      <c r="C197" s="81"/>
      <c r="D197" s="81"/>
      <c r="E197" s="81"/>
      <c r="F197" s="128"/>
      <c r="G197" s="81"/>
      <c r="H197" s="128"/>
      <c r="I197" s="81"/>
      <c r="J197" s="128"/>
      <c r="K197" s="81"/>
      <c r="L197" s="120"/>
      <c r="M197" s="81"/>
      <c r="N197" s="128"/>
      <c r="O197" s="81"/>
      <c r="Q197" s="88"/>
      <c r="R197" s="81"/>
      <c r="S197" s="81"/>
      <c r="T197" s="81"/>
      <c r="U197" s="128"/>
      <c r="V197" s="81"/>
      <c r="W197" s="128"/>
      <c r="X197" s="81"/>
      <c r="Y197" s="128"/>
      <c r="Z197" s="81"/>
      <c r="AA197" s="120"/>
      <c r="AB197" s="81"/>
      <c r="AC197" s="128"/>
      <c r="AD197" s="81"/>
      <c r="AE197" s="81"/>
      <c r="AG197" s="88"/>
      <c r="AI197" s="81"/>
      <c r="AJ197" s="81"/>
      <c r="AK197" s="81"/>
      <c r="AL197" s="128"/>
      <c r="AM197" s="81"/>
      <c r="AN197" s="128"/>
      <c r="AO197" s="81"/>
      <c r="AP197" s="128"/>
      <c r="AQ197" s="81"/>
      <c r="AR197" s="120"/>
      <c r="AS197" s="81"/>
      <c r="AT197" s="128"/>
      <c r="AU197" s="81"/>
      <c r="AV197" s="81"/>
      <c r="AX197" s="88"/>
      <c r="AZ197" s="81"/>
      <c r="BA197" s="81"/>
      <c r="BB197" s="81"/>
      <c r="BC197" s="128"/>
      <c r="BD197" s="81"/>
      <c r="BE197" s="128"/>
      <c r="BF197" s="81"/>
      <c r="BG197" s="128"/>
      <c r="BH197" s="81"/>
      <c r="BI197" s="120"/>
      <c r="BJ197" s="81"/>
      <c r="BK197" s="128"/>
      <c r="BL197" s="81"/>
    </row>
    <row r="198" spans="2:64">
      <c r="B198" s="88"/>
      <c r="C198" s="81"/>
      <c r="D198" s="81"/>
      <c r="E198" s="81"/>
      <c r="F198" s="128"/>
      <c r="G198" s="81"/>
      <c r="H198" s="128"/>
      <c r="I198" s="81"/>
      <c r="J198" s="128"/>
      <c r="K198" s="81"/>
      <c r="L198" s="120"/>
      <c r="M198" s="81"/>
      <c r="N198" s="128"/>
      <c r="O198" s="81"/>
      <c r="Q198" s="88"/>
      <c r="R198" s="81"/>
      <c r="S198" s="81"/>
      <c r="T198" s="81"/>
      <c r="U198" s="128"/>
      <c r="V198" s="81"/>
      <c r="W198" s="128"/>
      <c r="X198" s="81"/>
      <c r="Y198" s="128"/>
      <c r="Z198" s="81"/>
      <c r="AA198" s="120"/>
      <c r="AB198" s="81"/>
      <c r="AC198" s="128"/>
      <c r="AD198" s="81"/>
      <c r="AE198" s="81"/>
      <c r="AG198" s="88"/>
      <c r="AI198" s="81"/>
      <c r="AJ198" s="81"/>
      <c r="AK198" s="81"/>
      <c r="AL198" s="128"/>
      <c r="AM198" s="81"/>
      <c r="AN198" s="128"/>
      <c r="AO198" s="81"/>
      <c r="AP198" s="128"/>
      <c r="AQ198" s="81"/>
      <c r="AR198" s="120"/>
      <c r="AS198" s="81"/>
      <c r="AT198" s="128"/>
      <c r="AU198" s="81"/>
      <c r="AV198" s="81"/>
      <c r="AX198" s="88"/>
      <c r="AZ198" s="81"/>
      <c r="BA198" s="81"/>
      <c r="BB198" s="81"/>
      <c r="BC198" s="128"/>
      <c r="BD198" s="81"/>
      <c r="BE198" s="128"/>
      <c r="BF198" s="81"/>
      <c r="BG198" s="128"/>
      <c r="BH198" s="81"/>
      <c r="BI198" s="120"/>
      <c r="BJ198" s="81"/>
      <c r="BK198" s="128"/>
      <c r="BL198" s="81"/>
    </row>
    <row r="199" spans="2:64">
      <c r="B199" s="88"/>
      <c r="C199" s="81"/>
      <c r="D199" s="81"/>
      <c r="E199" s="81"/>
      <c r="F199" s="128"/>
      <c r="G199" s="81"/>
      <c r="H199" s="128"/>
      <c r="I199" s="81"/>
      <c r="J199" s="128"/>
      <c r="K199" s="81"/>
      <c r="L199" s="120"/>
      <c r="M199" s="81"/>
      <c r="N199" s="128"/>
      <c r="O199" s="81"/>
      <c r="Q199" s="88"/>
      <c r="R199" s="81"/>
      <c r="S199" s="81"/>
      <c r="T199" s="81"/>
      <c r="U199" s="128"/>
      <c r="V199" s="81"/>
      <c r="W199" s="128"/>
      <c r="X199" s="81"/>
      <c r="Y199" s="128"/>
      <c r="Z199" s="81"/>
      <c r="AA199" s="120"/>
      <c r="AB199" s="81"/>
      <c r="AC199" s="128"/>
      <c r="AD199" s="81"/>
      <c r="AE199" s="81"/>
      <c r="AG199" s="88"/>
      <c r="AI199" s="81"/>
      <c r="AJ199" s="81"/>
      <c r="AK199" s="81"/>
      <c r="AL199" s="128"/>
      <c r="AM199" s="81"/>
      <c r="AN199" s="128"/>
      <c r="AO199" s="81"/>
      <c r="AP199" s="128"/>
      <c r="AQ199" s="81"/>
      <c r="AR199" s="120"/>
      <c r="AS199" s="81"/>
      <c r="AT199" s="128"/>
      <c r="AU199" s="81"/>
      <c r="AV199" s="81"/>
      <c r="AX199" s="88"/>
      <c r="AZ199" s="81"/>
      <c r="BA199" s="81"/>
      <c r="BB199" s="81"/>
      <c r="BC199" s="128"/>
      <c r="BD199" s="81"/>
      <c r="BE199" s="128"/>
      <c r="BF199" s="81"/>
      <c r="BG199" s="128"/>
      <c r="BH199" s="81"/>
      <c r="BI199" s="120"/>
      <c r="BJ199" s="81"/>
      <c r="BK199" s="128"/>
      <c r="BL199" s="81"/>
    </row>
    <row r="200" spans="2:64">
      <c r="B200" s="88"/>
      <c r="C200" s="81"/>
      <c r="D200" s="81"/>
      <c r="E200" s="81"/>
      <c r="F200" s="128"/>
      <c r="G200" s="81"/>
      <c r="H200" s="128"/>
      <c r="I200" s="81"/>
      <c r="J200" s="128"/>
      <c r="K200" s="81"/>
      <c r="L200" s="120"/>
      <c r="M200" s="81"/>
      <c r="N200" s="128"/>
      <c r="O200" s="81"/>
      <c r="Q200" s="88"/>
      <c r="R200" s="81"/>
      <c r="S200" s="81"/>
      <c r="T200" s="81"/>
      <c r="U200" s="128"/>
      <c r="V200" s="81"/>
      <c r="W200" s="128"/>
      <c r="X200" s="81"/>
      <c r="Y200" s="128"/>
      <c r="Z200" s="81"/>
      <c r="AA200" s="120"/>
      <c r="AB200" s="81"/>
      <c r="AC200" s="128"/>
      <c r="AD200" s="81"/>
      <c r="AE200" s="81"/>
      <c r="AG200" s="88"/>
      <c r="AI200" s="81"/>
      <c r="AJ200" s="81"/>
      <c r="AK200" s="81"/>
      <c r="AL200" s="128"/>
      <c r="AM200" s="81"/>
      <c r="AN200" s="128"/>
      <c r="AO200" s="81"/>
      <c r="AP200" s="128"/>
      <c r="AQ200" s="81"/>
      <c r="AR200" s="120"/>
      <c r="AS200" s="81"/>
      <c r="AT200" s="128"/>
      <c r="AU200" s="81"/>
      <c r="AV200" s="81"/>
      <c r="AX200" s="88"/>
      <c r="AZ200" s="81"/>
      <c r="BA200" s="81"/>
      <c r="BB200" s="81"/>
      <c r="BC200" s="128"/>
      <c r="BD200" s="81"/>
      <c r="BE200" s="128"/>
      <c r="BF200" s="81"/>
      <c r="BG200" s="128"/>
      <c r="BH200" s="81"/>
      <c r="BI200" s="120"/>
      <c r="BJ200" s="81"/>
      <c r="BK200" s="128"/>
      <c r="BL200" s="81"/>
    </row>
    <row r="201" spans="2:64">
      <c r="B201" s="88"/>
      <c r="C201" s="81"/>
      <c r="D201" s="81"/>
      <c r="E201" s="81"/>
      <c r="F201" s="128"/>
      <c r="G201" s="81"/>
      <c r="H201" s="128"/>
      <c r="I201" s="81"/>
      <c r="J201" s="128"/>
      <c r="K201" s="81"/>
      <c r="L201" s="120"/>
      <c r="M201" s="81"/>
      <c r="N201" s="128"/>
      <c r="O201" s="81"/>
      <c r="Q201" s="88"/>
      <c r="R201" s="81"/>
      <c r="S201" s="81"/>
      <c r="T201" s="81"/>
      <c r="U201" s="128"/>
      <c r="V201" s="81"/>
      <c r="W201" s="128"/>
      <c r="X201" s="81"/>
      <c r="Y201" s="128"/>
      <c r="Z201" s="81"/>
      <c r="AA201" s="120"/>
      <c r="AB201" s="81"/>
      <c r="AC201" s="128"/>
      <c r="AD201" s="81"/>
      <c r="AE201" s="81"/>
      <c r="AG201" s="88"/>
      <c r="AI201" s="81"/>
      <c r="AJ201" s="81"/>
      <c r="AK201" s="81"/>
      <c r="AL201" s="128"/>
      <c r="AM201" s="81"/>
      <c r="AN201" s="128"/>
      <c r="AO201" s="81"/>
      <c r="AP201" s="128"/>
      <c r="AQ201" s="81"/>
      <c r="AR201" s="120"/>
      <c r="AS201" s="81"/>
      <c r="AT201" s="128"/>
      <c r="AU201" s="81"/>
      <c r="AV201" s="81"/>
      <c r="AX201" s="88"/>
      <c r="AZ201" s="81"/>
      <c r="BA201" s="81"/>
      <c r="BB201" s="81"/>
      <c r="BC201" s="128"/>
      <c r="BD201" s="81"/>
      <c r="BE201" s="128"/>
      <c r="BF201" s="81"/>
      <c r="BG201" s="128"/>
      <c r="BH201" s="81"/>
      <c r="BI201" s="120"/>
      <c r="BJ201" s="81"/>
      <c r="BK201" s="128"/>
      <c r="BL201" s="81"/>
    </row>
    <row r="202" spans="2:64">
      <c r="B202" s="88"/>
      <c r="C202" s="81"/>
      <c r="D202" s="81"/>
      <c r="E202" s="81"/>
      <c r="F202" s="128"/>
      <c r="G202" s="81"/>
      <c r="H202" s="128"/>
      <c r="I202" s="81"/>
      <c r="J202" s="128"/>
      <c r="K202" s="81"/>
      <c r="L202" s="120"/>
      <c r="M202" s="81"/>
      <c r="N202" s="128"/>
      <c r="O202" s="81"/>
      <c r="Q202" s="88"/>
      <c r="R202" s="81"/>
      <c r="S202" s="81"/>
      <c r="T202" s="81"/>
      <c r="U202" s="128"/>
      <c r="V202" s="81"/>
      <c r="W202" s="128"/>
      <c r="X202" s="81"/>
      <c r="Y202" s="128"/>
      <c r="Z202" s="81"/>
      <c r="AA202" s="120"/>
      <c r="AB202" s="81"/>
      <c r="AC202" s="128"/>
      <c r="AD202" s="81"/>
      <c r="AE202" s="81"/>
      <c r="AG202" s="88"/>
      <c r="AI202" s="81"/>
      <c r="AJ202" s="81"/>
      <c r="AK202" s="81"/>
      <c r="AL202" s="128"/>
      <c r="AM202" s="81"/>
      <c r="AN202" s="128"/>
      <c r="AO202" s="81"/>
      <c r="AP202" s="128"/>
      <c r="AQ202" s="81"/>
      <c r="AR202" s="120"/>
      <c r="AS202" s="81"/>
      <c r="AT202" s="128"/>
      <c r="AU202" s="81"/>
      <c r="AV202" s="81"/>
      <c r="AX202" s="88"/>
      <c r="AZ202" s="81"/>
      <c r="BA202" s="81"/>
      <c r="BB202" s="81"/>
      <c r="BC202" s="128"/>
      <c r="BD202" s="81"/>
      <c r="BE202" s="128"/>
      <c r="BF202" s="81"/>
      <c r="BG202" s="128"/>
      <c r="BH202" s="81"/>
      <c r="BI202" s="120"/>
      <c r="BJ202" s="81"/>
      <c r="BK202" s="128"/>
      <c r="BL202" s="81"/>
    </row>
    <row r="203" spans="2:64">
      <c r="B203" s="88"/>
      <c r="C203" s="81"/>
      <c r="D203" s="81"/>
      <c r="E203" s="81"/>
      <c r="F203" s="128"/>
      <c r="G203" s="81"/>
      <c r="H203" s="128"/>
      <c r="I203" s="81"/>
      <c r="J203" s="128"/>
      <c r="K203" s="81"/>
      <c r="L203" s="120"/>
      <c r="M203" s="81"/>
      <c r="N203" s="128"/>
      <c r="O203" s="81"/>
      <c r="Q203" s="88"/>
      <c r="R203" s="81"/>
      <c r="S203" s="81"/>
      <c r="T203" s="81"/>
      <c r="U203" s="128"/>
      <c r="V203" s="81"/>
      <c r="W203" s="128"/>
      <c r="X203" s="81"/>
      <c r="Y203" s="128"/>
      <c r="Z203" s="81"/>
      <c r="AA203" s="120"/>
      <c r="AB203" s="81"/>
      <c r="AC203" s="128"/>
      <c r="AD203" s="81"/>
      <c r="AE203" s="81"/>
      <c r="AG203" s="88"/>
      <c r="AI203" s="81"/>
      <c r="AJ203" s="81"/>
      <c r="AK203" s="81"/>
      <c r="AL203" s="128"/>
      <c r="AM203" s="81"/>
      <c r="AN203" s="128"/>
      <c r="AO203" s="81"/>
      <c r="AP203" s="128"/>
      <c r="AQ203" s="81"/>
      <c r="AR203" s="120"/>
      <c r="AS203" s="81"/>
      <c r="AT203" s="128"/>
      <c r="AU203" s="81"/>
      <c r="AV203" s="81"/>
      <c r="AX203" s="88"/>
      <c r="AZ203" s="81"/>
      <c r="BA203" s="81"/>
      <c r="BB203" s="81"/>
      <c r="BC203" s="128"/>
      <c r="BD203" s="81"/>
      <c r="BE203" s="128"/>
      <c r="BF203" s="81"/>
      <c r="BG203" s="128"/>
      <c r="BH203" s="81"/>
      <c r="BI203" s="120"/>
      <c r="BJ203" s="81"/>
      <c r="BK203" s="128"/>
      <c r="BL203" s="81"/>
    </row>
    <row r="204" spans="2:64">
      <c r="B204" s="88"/>
      <c r="C204" s="81"/>
      <c r="D204" s="81"/>
      <c r="E204" s="81"/>
      <c r="F204" s="128"/>
      <c r="G204" s="81"/>
      <c r="H204" s="128"/>
      <c r="I204" s="81"/>
      <c r="J204" s="128"/>
      <c r="K204" s="81"/>
      <c r="L204" s="120"/>
      <c r="M204" s="81"/>
      <c r="N204" s="128"/>
      <c r="O204" s="81"/>
      <c r="Q204" s="88"/>
      <c r="R204" s="81"/>
      <c r="S204" s="81"/>
      <c r="T204" s="81"/>
      <c r="U204" s="128"/>
      <c r="V204" s="81"/>
      <c r="W204" s="128"/>
      <c r="X204" s="81"/>
      <c r="Y204" s="128"/>
      <c r="Z204" s="81"/>
      <c r="AA204" s="120"/>
      <c r="AB204" s="81"/>
      <c r="AC204" s="128"/>
      <c r="AD204" s="81"/>
      <c r="AE204" s="81"/>
      <c r="AG204" s="88"/>
      <c r="AI204" s="81"/>
      <c r="AJ204" s="81"/>
      <c r="AK204" s="81"/>
      <c r="AL204" s="128"/>
      <c r="AM204" s="81"/>
      <c r="AN204" s="128"/>
      <c r="AO204" s="81"/>
      <c r="AP204" s="128"/>
      <c r="AQ204" s="81"/>
      <c r="AR204" s="120"/>
      <c r="AS204" s="81"/>
      <c r="AT204" s="128"/>
      <c r="AU204" s="81"/>
      <c r="AV204" s="81"/>
      <c r="AX204" s="88"/>
      <c r="AZ204" s="81"/>
      <c r="BA204" s="81"/>
      <c r="BB204" s="81"/>
      <c r="BC204" s="128"/>
      <c r="BD204" s="81"/>
      <c r="BE204" s="128"/>
      <c r="BF204" s="81"/>
      <c r="BG204" s="128"/>
      <c r="BH204" s="81"/>
      <c r="BI204" s="120"/>
      <c r="BJ204" s="81"/>
      <c r="BK204" s="128"/>
      <c r="BL204" s="81"/>
    </row>
    <row r="205" spans="2:64">
      <c r="B205" s="88"/>
      <c r="C205" s="81"/>
      <c r="D205" s="81"/>
      <c r="E205" s="81"/>
      <c r="F205" s="128"/>
      <c r="G205" s="81"/>
      <c r="H205" s="128"/>
      <c r="I205" s="81"/>
      <c r="J205" s="128"/>
      <c r="K205" s="81"/>
      <c r="L205" s="120"/>
      <c r="M205" s="81"/>
      <c r="N205" s="128"/>
      <c r="O205" s="81"/>
      <c r="Q205" s="88"/>
      <c r="R205" s="81"/>
      <c r="S205" s="81"/>
      <c r="T205" s="81"/>
      <c r="U205" s="128"/>
      <c r="V205" s="81"/>
      <c r="W205" s="128"/>
      <c r="X205" s="81"/>
      <c r="Y205" s="128"/>
      <c r="Z205" s="81"/>
      <c r="AA205" s="120"/>
      <c r="AB205" s="81"/>
      <c r="AC205" s="128"/>
      <c r="AD205" s="81"/>
      <c r="AE205" s="81"/>
      <c r="AG205" s="88"/>
      <c r="AI205" s="81"/>
      <c r="AJ205" s="81"/>
      <c r="AK205" s="81"/>
      <c r="AL205" s="128"/>
      <c r="AM205" s="81"/>
      <c r="AN205" s="128"/>
      <c r="AO205" s="81"/>
      <c r="AP205" s="128"/>
      <c r="AQ205" s="81"/>
      <c r="AR205" s="120"/>
      <c r="AS205" s="81"/>
      <c r="AT205" s="128"/>
      <c r="AU205" s="81"/>
      <c r="AV205" s="81"/>
      <c r="AX205" s="88"/>
      <c r="AZ205" s="81"/>
      <c r="BA205" s="81"/>
      <c r="BB205" s="81"/>
      <c r="BC205" s="128"/>
      <c r="BD205" s="81"/>
      <c r="BE205" s="128"/>
      <c r="BF205" s="81"/>
      <c r="BG205" s="128"/>
      <c r="BH205" s="81"/>
      <c r="BI205" s="120"/>
      <c r="BJ205" s="81"/>
      <c r="BK205" s="128"/>
      <c r="BL205" s="81"/>
    </row>
    <row r="206" spans="2:64">
      <c r="B206" s="88"/>
      <c r="C206" s="81"/>
      <c r="D206" s="81"/>
      <c r="E206" s="81"/>
      <c r="F206" s="128"/>
      <c r="G206" s="81"/>
      <c r="H206" s="128"/>
      <c r="I206" s="81"/>
      <c r="J206" s="128"/>
      <c r="K206" s="81"/>
      <c r="L206" s="120"/>
      <c r="M206" s="81"/>
      <c r="N206" s="128"/>
      <c r="O206" s="81"/>
      <c r="Q206" s="88"/>
      <c r="R206" s="81"/>
      <c r="S206" s="81"/>
      <c r="T206" s="81"/>
      <c r="U206" s="128"/>
      <c r="V206" s="81"/>
      <c r="W206" s="128"/>
      <c r="X206" s="81"/>
      <c r="Y206" s="128"/>
      <c r="Z206" s="81"/>
      <c r="AA206" s="120"/>
      <c r="AB206" s="81"/>
      <c r="AC206" s="128"/>
      <c r="AD206" s="81"/>
      <c r="AE206" s="81"/>
      <c r="AG206" s="88"/>
      <c r="AI206" s="81"/>
      <c r="AJ206" s="81"/>
      <c r="AK206" s="81"/>
      <c r="AL206" s="128"/>
      <c r="AM206" s="81"/>
      <c r="AN206" s="128"/>
      <c r="AO206" s="81"/>
      <c r="AP206" s="128"/>
      <c r="AQ206" s="81"/>
      <c r="AR206" s="120"/>
      <c r="AS206" s="81"/>
      <c r="AT206" s="128"/>
      <c r="AU206" s="81"/>
      <c r="AV206" s="81"/>
      <c r="AX206" s="88"/>
      <c r="AZ206" s="81"/>
      <c r="BA206" s="81"/>
      <c r="BB206" s="81"/>
      <c r="BC206" s="128"/>
      <c r="BD206" s="81"/>
      <c r="BE206" s="128"/>
      <c r="BF206" s="81"/>
      <c r="BG206" s="128"/>
      <c r="BH206" s="81"/>
      <c r="BI206" s="120"/>
      <c r="BJ206" s="81"/>
      <c r="BK206" s="128"/>
      <c r="BL206" s="81"/>
    </row>
    <row r="207" spans="2:64">
      <c r="B207" s="88"/>
      <c r="C207" s="81"/>
      <c r="D207" s="81"/>
      <c r="E207" s="81"/>
      <c r="F207" s="128"/>
      <c r="G207" s="81"/>
      <c r="H207" s="128"/>
      <c r="I207" s="81"/>
      <c r="J207" s="128"/>
      <c r="K207" s="81"/>
      <c r="L207" s="120"/>
      <c r="M207" s="81"/>
      <c r="N207" s="128"/>
      <c r="O207" s="81"/>
      <c r="Q207" s="88"/>
      <c r="R207" s="81"/>
      <c r="S207" s="81"/>
      <c r="T207" s="81"/>
      <c r="U207" s="128"/>
      <c r="V207" s="81"/>
      <c r="W207" s="128"/>
      <c r="X207" s="81"/>
      <c r="Y207" s="128"/>
      <c r="Z207" s="81"/>
      <c r="AA207" s="120"/>
      <c r="AB207" s="81"/>
      <c r="AC207" s="128"/>
      <c r="AD207" s="81"/>
      <c r="AE207" s="81"/>
      <c r="AG207" s="88"/>
      <c r="AI207" s="81"/>
      <c r="AJ207" s="81"/>
      <c r="AK207" s="81"/>
      <c r="AL207" s="128"/>
      <c r="AM207" s="81"/>
      <c r="AN207" s="128"/>
      <c r="AO207" s="81"/>
      <c r="AP207" s="128"/>
      <c r="AQ207" s="81"/>
      <c r="AR207" s="120"/>
      <c r="AS207" s="81"/>
      <c r="AT207" s="128"/>
      <c r="AU207" s="81"/>
      <c r="AV207" s="81"/>
      <c r="AX207" s="88"/>
      <c r="AZ207" s="81"/>
      <c r="BA207" s="81"/>
      <c r="BB207" s="81"/>
      <c r="BC207" s="128"/>
      <c r="BD207" s="81"/>
      <c r="BE207" s="128"/>
      <c r="BF207" s="81"/>
      <c r="BG207" s="128"/>
      <c r="BH207" s="81"/>
      <c r="BI207" s="120"/>
      <c r="BJ207" s="81"/>
      <c r="BK207" s="128"/>
      <c r="BL207" s="81"/>
    </row>
    <row r="208" spans="2:64">
      <c r="B208" s="88"/>
      <c r="C208" s="81"/>
      <c r="D208" s="81"/>
      <c r="E208" s="81"/>
      <c r="F208" s="128"/>
      <c r="G208" s="81"/>
      <c r="H208" s="128"/>
      <c r="I208" s="81"/>
      <c r="J208" s="128"/>
      <c r="K208" s="81"/>
      <c r="L208" s="120"/>
      <c r="M208" s="81"/>
      <c r="N208" s="128"/>
      <c r="O208" s="81"/>
      <c r="Q208" s="88"/>
      <c r="R208" s="81"/>
      <c r="S208" s="81"/>
      <c r="T208" s="81"/>
      <c r="U208" s="128"/>
      <c r="V208" s="81"/>
      <c r="W208" s="128"/>
      <c r="X208" s="81"/>
      <c r="Y208" s="128"/>
      <c r="Z208" s="81"/>
      <c r="AA208" s="120"/>
      <c r="AB208" s="81"/>
      <c r="AC208" s="128"/>
      <c r="AD208" s="81"/>
      <c r="AE208" s="81"/>
      <c r="AG208" s="88"/>
      <c r="AI208" s="81"/>
      <c r="AJ208" s="81"/>
      <c r="AK208" s="81"/>
      <c r="AL208" s="128"/>
      <c r="AM208" s="81"/>
      <c r="AN208" s="128"/>
      <c r="AO208" s="81"/>
      <c r="AP208" s="128"/>
      <c r="AQ208" s="81"/>
      <c r="AR208" s="120"/>
      <c r="AS208" s="81"/>
      <c r="AT208" s="128"/>
      <c r="AU208" s="81"/>
      <c r="AV208" s="81"/>
      <c r="AX208" s="88"/>
      <c r="AZ208" s="81"/>
      <c r="BA208" s="81"/>
      <c r="BB208" s="81"/>
      <c r="BC208" s="128"/>
      <c r="BD208" s="81"/>
      <c r="BE208" s="128"/>
      <c r="BF208" s="81"/>
      <c r="BG208" s="128"/>
      <c r="BH208" s="81"/>
      <c r="BI208" s="120"/>
      <c r="BJ208" s="81"/>
      <c r="BK208" s="128"/>
      <c r="BL208" s="81"/>
    </row>
  </sheetData>
  <mergeCells count="78">
    <mergeCell ref="AX128:AX129"/>
    <mergeCell ref="AY128:AY129"/>
    <mergeCell ref="AX118:AX119"/>
    <mergeCell ref="AH128:AH129"/>
    <mergeCell ref="AH160:AH161"/>
    <mergeCell ref="AZ2:BL2"/>
    <mergeCell ref="AX8:AX9"/>
    <mergeCell ref="AY8:AY9"/>
    <mergeCell ref="AX15:AX16"/>
    <mergeCell ref="AY15:AY16"/>
    <mergeCell ref="AX24:AX25"/>
    <mergeCell ref="AY24:AY25"/>
    <mergeCell ref="AX160:AX161"/>
    <mergeCell ref="AY160:AY161"/>
    <mergeCell ref="AX26:AX27"/>
    <mergeCell ref="AX124:AX125"/>
    <mergeCell ref="AY124:AY125"/>
    <mergeCell ref="AX126:AX127"/>
    <mergeCell ref="AY126:AY127"/>
    <mergeCell ref="AH110:AH111"/>
    <mergeCell ref="AH118:AH119"/>
    <mergeCell ref="AH122:AH123"/>
    <mergeCell ref="AH124:AH125"/>
    <mergeCell ref="AH126:AH127"/>
    <mergeCell ref="AG47:AG48"/>
    <mergeCell ref="AG8:AG9"/>
    <mergeCell ref="AG15:AG16"/>
    <mergeCell ref="AG24:AG25"/>
    <mergeCell ref="AH26:AH27"/>
    <mergeCell ref="AH43:AH44"/>
    <mergeCell ref="AH47:AH48"/>
    <mergeCell ref="Q126:Q127"/>
    <mergeCell ref="AG110:AG111"/>
    <mergeCell ref="Q128:Q129"/>
    <mergeCell ref="Q160:Q161"/>
    <mergeCell ref="AG126:AG127"/>
    <mergeCell ref="AG128:AG129"/>
    <mergeCell ref="AG160:AG161"/>
    <mergeCell ref="Q110:Q111"/>
    <mergeCell ref="Q118:Q119"/>
    <mergeCell ref="Q122:Q123"/>
    <mergeCell ref="AG118:AG119"/>
    <mergeCell ref="AG122:AG123"/>
    <mergeCell ref="AG124:AG125"/>
    <mergeCell ref="Q124:Q125"/>
    <mergeCell ref="Q24:Q25"/>
    <mergeCell ref="Q26:Q27"/>
    <mergeCell ref="Q43:Q44"/>
    <mergeCell ref="Q47:Q48"/>
    <mergeCell ref="C2:O2"/>
    <mergeCell ref="AY26:AY27"/>
    <mergeCell ref="AX43:AX44"/>
    <mergeCell ref="AY43:AY44"/>
    <mergeCell ref="Q8:Q9"/>
    <mergeCell ref="Q15:Q16"/>
    <mergeCell ref="R2:AD2"/>
    <mergeCell ref="AH8:AH9"/>
    <mergeCell ref="AH15:AH16"/>
    <mergeCell ref="AH24:AH25"/>
    <mergeCell ref="AI2:AV2"/>
    <mergeCell ref="AG26:AG27"/>
    <mergeCell ref="AG43:AG44"/>
    <mergeCell ref="AY118:AY119"/>
    <mergeCell ref="AX122:AX123"/>
    <mergeCell ref="AY122:AY123"/>
    <mergeCell ref="AX47:AX48"/>
    <mergeCell ref="AY47:AY48"/>
    <mergeCell ref="AX110:AX111"/>
    <mergeCell ref="AY110:AY111"/>
    <mergeCell ref="B8:B9"/>
    <mergeCell ref="B160:B161"/>
    <mergeCell ref="B110:B111"/>
    <mergeCell ref="B26:B27"/>
    <mergeCell ref="B24:B25"/>
    <mergeCell ref="B15:B16"/>
    <mergeCell ref="B47:B48"/>
    <mergeCell ref="B43:B44"/>
    <mergeCell ref="B118:B119"/>
  </mergeCells>
  <phoneticPr fontId="2" type="noConversion"/>
  <conditionalFormatting sqref="AH6 AH57:AH62 AH65:AH70 AH72:AH76 AH78:AH82 AH84:AH91 AH93:AH105 AH107:AH108 AH132:AH138 AH140:AH144 AH146:AH154 AH8:AH22 AH24:AH41 AH43:AH55 AH110:AH112 AH114:AH119 AH121:AH130 AH156:AH170 AY6 AY8:AY22 AY57:AY62 AY65:AY70 AY72:AY76 AY78:AY82 AY84:AY91 AY93:AY105 AY114:AY119 AY140:AY144 AY132:AY138 AY146:AY154 AY24:AY41 AY121:AY130 AY107:AY108 AY43:AY55 AY110:AY112 AY156:AY170">
    <cfRule type="cellIs" dxfId="0" priority="1" stopIfTrue="1" operator="greaterThan">
      <formula>0</formula>
    </cfRule>
  </conditionalFormatting>
  <hyperlinks>
    <hyperlink ref="B173" r:id="rId1" xr:uid="{00000000-0004-0000-0500-000000000000}"/>
    <hyperlink ref="Q173" r:id="rId2" xr:uid="{00000000-0004-0000-0500-000001000000}"/>
    <hyperlink ref="AG173" r:id="rId3" xr:uid="{00000000-0004-0000-0500-000002000000}"/>
    <hyperlink ref="AX173" r:id="rId4" xr:uid="{00000000-0004-0000-0500-000003000000}"/>
  </hyperlinks>
  <printOptions horizontalCentered="1"/>
  <pageMargins left="0.39370078740157483" right="0.39370078740157483" top="0.39370078740157483" bottom="0.39370078740157483" header="0" footer="0"/>
  <pageSetup paperSize="9" scale="70" orientation="portrait" horizontalDpi="300" verticalDpi="300" r:id="rId5"/>
  <headerFooter alignWithMargins="0"/>
  <rowBreaks count="6" manualBreakCount="6">
    <brk id="41" min="16" max="63" man="1"/>
    <brk id="62" max="9" man="1"/>
    <brk id="91" min="16" max="63" man="1"/>
    <brk id="112" max="9" man="1"/>
    <brk id="130" min="16" max="63" man="1"/>
    <brk id="154" max="9" man="1"/>
  </rowBreaks>
  <colBreaks count="2" manualBreakCount="2">
    <brk id="31" max="169" man="1"/>
    <brk id="48" max="16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76"/>
  <sheetViews>
    <sheetView zoomScaleNormal="100" workbookViewId="0">
      <selection activeCell="B2" sqref="B2:N2"/>
    </sheetView>
  </sheetViews>
  <sheetFormatPr baseColWidth="10" defaultRowHeight="12.75"/>
  <cols>
    <col min="1" max="1" width="2.85546875" style="24" customWidth="1"/>
    <col min="2" max="2" width="44" style="24" customWidth="1"/>
    <col min="3" max="3" width="11.42578125" style="24"/>
    <col min="4" max="4" width="3" style="24" customWidth="1"/>
    <col min="5" max="8" width="11.42578125" style="24"/>
    <col min="9" max="9" width="14.140625" style="24" customWidth="1"/>
    <col min="10" max="10" width="4.85546875" style="24" customWidth="1"/>
    <col min="11" max="11" width="14.140625" style="24" customWidth="1"/>
    <col min="12" max="12" width="14" style="24" customWidth="1"/>
    <col min="13" max="13" width="7.140625" style="24" customWidth="1"/>
    <col min="14" max="14" width="11.42578125" style="24"/>
    <col min="15" max="15" width="3" style="24" customWidth="1"/>
    <col min="16" max="16384" width="11.42578125" style="24"/>
  </cols>
  <sheetData>
    <row r="1" spans="1:19" ht="32.25" customHeight="1">
      <c r="B1" s="395" t="s">
        <v>630</v>
      </c>
      <c r="C1" s="366"/>
      <c r="D1" s="366"/>
      <c r="E1" s="366"/>
      <c r="F1" s="366"/>
      <c r="G1" s="366"/>
      <c r="H1" s="366"/>
      <c r="I1" s="366"/>
      <c r="J1" s="366"/>
      <c r="K1" s="366"/>
      <c r="L1" s="366"/>
      <c r="M1" s="366"/>
      <c r="N1" s="290" t="s">
        <v>345</v>
      </c>
    </row>
    <row r="2" spans="1:19" customFormat="1" ht="25.5" customHeight="1">
      <c r="A2" s="24"/>
      <c r="B2" s="1184" t="s">
        <v>271</v>
      </c>
      <c r="C2" s="1184"/>
      <c r="D2" s="1184"/>
      <c r="E2" s="1184"/>
      <c r="F2" s="1184"/>
      <c r="G2" s="1184"/>
      <c r="H2" s="1184"/>
      <c r="I2" s="1184"/>
      <c r="J2" s="1184"/>
      <c r="K2" s="1184"/>
      <c r="L2" s="1184"/>
      <c r="M2" s="1184"/>
      <c r="N2" s="1184"/>
    </row>
    <row r="3" spans="1:19" ht="70.5" customHeight="1">
      <c r="B3" s="389" t="s">
        <v>265</v>
      </c>
      <c r="C3" s="1166" t="s">
        <v>472</v>
      </c>
      <c r="D3" s="1166"/>
      <c r="E3" s="1166"/>
      <c r="F3" s="1166"/>
      <c r="G3" s="1166"/>
      <c r="H3" s="1166"/>
      <c r="I3" s="1166"/>
      <c r="J3" s="1166"/>
      <c r="K3" s="1166"/>
      <c r="L3" s="1166"/>
      <c r="M3" s="1166"/>
      <c r="N3" s="1167"/>
      <c r="S3" s="28"/>
    </row>
    <row r="4" spans="1:19" ht="27">
      <c r="B4" s="1173" t="s">
        <v>599</v>
      </c>
      <c r="C4" s="1175" t="s">
        <v>616</v>
      </c>
      <c r="D4" s="1176"/>
      <c r="E4" s="1179" t="s">
        <v>362</v>
      </c>
      <c r="F4" s="1179" t="s">
        <v>363</v>
      </c>
      <c r="G4" s="1179" t="s">
        <v>473</v>
      </c>
      <c r="H4" s="1179" t="s">
        <v>617</v>
      </c>
      <c r="I4" s="1181" t="s">
        <v>364</v>
      </c>
      <c r="J4" s="1182"/>
      <c r="K4" s="357" t="s">
        <v>236</v>
      </c>
      <c r="L4" s="1183" t="s">
        <v>364</v>
      </c>
      <c r="M4" s="1182"/>
      <c r="N4" s="357" t="s">
        <v>236</v>
      </c>
      <c r="S4" s="30"/>
    </row>
    <row r="5" spans="1:19" ht="18">
      <c r="B5" s="1174"/>
      <c r="C5" s="1177"/>
      <c r="D5" s="1178"/>
      <c r="E5" s="1180"/>
      <c r="F5" s="1180"/>
      <c r="G5" s="1180"/>
      <c r="H5" s="1180"/>
      <c r="I5" s="355" t="s">
        <v>235</v>
      </c>
      <c r="J5" s="346">
        <v>20</v>
      </c>
      <c r="K5" s="341">
        <v>41</v>
      </c>
      <c r="L5" s="356" t="s">
        <v>235</v>
      </c>
      <c r="M5" s="346">
        <v>20</v>
      </c>
      <c r="N5" s="341">
        <v>123</v>
      </c>
      <c r="P5" s="34" t="s">
        <v>367</v>
      </c>
      <c r="S5" s="30"/>
    </row>
    <row r="6" spans="1:19" ht="20.100000000000001" customHeight="1">
      <c r="B6" s="351" t="s">
        <v>600</v>
      </c>
      <c r="C6" s="352"/>
      <c r="D6" s="353"/>
      <c r="E6" s="354"/>
      <c r="F6" s="354"/>
      <c r="G6" s="354"/>
      <c r="H6" s="354"/>
      <c r="I6" s="349" t="s">
        <v>618</v>
      </c>
      <c r="J6" s="350">
        <v>4</v>
      </c>
      <c r="K6" s="342">
        <f>(J6/J$5)*K$5</f>
        <v>8.2000000000000011</v>
      </c>
      <c r="L6" s="349" t="s">
        <v>618</v>
      </c>
      <c r="M6" s="350">
        <v>4</v>
      </c>
      <c r="N6" s="342">
        <f>(M6/M$5)*N$5</f>
        <v>24.6</v>
      </c>
      <c r="S6" s="29"/>
    </row>
    <row r="7" spans="1:19" ht="20.100000000000001" customHeight="1">
      <c r="B7" s="328" t="s">
        <v>601</v>
      </c>
      <c r="C7" s="331"/>
      <c r="D7" s="332"/>
      <c r="E7" s="327"/>
      <c r="F7" s="326"/>
      <c r="G7" s="327"/>
      <c r="H7" s="327"/>
      <c r="I7" s="64" t="s">
        <v>619</v>
      </c>
      <c r="J7" s="308">
        <v>10</v>
      </c>
      <c r="K7" s="342">
        <f t="shared" ref="K7:K20" si="0">(J7/J$5)*K$5</f>
        <v>20.5</v>
      </c>
      <c r="L7" s="64" t="s">
        <v>619</v>
      </c>
      <c r="M7" s="308">
        <v>10</v>
      </c>
      <c r="N7" s="342">
        <f t="shared" ref="N7:N20" si="1">(M7/M$5)*N$5</f>
        <v>61.5</v>
      </c>
      <c r="S7" s="34"/>
    </row>
    <row r="8" spans="1:19" ht="25.5">
      <c r="B8" s="328" t="s">
        <v>602</v>
      </c>
      <c r="C8" s="334"/>
      <c r="D8" s="333"/>
      <c r="E8" s="326"/>
      <c r="F8" s="326"/>
      <c r="G8" s="327"/>
      <c r="H8" s="327"/>
      <c r="I8" s="64" t="s">
        <v>618</v>
      </c>
      <c r="J8" s="308">
        <v>4</v>
      </c>
      <c r="K8" s="342">
        <f t="shared" si="0"/>
        <v>8.2000000000000011</v>
      </c>
      <c r="L8" s="64" t="s">
        <v>618</v>
      </c>
      <c r="M8" s="308">
        <v>4</v>
      </c>
      <c r="N8" s="342">
        <f t="shared" si="1"/>
        <v>24.6</v>
      </c>
      <c r="S8" s="28"/>
    </row>
    <row r="9" spans="1:19" ht="25.5">
      <c r="B9" s="328" t="s">
        <v>474</v>
      </c>
      <c r="C9" s="334"/>
      <c r="D9" s="333"/>
      <c r="E9" s="326"/>
      <c r="F9" s="334"/>
      <c r="G9" s="327"/>
      <c r="H9" s="327"/>
      <c r="I9" s="64" t="s">
        <v>620</v>
      </c>
      <c r="J9" s="308">
        <v>2</v>
      </c>
      <c r="K9" s="342">
        <f t="shared" si="0"/>
        <v>4.1000000000000005</v>
      </c>
      <c r="L9" s="64" t="s">
        <v>620</v>
      </c>
      <c r="M9" s="308">
        <v>2</v>
      </c>
      <c r="N9" s="342">
        <f t="shared" si="1"/>
        <v>12.3</v>
      </c>
      <c r="S9" s="28"/>
    </row>
    <row r="10" spans="1:19" ht="38.25">
      <c r="B10" s="328" t="s">
        <v>475</v>
      </c>
      <c r="C10" s="334"/>
      <c r="D10" s="333"/>
      <c r="E10" s="326"/>
      <c r="F10" s="334"/>
      <c r="G10" s="327"/>
      <c r="H10" s="327"/>
      <c r="I10" s="64" t="s">
        <v>621</v>
      </c>
      <c r="J10" s="308">
        <v>4</v>
      </c>
      <c r="K10" s="342">
        <f t="shared" si="0"/>
        <v>8.2000000000000011</v>
      </c>
      <c r="L10" s="64" t="s">
        <v>621</v>
      </c>
      <c r="M10" s="308">
        <v>4</v>
      </c>
      <c r="N10" s="342">
        <f t="shared" si="1"/>
        <v>24.6</v>
      </c>
      <c r="S10" s="28"/>
    </row>
    <row r="11" spans="1:19" ht="25.5">
      <c r="B11" s="328" t="s">
        <v>476</v>
      </c>
      <c r="C11" s="334"/>
      <c r="D11" s="333"/>
      <c r="E11" s="326"/>
      <c r="F11" s="334"/>
      <c r="G11" s="327"/>
      <c r="H11" s="327"/>
      <c r="I11" s="64" t="s">
        <v>621</v>
      </c>
      <c r="J11" s="308">
        <v>4</v>
      </c>
      <c r="K11" s="342">
        <f t="shared" si="0"/>
        <v>8.2000000000000011</v>
      </c>
      <c r="L11" s="64" t="s">
        <v>621</v>
      </c>
      <c r="M11" s="308">
        <v>4</v>
      </c>
      <c r="N11" s="342">
        <f t="shared" si="1"/>
        <v>24.6</v>
      </c>
      <c r="S11" s="28"/>
    </row>
    <row r="12" spans="1:19" ht="63.75">
      <c r="B12" s="328" t="s">
        <v>477</v>
      </c>
      <c r="C12" s="334"/>
      <c r="D12" s="333"/>
      <c r="E12" s="326"/>
      <c r="F12" s="334"/>
      <c r="G12" s="327"/>
      <c r="H12" s="327"/>
      <c r="I12" s="64" t="s">
        <v>618</v>
      </c>
      <c r="J12" s="308">
        <v>4</v>
      </c>
      <c r="K12" s="342">
        <f t="shared" si="0"/>
        <v>8.2000000000000011</v>
      </c>
      <c r="L12" s="64" t="s">
        <v>618</v>
      </c>
      <c r="M12" s="308">
        <v>4</v>
      </c>
      <c r="N12" s="342">
        <f t="shared" si="1"/>
        <v>24.6</v>
      </c>
    </row>
    <row r="13" spans="1:19" ht="25.5">
      <c r="B13" s="328" t="s">
        <v>478</v>
      </c>
      <c r="C13" s="334"/>
      <c r="D13" s="333"/>
      <c r="E13" s="327"/>
      <c r="F13" s="326"/>
      <c r="G13" s="327"/>
      <c r="H13" s="327"/>
      <c r="I13" s="64" t="s">
        <v>622</v>
      </c>
      <c r="J13" s="308">
        <v>10</v>
      </c>
      <c r="K13" s="342">
        <f t="shared" si="0"/>
        <v>20.5</v>
      </c>
      <c r="L13" s="64" t="s">
        <v>622</v>
      </c>
      <c r="M13" s="308">
        <v>10</v>
      </c>
      <c r="N13" s="342">
        <f t="shared" si="1"/>
        <v>61.5</v>
      </c>
    </row>
    <row r="14" spans="1:19" ht="25.5">
      <c r="B14" s="328" t="s">
        <v>623</v>
      </c>
      <c r="C14" s="334"/>
      <c r="D14" s="333"/>
      <c r="E14" s="327"/>
      <c r="F14" s="326"/>
      <c r="G14" s="327"/>
      <c r="H14" s="327"/>
      <c r="I14" s="64" t="s">
        <v>622</v>
      </c>
      <c r="J14" s="308">
        <v>10</v>
      </c>
      <c r="K14" s="342">
        <f t="shared" si="0"/>
        <v>20.5</v>
      </c>
      <c r="L14" s="64" t="s">
        <v>622</v>
      </c>
      <c r="M14" s="308">
        <v>10</v>
      </c>
      <c r="N14" s="342">
        <f t="shared" si="1"/>
        <v>61.5</v>
      </c>
    </row>
    <row r="15" spans="1:19" ht="25.5">
      <c r="B15" s="328" t="s">
        <v>603</v>
      </c>
      <c r="C15" s="331"/>
      <c r="D15" s="330" t="s">
        <v>624</v>
      </c>
      <c r="E15" s="327"/>
      <c r="F15" s="327"/>
      <c r="G15" s="326"/>
      <c r="H15" s="327"/>
      <c r="I15" s="64" t="s">
        <v>625</v>
      </c>
      <c r="J15" s="308">
        <v>8</v>
      </c>
      <c r="K15" s="342">
        <f t="shared" si="0"/>
        <v>16.400000000000002</v>
      </c>
      <c r="L15" s="64" t="s">
        <v>625</v>
      </c>
      <c r="M15" s="308">
        <v>8</v>
      </c>
      <c r="N15" s="342">
        <f t="shared" si="1"/>
        <v>49.2</v>
      </c>
    </row>
    <row r="16" spans="1:19" ht="38.25">
      <c r="B16" s="328" t="s">
        <v>479</v>
      </c>
      <c r="C16" s="331"/>
      <c r="D16" s="330" t="s">
        <v>624</v>
      </c>
      <c r="E16" s="327"/>
      <c r="F16" s="327"/>
      <c r="G16" s="326"/>
      <c r="H16" s="327"/>
      <c r="I16" s="64" t="s">
        <v>621</v>
      </c>
      <c r="J16" s="308">
        <v>4</v>
      </c>
      <c r="K16" s="342">
        <f t="shared" si="0"/>
        <v>8.2000000000000011</v>
      </c>
      <c r="L16" s="64" t="s">
        <v>621</v>
      </c>
      <c r="M16" s="308">
        <v>4</v>
      </c>
      <c r="N16" s="342">
        <f t="shared" si="1"/>
        <v>24.6</v>
      </c>
    </row>
    <row r="17" spans="2:16" ht="25.5">
      <c r="B17" s="328" t="s">
        <v>480</v>
      </c>
      <c r="C17" s="334"/>
      <c r="D17" s="333"/>
      <c r="E17" s="327"/>
      <c r="F17" s="327"/>
      <c r="G17" s="326"/>
      <c r="H17" s="326"/>
      <c r="I17" s="64" t="s">
        <v>626</v>
      </c>
      <c r="J17" s="308">
        <v>6</v>
      </c>
      <c r="K17" s="342">
        <f t="shared" si="0"/>
        <v>12.299999999999999</v>
      </c>
      <c r="L17" s="64" t="s">
        <v>626</v>
      </c>
      <c r="M17" s="308">
        <v>6</v>
      </c>
      <c r="N17" s="342">
        <f t="shared" si="1"/>
        <v>36.9</v>
      </c>
    </row>
    <row r="18" spans="2:16" ht="38.25">
      <c r="B18" s="328" t="s">
        <v>481</v>
      </c>
      <c r="C18" s="334"/>
      <c r="D18" s="333"/>
      <c r="E18" s="327"/>
      <c r="F18" s="327"/>
      <c r="G18" s="327"/>
      <c r="H18" s="326"/>
      <c r="I18" s="64" t="s">
        <v>604</v>
      </c>
      <c r="J18" s="308">
        <v>3</v>
      </c>
      <c r="K18" s="342">
        <f t="shared" si="0"/>
        <v>6.1499999999999995</v>
      </c>
      <c r="L18" s="64" t="s">
        <v>604</v>
      </c>
      <c r="M18" s="308">
        <v>3</v>
      </c>
      <c r="N18" s="342">
        <f t="shared" si="1"/>
        <v>18.45</v>
      </c>
    </row>
    <row r="19" spans="2:16" ht="38.25">
      <c r="B19" s="328" t="s">
        <v>482</v>
      </c>
      <c r="C19" s="334"/>
      <c r="D19" s="333"/>
      <c r="E19" s="327"/>
      <c r="F19" s="327"/>
      <c r="G19" s="327"/>
      <c r="H19" s="326"/>
      <c r="I19" s="64" t="s">
        <v>618</v>
      </c>
      <c r="J19" s="308">
        <v>4</v>
      </c>
      <c r="K19" s="342">
        <f t="shared" si="0"/>
        <v>8.2000000000000011</v>
      </c>
      <c r="L19" s="64" t="s">
        <v>618</v>
      </c>
      <c r="M19" s="308">
        <v>4</v>
      </c>
      <c r="N19" s="342">
        <f t="shared" si="1"/>
        <v>24.6</v>
      </c>
    </row>
    <row r="20" spans="2:16" ht="20.25" customHeight="1">
      <c r="B20" s="329" t="s">
        <v>605</v>
      </c>
      <c r="C20" s="335"/>
      <c r="D20" s="333"/>
      <c r="E20" s="327"/>
      <c r="F20" s="327"/>
      <c r="G20" s="327"/>
      <c r="H20" s="326"/>
      <c r="I20" s="65" t="s">
        <v>625</v>
      </c>
      <c r="J20" s="308">
        <v>8</v>
      </c>
      <c r="K20" s="342">
        <f t="shared" si="0"/>
        <v>16.400000000000002</v>
      </c>
      <c r="L20" s="65" t="s">
        <v>625</v>
      </c>
      <c r="M20" s="308">
        <v>8</v>
      </c>
      <c r="N20" s="342">
        <f t="shared" si="1"/>
        <v>49.2</v>
      </c>
    </row>
    <row r="21" spans="2:16" ht="30.75" customHeight="1">
      <c r="B21" s="1188" t="s">
        <v>346</v>
      </c>
      <c r="C21" s="1189"/>
      <c r="D21" s="1189"/>
      <c r="E21" s="1189"/>
      <c r="F21" s="1189"/>
      <c r="G21" s="1189"/>
      <c r="H21" s="1189"/>
      <c r="I21" s="1189"/>
      <c r="J21" s="1189"/>
      <c r="K21" s="1189"/>
      <c r="L21" s="1189"/>
      <c r="M21" s="1189"/>
      <c r="N21" s="1190"/>
    </row>
    <row r="22" spans="2:16" ht="19.5" customHeight="1">
      <c r="B22" s="1191" t="s">
        <v>347</v>
      </c>
      <c r="C22" s="1192"/>
      <c r="D22" s="1192"/>
      <c r="E22" s="1192"/>
      <c r="F22" s="1192"/>
      <c r="G22" s="1192"/>
      <c r="H22" s="1192"/>
      <c r="I22" s="1192"/>
      <c r="J22" s="1192"/>
      <c r="K22" s="1192"/>
      <c r="L22" s="1192"/>
      <c r="M22" s="1192"/>
      <c r="N22" s="1193"/>
    </row>
    <row r="23" spans="2:16" ht="18.75" customHeight="1">
      <c r="B23" s="1191" t="s">
        <v>348</v>
      </c>
      <c r="C23" s="1192"/>
      <c r="D23" s="1192"/>
      <c r="E23" s="1192"/>
      <c r="F23" s="1192"/>
      <c r="G23" s="1192"/>
      <c r="H23" s="1192"/>
      <c r="I23" s="1192"/>
      <c r="J23" s="1192"/>
      <c r="K23" s="1192"/>
      <c r="L23" s="1192"/>
      <c r="M23" s="1192"/>
      <c r="N23" s="1193"/>
    </row>
    <row r="24" spans="2:16" ht="14.25" customHeight="1">
      <c r="B24" s="309" t="s">
        <v>349</v>
      </c>
      <c r="C24" s="310"/>
      <c r="D24" s="393" t="str">
        <f ca="1">CELL("nomfichier")</f>
        <v>E:\Joël Leboucher\Téléchargements\[me-menus_gemrcn_2009 (2).xlsx]GEMRCN Grammages imposés</v>
      </c>
      <c r="E24" s="310"/>
      <c r="F24" s="310"/>
      <c r="G24" s="310"/>
      <c r="H24" s="310"/>
      <c r="I24" s="310"/>
      <c r="J24" s="310"/>
      <c r="K24" s="310"/>
      <c r="L24" s="310"/>
      <c r="M24" s="310"/>
      <c r="N24" s="311"/>
    </row>
    <row r="25" spans="2:16" ht="13.5" customHeight="1"/>
    <row r="26" spans="2:16" ht="49.5" customHeight="1">
      <c r="B26" s="390" t="s">
        <v>266</v>
      </c>
      <c r="C26" s="1194" t="s">
        <v>485</v>
      </c>
      <c r="D26" s="1194"/>
      <c r="E26" s="1194"/>
      <c r="F26" s="1194"/>
      <c r="G26" s="1194"/>
      <c r="H26" s="1194"/>
      <c r="I26" s="1194"/>
      <c r="J26" s="1194"/>
      <c r="K26" s="1194"/>
      <c r="L26" s="1194"/>
      <c r="M26" s="1194"/>
      <c r="N26" s="1195"/>
    </row>
    <row r="27" spans="2:16" ht="13.5" customHeight="1">
      <c r="B27" s="1170" t="s">
        <v>606</v>
      </c>
      <c r="C27" s="1171"/>
      <c r="D27" s="1171"/>
      <c r="E27" s="1171"/>
      <c r="F27" s="1171"/>
      <c r="G27" s="1171"/>
      <c r="H27" s="1171"/>
      <c r="I27" s="1171"/>
      <c r="J27" s="1171"/>
      <c r="K27" s="1171"/>
      <c r="L27" s="1171"/>
      <c r="M27" s="1171"/>
      <c r="N27" s="1172"/>
    </row>
    <row r="28" spans="2:16" ht="46.5" customHeight="1">
      <c r="B28" s="1173" t="s">
        <v>599</v>
      </c>
      <c r="C28" s="1175" t="s">
        <v>616</v>
      </c>
      <c r="D28" s="1176"/>
      <c r="E28" s="1179" t="s">
        <v>362</v>
      </c>
      <c r="F28" s="1179" t="s">
        <v>363</v>
      </c>
      <c r="G28" s="1179" t="s">
        <v>473</v>
      </c>
      <c r="H28" s="1179" t="s">
        <v>617</v>
      </c>
      <c r="I28" s="1168" t="s">
        <v>360</v>
      </c>
      <c r="J28" s="1169"/>
      <c r="K28" s="357" t="s">
        <v>236</v>
      </c>
      <c r="L28" s="1168" t="s">
        <v>361</v>
      </c>
      <c r="M28" s="1169" t="s">
        <v>235</v>
      </c>
      <c r="N28" s="357" t="s">
        <v>236</v>
      </c>
    </row>
    <row r="29" spans="2:16" ht="18">
      <c r="B29" s="1174"/>
      <c r="C29" s="1177"/>
      <c r="D29" s="1178"/>
      <c r="E29" s="1180"/>
      <c r="F29" s="1180"/>
      <c r="G29" s="1180"/>
      <c r="H29" s="1180"/>
      <c r="I29" s="345" t="s">
        <v>235</v>
      </c>
      <c r="J29" s="346">
        <v>20</v>
      </c>
      <c r="K29" s="341">
        <v>200</v>
      </c>
      <c r="L29" s="345" t="s">
        <v>235</v>
      </c>
      <c r="M29" s="346">
        <v>20</v>
      </c>
      <c r="N29" s="341">
        <v>40</v>
      </c>
      <c r="P29" s="34" t="s">
        <v>368</v>
      </c>
    </row>
    <row r="30" spans="2:16" ht="20.25" customHeight="1">
      <c r="B30" s="58" t="s">
        <v>600</v>
      </c>
      <c r="C30" s="334"/>
      <c r="D30" s="333"/>
      <c r="E30" s="327"/>
      <c r="F30" s="327"/>
      <c r="G30" s="327"/>
      <c r="H30" s="327"/>
      <c r="I30" s="59" t="s">
        <v>176</v>
      </c>
      <c r="J30" s="308">
        <v>0</v>
      </c>
      <c r="K30" s="342">
        <f>(J30/J$29)*K$29</f>
        <v>0</v>
      </c>
      <c r="L30" s="59" t="s">
        <v>180</v>
      </c>
      <c r="M30" s="308">
        <v>0</v>
      </c>
      <c r="N30" s="342">
        <f>(M30/M$29)*N$29</f>
        <v>0</v>
      </c>
    </row>
    <row r="31" spans="2:16" ht="19.5">
      <c r="B31" s="58" t="s">
        <v>607</v>
      </c>
      <c r="C31" s="334"/>
      <c r="D31" s="333"/>
      <c r="E31" s="327"/>
      <c r="F31" s="326"/>
      <c r="G31" s="327"/>
      <c r="H31" s="327"/>
      <c r="I31" s="59" t="s">
        <v>625</v>
      </c>
      <c r="J31" s="308">
        <v>8</v>
      </c>
      <c r="K31" s="342">
        <f t="shared" ref="K31:K44" si="2">(J31/J$29)*K$29</f>
        <v>80</v>
      </c>
      <c r="L31" s="59" t="s">
        <v>625</v>
      </c>
      <c r="M31" s="308">
        <v>8</v>
      </c>
      <c r="N31" s="342">
        <f t="shared" ref="N31:N44" si="3">(M31/M$29)*N$29</f>
        <v>16</v>
      </c>
    </row>
    <row r="32" spans="2:16" ht="27">
      <c r="B32" s="58" t="s">
        <v>602</v>
      </c>
      <c r="C32" s="334"/>
      <c r="D32" s="333"/>
      <c r="E32" s="326"/>
      <c r="F32" s="326"/>
      <c r="G32" s="327"/>
      <c r="H32" s="327"/>
      <c r="I32" s="59" t="s">
        <v>176</v>
      </c>
      <c r="J32" s="308">
        <v>0</v>
      </c>
      <c r="K32" s="342">
        <f t="shared" si="2"/>
        <v>0</v>
      </c>
      <c r="L32" s="59" t="s">
        <v>620</v>
      </c>
      <c r="M32" s="308">
        <v>2</v>
      </c>
      <c r="N32" s="342">
        <f t="shared" si="3"/>
        <v>4</v>
      </c>
    </row>
    <row r="33" spans="2:14" ht="27">
      <c r="B33" s="58" t="s">
        <v>488</v>
      </c>
      <c r="C33" s="334"/>
      <c r="D33" s="333"/>
      <c r="E33" s="326"/>
      <c r="F33" s="327"/>
      <c r="G33" s="327"/>
      <c r="H33" s="327"/>
      <c r="I33" s="59" t="s">
        <v>176</v>
      </c>
      <c r="J33" s="308">
        <v>0</v>
      </c>
      <c r="K33" s="342">
        <f t="shared" si="2"/>
        <v>0</v>
      </c>
      <c r="L33" s="59" t="s">
        <v>176</v>
      </c>
      <c r="M33" s="308">
        <v>0</v>
      </c>
      <c r="N33" s="342">
        <f t="shared" si="3"/>
        <v>0</v>
      </c>
    </row>
    <row r="34" spans="2:14" ht="21.75" customHeight="1">
      <c r="B34" s="58" t="s">
        <v>608</v>
      </c>
      <c r="C34" s="334"/>
      <c r="D34" s="333"/>
      <c r="E34" s="326"/>
      <c r="F34" s="327"/>
      <c r="G34" s="327"/>
      <c r="H34" s="327"/>
      <c r="I34" s="59" t="s">
        <v>621</v>
      </c>
      <c r="J34" s="308">
        <v>4</v>
      </c>
      <c r="K34" s="342">
        <f t="shared" si="2"/>
        <v>40</v>
      </c>
      <c r="L34" s="59" t="s">
        <v>621</v>
      </c>
      <c r="M34" s="308">
        <v>4</v>
      </c>
      <c r="N34" s="342">
        <f t="shared" si="3"/>
        <v>8</v>
      </c>
    </row>
    <row r="35" spans="2:14" ht="27">
      <c r="B35" s="58" t="s">
        <v>443</v>
      </c>
      <c r="C35" s="334"/>
      <c r="D35" s="333"/>
      <c r="E35" s="326"/>
      <c r="F35" s="327"/>
      <c r="G35" s="327"/>
      <c r="H35" s="327"/>
      <c r="I35" s="59" t="s">
        <v>621</v>
      </c>
      <c r="J35" s="308">
        <v>4</v>
      </c>
      <c r="K35" s="342">
        <f t="shared" si="2"/>
        <v>40</v>
      </c>
      <c r="L35" s="59" t="s">
        <v>621</v>
      </c>
      <c r="M35" s="308">
        <v>4</v>
      </c>
      <c r="N35" s="342">
        <f t="shared" si="3"/>
        <v>8</v>
      </c>
    </row>
    <row r="36" spans="2:14" ht="67.5">
      <c r="B36" s="58" t="s">
        <v>489</v>
      </c>
      <c r="C36" s="334"/>
      <c r="D36" s="333"/>
      <c r="E36" s="326"/>
      <c r="F36" s="327"/>
      <c r="G36" s="327"/>
      <c r="H36" s="327"/>
      <c r="I36" s="59" t="s">
        <v>176</v>
      </c>
      <c r="J36" s="308">
        <v>0</v>
      </c>
      <c r="K36" s="342">
        <f t="shared" si="2"/>
        <v>0</v>
      </c>
      <c r="L36" s="59" t="s">
        <v>176</v>
      </c>
      <c r="M36" s="308">
        <v>0</v>
      </c>
      <c r="N36" s="342">
        <f t="shared" si="3"/>
        <v>0</v>
      </c>
    </row>
    <row r="37" spans="2:14" ht="40.5">
      <c r="B37" s="58" t="s">
        <v>490</v>
      </c>
      <c r="C37" s="334"/>
      <c r="D37" s="333"/>
      <c r="E37" s="327"/>
      <c r="F37" s="326"/>
      <c r="G37" s="327"/>
      <c r="H37" s="327"/>
      <c r="I37" s="59" t="s">
        <v>177</v>
      </c>
      <c r="J37" s="308">
        <v>20</v>
      </c>
      <c r="K37" s="342">
        <f t="shared" si="2"/>
        <v>200</v>
      </c>
      <c r="L37" s="59" t="s">
        <v>178</v>
      </c>
      <c r="M37" s="308">
        <v>10</v>
      </c>
      <c r="N37" s="342">
        <f t="shared" si="3"/>
        <v>20</v>
      </c>
    </row>
    <row r="38" spans="2:14" ht="27">
      <c r="B38" s="58" t="s">
        <v>491</v>
      </c>
      <c r="C38" s="334"/>
      <c r="D38" s="333"/>
      <c r="E38" s="327"/>
      <c r="F38" s="326"/>
      <c r="G38" s="327"/>
      <c r="H38" s="327"/>
      <c r="I38" s="59" t="s">
        <v>177</v>
      </c>
      <c r="J38" s="308">
        <v>20</v>
      </c>
      <c r="K38" s="342">
        <f t="shared" si="2"/>
        <v>200</v>
      </c>
      <c r="L38" s="59" t="s">
        <v>179</v>
      </c>
      <c r="M38" s="308">
        <v>10</v>
      </c>
      <c r="N38" s="342">
        <f t="shared" si="3"/>
        <v>20</v>
      </c>
    </row>
    <row r="39" spans="2:14" ht="27">
      <c r="B39" s="58" t="s">
        <v>492</v>
      </c>
      <c r="C39" s="331"/>
      <c r="D39" s="330" t="s">
        <v>359</v>
      </c>
      <c r="E39" s="327"/>
      <c r="F39" s="327"/>
      <c r="G39" s="326"/>
      <c r="H39" s="325"/>
      <c r="I39" s="59" t="s">
        <v>619</v>
      </c>
      <c r="J39" s="308">
        <v>10</v>
      </c>
      <c r="K39" s="342">
        <f t="shared" si="2"/>
        <v>100</v>
      </c>
      <c r="L39" s="59" t="s">
        <v>619</v>
      </c>
      <c r="M39" s="308">
        <v>10</v>
      </c>
      <c r="N39" s="342">
        <f t="shared" si="3"/>
        <v>20</v>
      </c>
    </row>
    <row r="40" spans="2:14" ht="54">
      <c r="B40" s="58" t="s">
        <v>493</v>
      </c>
      <c r="C40" s="331"/>
      <c r="D40" s="330" t="s">
        <v>359</v>
      </c>
      <c r="E40" s="327"/>
      <c r="F40" s="327"/>
      <c r="G40" s="326"/>
      <c r="H40" s="325"/>
      <c r="I40" s="59" t="s">
        <v>625</v>
      </c>
      <c r="J40" s="308">
        <v>8</v>
      </c>
      <c r="K40" s="342">
        <f t="shared" si="2"/>
        <v>80</v>
      </c>
      <c r="L40" s="59" t="s">
        <v>625</v>
      </c>
      <c r="M40" s="308">
        <v>8</v>
      </c>
      <c r="N40" s="342">
        <f t="shared" si="3"/>
        <v>16</v>
      </c>
    </row>
    <row r="41" spans="2:14" ht="54">
      <c r="B41" s="58" t="s">
        <v>494</v>
      </c>
      <c r="C41" s="334"/>
      <c r="D41" s="333"/>
      <c r="E41" s="327"/>
      <c r="F41" s="327"/>
      <c r="G41" s="326"/>
      <c r="H41" s="326"/>
      <c r="I41" s="59" t="s">
        <v>629</v>
      </c>
      <c r="J41" s="308">
        <v>2</v>
      </c>
      <c r="K41" s="342">
        <f t="shared" si="2"/>
        <v>20</v>
      </c>
      <c r="L41" s="59" t="s">
        <v>629</v>
      </c>
      <c r="M41" s="308">
        <v>2</v>
      </c>
      <c r="N41" s="342">
        <f t="shared" si="3"/>
        <v>4</v>
      </c>
    </row>
    <row r="42" spans="2:14" ht="26.25" customHeight="1">
      <c r="B42" s="58" t="s">
        <v>609</v>
      </c>
      <c r="C42" s="334"/>
      <c r="D42" s="333"/>
      <c r="E42" s="327"/>
      <c r="F42" s="327"/>
      <c r="G42" s="327"/>
      <c r="H42" s="326"/>
      <c r="I42" s="59" t="s">
        <v>180</v>
      </c>
      <c r="J42" s="308">
        <v>1</v>
      </c>
      <c r="K42" s="342">
        <f t="shared" si="2"/>
        <v>10</v>
      </c>
      <c r="L42" s="59" t="s">
        <v>180</v>
      </c>
      <c r="M42" s="308">
        <v>1</v>
      </c>
      <c r="N42" s="342">
        <f t="shared" si="3"/>
        <v>2</v>
      </c>
    </row>
    <row r="43" spans="2:14" ht="19.5">
      <c r="B43" s="58" t="s">
        <v>610</v>
      </c>
      <c r="C43" s="334"/>
      <c r="D43" s="333"/>
      <c r="E43" s="327"/>
      <c r="F43" s="327"/>
      <c r="G43" s="327"/>
      <c r="H43" s="326"/>
      <c r="I43" s="59" t="s">
        <v>181</v>
      </c>
      <c r="J43" s="308">
        <v>19</v>
      </c>
      <c r="K43" s="342">
        <f t="shared" si="2"/>
        <v>190</v>
      </c>
      <c r="L43" s="59" t="s">
        <v>181</v>
      </c>
      <c r="M43" s="308">
        <v>19</v>
      </c>
      <c r="N43" s="342">
        <f t="shared" si="3"/>
        <v>38</v>
      </c>
    </row>
    <row r="44" spans="2:14" ht="27">
      <c r="B44" s="60" t="s">
        <v>611</v>
      </c>
      <c r="C44" s="335"/>
      <c r="D44" s="333"/>
      <c r="E44" s="327"/>
      <c r="F44" s="327"/>
      <c r="G44" s="327"/>
      <c r="H44" s="326"/>
      <c r="I44" s="61" t="s">
        <v>180</v>
      </c>
      <c r="J44" s="343">
        <v>1</v>
      </c>
      <c r="K44" s="344">
        <f t="shared" si="2"/>
        <v>10</v>
      </c>
      <c r="L44" s="61" t="s">
        <v>180</v>
      </c>
      <c r="M44" s="343">
        <v>1</v>
      </c>
      <c r="N44" s="344">
        <f t="shared" si="3"/>
        <v>2</v>
      </c>
    </row>
    <row r="45" spans="2:14" ht="13.5">
      <c r="B45" s="27" t="s">
        <v>350</v>
      </c>
      <c r="C45" s="312"/>
      <c r="D45" s="312"/>
      <c r="E45" s="312"/>
      <c r="F45" s="312"/>
      <c r="G45" s="312"/>
      <c r="H45" s="312"/>
      <c r="I45" s="313"/>
      <c r="J45" s="313"/>
      <c r="K45" s="313"/>
      <c r="L45" s="313"/>
      <c r="N45" s="314"/>
    </row>
    <row r="46" spans="2:14" ht="13.5">
      <c r="B46" s="23" t="s">
        <v>351</v>
      </c>
      <c r="C46" s="315"/>
      <c r="D46" s="315"/>
      <c r="E46" s="315"/>
      <c r="F46" s="315"/>
      <c r="G46" s="315"/>
      <c r="H46" s="315"/>
      <c r="I46" s="316"/>
      <c r="J46" s="316"/>
      <c r="K46" s="316"/>
      <c r="L46" s="316"/>
      <c r="N46" s="317"/>
    </row>
    <row r="47" spans="2:14" ht="13.5">
      <c r="B47" s="23" t="s">
        <v>182</v>
      </c>
      <c r="C47" s="315"/>
      <c r="D47" s="315"/>
      <c r="E47" s="315"/>
      <c r="F47" s="315"/>
      <c r="G47" s="315"/>
      <c r="H47" s="315"/>
      <c r="I47" s="316"/>
      <c r="J47" s="316"/>
      <c r="K47" s="316"/>
      <c r="L47" s="316"/>
      <c r="N47" s="317"/>
    </row>
    <row r="48" spans="2:14" ht="13.5">
      <c r="B48" s="23" t="s">
        <v>352</v>
      </c>
      <c r="C48" s="315"/>
      <c r="D48" s="315"/>
      <c r="E48" s="315"/>
      <c r="F48" s="315"/>
      <c r="G48" s="315"/>
      <c r="H48" s="315"/>
      <c r="I48" s="316"/>
      <c r="J48" s="316"/>
      <c r="K48" s="316"/>
      <c r="L48" s="316"/>
      <c r="N48" s="317"/>
    </row>
    <row r="49" spans="2:16" ht="18" customHeight="1">
      <c r="B49" s="347" t="s">
        <v>353</v>
      </c>
      <c r="C49" s="348"/>
      <c r="D49" s="393" t="str">
        <f ca="1">CELL("nomfichier")</f>
        <v>E:\Joël Leboucher\Téléchargements\[me-menus_gemrcn_2009 (2).xlsx]GEMRCN Grammages imposés</v>
      </c>
      <c r="E49" s="348"/>
      <c r="F49" s="348"/>
      <c r="G49" s="348"/>
      <c r="H49" s="348"/>
      <c r="I49" s="348"/>
      <c r="J49" s="348"/>
      <c r="K49" s="348"/>
      <c r="L49" s="348"/>
      <c r="M49" s="323"/>
      <c r="N49" s="324"/>
    </row>
    <row r="51" spans="2:16" ht="56.25" customHeight="1">
      <c r="B51" s="389" t="s">
        <v>267</v>
      </c>
      <c r="C51" s="1199" t="s">
        <v>495</v>
      </c>
      <c r="D51" s="1199"/>
      <c r="E51" s="1199"/>
      <c r="F51" s="1199"/>
      <c r="G51" s="1199"/>
      <c r="H51" s="1199"/>
      <c r="I51" s="1199"/>
      <c r="J51" s="1199"/>
      <c r="K51" s="1199"/>
      <c r="L51" s="1199"/>
      <c r="M51" s="1199"/>
      <c r="N51" s="1200"/>
    </row>
    <row r="52" spans="2:16" ht="40.5">
      <c r="B52" s="62" t="s">
        <v>599</v>
      </c>
      <c r="C52" s="336" t="s">
        <v>616</v>
      </c>
      <c r="D52" s="337"/>
      <c r="E52" s="57" t="s">
        <v>486</v>
      </c>
      <c r="F52" s="57" t="s">
        <v>487</v>
      </c>
      <c r="G52" s="57" t="s">
        <v>496</v>
      </c>
      <c r="H52" s="57" t="s">
        <v>617</v>
      </c>
      <c r="I52" s="1168" t="s">
        <v>365</v>
      </c>
      <c r="J52" s="1169"/>
      <c r="K52" s="357" t="s">
        <v>236</v>
      </c>
      <c r="L52" s="1168" t="s">
        <v>366</v>
      </c>
      <c r="M52" s="1169"/>
      <c r="N52" s="357" t="s">
        <v>236</v>
      </c>
    </row>
    <row r="53" spans="2:16" ht="18">
      <c r="B53" s="358"/>
      <c r="C53" s="359"/>
      <c r="D53" s="360"/>
      <c r="E53" s="340"/>
      <c r="F53" s="340"/>
      <c r="G53" s="340"/>
      <c r="H53" s="340"/>
      <c r="I53" s="345" t="s">
        <v>235</v>
      </c>
      <c r="J53" s="346">
        <v>20</v>
      </c>
      <c r="K53" s="341">
        <v>27</v>
      </c>
      <c r="L53" s="345" t="s">
        <v>235</v>
      </c>
      <c r="M53" s="346">
        <v>20</v>
      </c>
      <c r="N53" s="341">
        <v>94</v>
      </c>
      <c r="P53" s="34" t="s">
        <v>369</v>
      </c>
    </row>
    <row r="54" spans="2:16" ht="21" customHeight="1">
      <c r="B54" s="307" t="s">
        <v>600</v>
      </c>
      <c r="C54" s="331"/>
      <c r="D54" s="332"/>
      <c r="E54" s="327"/>
      <c r="F54" s="327"/>
      <c r="G54" s="327"/>
      <c r="H54" s="327"/>
      <c r="I54" s="59" t="s">
        <v>627</v>
      </c>
      <c r="J54" s="308">
        <v>8</v>
      </c>
      <c r="K54" s="342">
        <f>(J54/J$53)*K$53</f>
        <v>10.8</v>
      </c>
      <c r="L54" s="339" t="s">
        <v>620</v>
      </c>
      <c r="M54" s="308">
        <v>2</v>
      </c>
      <c r="N54" s="342">
        <f>(M54/M$53)*N$53</f>
        <v>9.4</v>
      </c>
    </row>
    <row r="55" spans="2:16" ht="40.5">
      <c r="B55" s="58" t="s">
        <v>497</v>
      </c>
      <c r="C55" s="334"/>
      <c r="D55" s="333"/>
      <c r="E55" s="327"/>
      <c r="F55" s="326"/>
      <c r="G55" s="327"/>
      <c r="H55" s="327"/>
      <c r="I55" s="59" t="s">
        <v>619</v>
      </c>
      <c r="J55" s="308">
        <v>10</v>
      </c>
      <c r="K55" s="342">
        <f t="shared" ref="K55:K67" si="4">(J55/J$53)*K$53</f>
        <v>13.5</v>
      </c>
      <c r="L55" s="339" t="s">
        <v>628</v>
      </c>
      <c r="M55" s="308">
        <v>15</v>
      </c>
      <c r="N55" s="342">
        <f t="shared" ref="N55:N67" si="5">(M55/M$53)*N$53</f>
        <v>70.5</v>
      </c>
    </row>
    <row r="56" spans="2:16" ht="27">
      <c r="B56" s="58" t="s">
        <v>602</v>
      </c>
      <c r="C56" s="334"/>
      <c r="D56" s="333"/>
      <c r="E56" s="326"/>
      <c r="F56" s="326"/>
      <c r="G56" s="327"/>
      <c r="H56" s="327"/>
      <c r="I56" s="59" t="s">
        <v>618</v>
      </c>
      <c r="J56" s="308">
        <v>4</v>
      </c>
      <c r="K56" s="342">
        <f t="shared" si="4"/>
        <v>5.4</v>
      </c>
      <c r="L56" s="339" t="s">
        <v>620</v>
      </c>
      <c r="M56" s="308">
        <v>2</v>
      </c>
      <c r="N56" s="342">
        <f t="shared" si="5"/>
        <v>9.4</v>
      </c>
    </row>
    <row r="57" spans="2:16" ht="27">
      <c r="B57" s="58" t="s">
        <v>488</v>
      </c>
      <c r="C57" s="334"/>
      <c r="D57" s="333"/>
      <c r="E57" s="326"/>
      <c r="F57" s="327"/>
      <c r="G57" s="327"/>
      <c r="H57" s="327"/>
      <c r="I57" s="59" t="s">
        <v>620</v>
      </c>
      <c r="J57" s="308">
        <v>2</v>
      </c>
      <c r="K57" s="342">
        <f t="shared" si="4"/>
        <v>2.7</v>
      </c>
      <c r="L57" s="339" t="s">
        <v>618</v>
      </c>
      <c r="M57" s="308">
        <v>4</v>
      </c>
      <c r="N57" s="342">
        <f t="shared" si="5"/>
        <v>18.8</v>
      </c>
    </row>
    <row r="58" spans="2:16" ht="40.5">
      <c r="B58" s="58" t="s">
        <v>498</v>
      </c>
      <c r="C58" s="334"/>
      <c r="D58" s="333"/>
      <c r="E58" s="326"/>
      <c r="F58" s="327"/>
      <c r="G58" s="327"/>
      <c r="H58" s="327"/>
      <c r="I58" s="59" t="s">
        <v>621</v>
      </c>
      <c r="J58" s="308">
        <v>4</v>
      </c>
      <c r="K58" s="342">
        <f t="shared" si="4"/>
        <v>5.4</v>
      </c>
      <c r="L58" s="339" t="s">
        <v>629</v>
      </c>
      <c r="M58" s="308">
        <v>2</v>
      </c>
      <c r="N58" s="342">
        <f t="shared" si="5"/>
        <v>9.4</v>
      </c>
    </row>
    <row r="59" spans="2:16" ht="40.5">
      <c r="B59" s="58" t="s">
        <v>499</v>
      </c>
      <c r="C59" s="334"/>
      <c r="D59" s="333"/>
      <c r="E59" s="326"/>
      <c r="F59" s="327"/>
      <c r="G59" s="327"/>
      <c r="H59" s="327"/>
      <c r="I59" s="59" t="s">
        <v>621</v>
      </c>
      <c r="J59" s="308">
        <v>4</v>
      </c>
      <c r="K59" s="342">
        <f t="shared" si="4"/>
        <v>5.4</v>
      </c>
      <c r="L59" s="339" t="s">
        <v>629</v>
      </c>
      <c r="M59" s="308">
        <v>2</v>
      </c>
      <c r="N59" s="342">
        <f t="shared" si="5"/>
        <v>9.4</v>
      </c>
    </row>
    <row r="60" spans="2:16" ht="67.5">
      <c r="B60" s="58" t="s">
        <v>489</v>
      </c>
      <c r="C60" s="334"/>
      <c r="D60" s="333"/>
      <c r="E60" s="326"/>
      <c r="F60" s="327"/>
      <c r="G60" s="327"/>
      <c r="H60" s="327"/>
      <c r="I60" s="59" t="s">
        <v>620</v>
      </c>
      <c r="J60" s="308">
        <v>2</v>
      </c>
      <c r="K60" s="342">
        <f t="shared" si="4"/>
        <v>2.7</v>
      </c>
      <c r="L60" s="339" t="s">
        <v>612</v>
      </c>
      <c r="M60" s="308">
        <v>6</v>
      </c>
      <c r="N60" s="342">
        <f t="shared" si="5"/>
        <v>28.2</v>
      </c>
    </row>
    <row r="61" spans="2:16" ht="40.5">
      <c r="B61" s="58" t="s">
        <v>500</v>
      </c>
      <c r="C61" s="334"/>
      <c r="D61" s="333"/>
      <c r="E61" s="327"/>
      <c r="F61" s="326"/>
      <c r="G61" s="327"/>
      <c r="H61" s="327"/>
      <c r="I61" s="59" t="s">
        <v>622</v>
      </c>
      <c r="J61" s="308">
        <v>10</v>
      </c>
      <c r="K61" s="342">
        <f t="shared" si="4"/>
        <v>13.5</v>
      </c>
      <c r="L61" s="339" t="s">
        <v>613</v>
      </c>
      <c r="M61" s="308">
        <v>7</v>
      </c>
      <c r="N61" s="342">
        <f t="shared" si="5"/>
        <v>32.9</v>
      </c>
    </row>
    <row r="62" spans="2:16" ht="27">
      <c r="B62" s="58" t="s">
        <v>623</v>
      </c>
      <c r="C62" s="334"/>
      <c r="D62" s="333"/>
      <c r="E62" s="327"/>
      <c r="F62" s="327"/>
      <c r="G62" s="327"/>
      <c r="H62" s="327"/>
      <c r="I62" s="59" t="s">
        <v>622</v>
      </c>
      <c r="J62" s="308">
        <v>10</v>
      </c>
      <c r="K62" s="342">
        <f t="shared" si="4"/>
        <v>13.5</v>
      </c>
      <c r="L62" s="339" t="s">
        <v>613</v>
      </c>
      <c r="M62" s="308">
        <v>7</v>
      </c>
      <c r="N62" s="342">
        <f t="shared" si="5"/>
        <v>32.9</v>
      </c>
    </row>
    <row r="63" spans="2:16" ht="27">
      <c r="B63" s="58" t="s">
        <v>444</v>
      </c>
      <c r="C63" s="331"/>
      <c r="D63" s="330" t="s">
        <v>359</v>
      </c>
      <c r="E63" s="327"/>
      <c r="F63" s="327"/>
      <c r="G63" s="326"/>
      <c r="H63" s="327"/>
      <c r="I63" s="59" t="s">
        <v>625</v>
      </c>
      <c r="J63" s="308">
        <v>8</v>
      </c>
      <c r="K63" s="342">
        <f t="shared" si="4"/>
        <v>10.8</v>
      </c>
      <c r="L63" s="339" t="s">
        <v>625</v>
      </c>
      <c r="M63" s="308">
        <v>8</v>
      </c>
      <c r="N63" s="342">
        <f t="shared" si="5"/>
        <v>37.6</v>
      </c>
    </row>
    <row r="64" spans="2:16" ht="40.5">
      <c r="B64" s="58" t="s">
        <v>501</v>
      </c>
      <c r="C64" s="331"/>
      <c r="D64" s="330" t="s">
        <v>359</v>
      </c>
      <c r="E64" s="327"/>
      <c r="F64" s="327"/>
      <c r="G64" s="326"/>
      <c r="H64" s="327"/>
      <c r="I64" s="59" t="s">
        <v>621</v>
      </c>
      <c r="J64" s="308">
        <v>4</v>
      </c>
      <c r="K64" s="342">
        <f t="shared" si="4"/>
        <v>5.4</v>
      </c>
      <c r="L64" s="339" t="s">
        <v>621</v>
      </c>
      <c r="M64" s="308">
        <v>4</v>
      </c>
      <c r="N64" s="342">
        <f t="shared" si="5"/>
        <v>18.8</v>
      </c>
    </row>
    <row r="65" spans="2:15" ht="40.5">
      <c r="B65" s="58" t="s">
        <v>502</v>
      </c>
      <c r="C65" s="334"/>
      <c r="D65" s="333"/>
      <c r="E65" s="327"/>
      <c r="F65" s="327"/>
      <c r="G65" s="326"/>
      <c r="H65" s="326"/>
      <c r="I65" s="59" t="s">
        <v>626</v>
      </c>
      <c r="J65" s="308">
        <v>6</v>
      </c>
      <c r="K65" s="342">
        <f t="shared" si="4"/>
        <v>8.1</v>
      </c>
      <c r="L65" s="339" t="s">
        <v>626</v>
      </c>
      <c r="M65" s="308">
        <v>6</v>
      </c>
      <c r="N65" s="342">
        <f t="shared" si="5"/>
        <v>28.2</v>
      </c>
    </row>
    <row r="66" spans="2:15" ht="22.5" customHeight="1">
      <c r="B66" s="58" t="s">
        <v>609</v>
      </c>
      <c r="C66" s="334"/>
      <c r="D66" s="333"/>
      <c r="E66" s="327"/>
      <c r="F66" s="327"/>
      <c r="G66" s="327"/>
      <c r="H66" s="326"/>
      <c r="I66" s="59" t="s">
        <v>618</v>
      </c>
      <c r="J66" s="308">
        <v>4</v>
      </c>
      <c r="K66" s="342">
        <f t="shared" si="4"/>
        <v>5.4</v>
      </c>
      <c r="L66" s="339" t="s">
        <v>620</v>
      </c>
      <c r="M66" s="308">
        <v>2</v>
      </c>
      <c r="N66" s="342">
        <f t="shared" si="5"/>
        <v>9.4</v>
      </c>
    </row>
    <row r="67" spans="2:15" ht="23.25" customHeight="1">
      <c r="B67" s="58" t="s">
        <v>174</v>
      </c>
      <c r="C67" s="334"/>
      <c r="D67" s="333"/>
      <c r="E67" s="327"/>
      <c r="F67" s="327"/>
      <c r="G67" s="327"/>
      <c r="H67" s="326"/>
      <c r="I67" s="59" t="s">
        <v>625</v>
      </c>
      <c r="J67" s="308">
        <v>8</v>
      </c>
      <c r="K67" s="342">
        <f t="shared" si="4"/>
        <v>10.8</v>
      </c>
      <c r="L67" s="339" t="s">
        <v>621</v>
      </c>
      <c r="M67" s="308">
        <v>4</v>
      </c>
      <c r="N67" s="342">
        <f t="shared" si="5"/>
        <v>18.8</v>
      </c>
    </row>
    <row r="68" spans="2:15" ht="40.5">
      <c r="B68" s="58" t="s">
        <v>503</v>
      </c>
      <c r="C68" s="334"/>
      <c r="D68" s="333"/>
      <c r="E68" s="327"/>
      <c r="F68" s="327"/>
      <c r="G68" s="327"/>
      <c r="H68" s="326"/>
      <c r="I68" s="1196" t="s">
        <v>614</v>
      </c>
      <c r="J68" s="1197"/>
      <c r="K68" s="1197"/>
      <c r="L68" s="1197"/>
      <c r="M68" s="1197"/>
      <c r="N68" s="1198"/>
    </row>
    <row r="69" spans="2:15" ht="26.25" customHeight="1">
      <c r="B69" s="318" t="s">
        <v>615</v>
      </c>
      <c r="C69" s="334"/>
      <c r="D69" s="338"/>
      <c r="E69" s="327"/>
      <c r="F69" s="327"/>
      <c r="G69" s="327"/>
      <c r="H69" s="326"/>
      <c r="I69" s="1185" t="s">
        <v>175</v>
      </c>
      <c r="J69" s="1186"/>
      <c r="K69" s="1186"/>
      <c r="L69" s="1186"/>
      <c r="M69" s="1186"/>
      <c r="N69" s="1187"/>
    </row>
    <row r="70" spans="2:15" ht="18" customHeight="1">
      <c r="B70" s="27" t="s">
        <v>350</v>
      </c>
      <c r="C70" s="319"/>
      <c r="D70" s="319"/>
      <c r="E70" s="319"/>
      <c r="F70" s="319"/>
      <c r="G70" s="319"/>
      <c r="H70" s="319"/>
      <c r="I70" s="361"/>
      <c r="J70" s="361"/>
      <c r="K70" s="361"/>
      <c r="L70" s="361"/>
      <c r="M70" s="361"/>
      <c r="N70" s="362"/>
    </row>
    <row r="71" spans="2:15" ht="15" customHeight="1">
      <c r="B71" s="363" t="s">
        <v>354</v>
      </c>
      <c r="C71" s="364"/>
      <c r="D71" s="364"/>
      <c r="E71" s="364"/>
      <c r="F71" s="364"/>
      <c r="G71" s="364"/>
      <c r="H71" s="364"/>
      <c r="I71" s="364"/>
      <c r="J71" s="364"/>
      <c r="K71" s="364"/>
      <c r="L71" s="364"/>
      <c r="M71" s="364"/>
      <c r="N71" s="365"/>
    </row>
    <row r="72" spans="2:15" ht="14.25" customHeight="1">
      <c r="B72" s="23" t="s">
        <v>355</v>
      </c>
      <c r="C72" s="129"/>
      <c r="D72" s="129"/>
      <c r="E72" s="129"/>
      <c r="F72" s="129"/>
      <c r="G72" s="129"/>
      <c r="H72" s="129"/>
      <c r="I72" s="129"/>
      <c r="J72" s="129"/>
      <c r="K72" s="129"/>
      <c r="L72" s="129"/>
      <c r="M72" s="129"/>
      <c r="N72" s="320"/>
    </row>
    <row r="73" spans="2:15" ht="14.25" customHeight="1">
      <c r="B73" s="321" t="s">
        <v>357</v>
      </c>
      <c r="C73" s="129"/>
      <c r="D73" s="129"/>
      <c r="E73" s="129"/>
      <c r="F73" s="129"/>
      <c r="G73" s="129"/>
      <c r="H73" s="129"/>
      <c r="I73" s="129"/>
      <c r="J73" s="129"/>
      <c r="K73" s="129"/>
      <c r="L73" s="129"/>
      <c r="M73" s="129"/>
      <c r="N73" s="320"/>
    </row>
    <row r="74" spans="2:15" ht="15" customHeight="1">
      <c r="B74" s="23" t="s">
        <v>356</v>
      </c>
      <c r="C74" s="129"/>
      <c r="D74" s="129"/>
      <c r="E74" s="129"/>
      <c r="F74" s="129"/>
      <c r="G74" s="129"/>
      <c r="H74" s="129"/>
      <c r="I74" s="129"/>
      <c r="J74" s="129"/>
      <c r="K74" s="129"/>
      <c r="L74" s="129"/>
      <c r="M74" s="129"/>
      <c r="N74" s="320"/>
    </row>
    <row r="75" spans="2:15" ht="14.25" customHeight="1">
      <c r="B75" s="322" t="s">
        <v>358</v>
      </c>
      <c r="C75" s="323"/>
      <c r="D75" s="323"/>
      <c r="E75" s="323"/>
      <c r="F75" s="393" t="str">
        <f ca="1">CELL("nomfichier")</f>
        <v>E:\Joël Leboucher\Téléchargements\[me-menus_gemrcn_2009 (2).xlsx]GEMRCN Grammages imposés</v>
      </c>
      <c r="G75" s="323"/>
      <c r="H75" s="323"/>
      <c r="I75" s="323"/>
      <c r="J75" s="323"/>
      <c r="K75" s="323"/>
      <c r="L75" s="323"/>
      <c r="M75" s="323"/>
      <c r="N75" s="324"/>
    </row>
    <row r="76" spans="2:15">
      <c r="O76" s="26"/>
    </row>
  </sheetData>
  <mergeCells count="28">
    <mergeCell ref="G4:G5"/>
    <mergeCell ref="H4:H5"/>
    <mergeCell ref="B2:N2"/>
    <mergeCell ref="I69:N69"/>
    <mergeCell ref="B21:N21"/>
    <mergeCell ref="B22:N22"/>
    <mergeCell ref="B23:N23"/>
    <mergeCell ref="C26:N26"/>
    <mergeCell ref="I52:J52"/>
    <mergeCell ref="L52:M52"/>
    <mergeCell ref="I68:N68"/>
    <mergeCell ref="C51:N51"/>
    <mergeCell ref="C3:N3"/>
    <mergeCell ref="I28:J28"/>
    <mergeCell ref="L28:M28"/>
    <mergeCell ref="B27:N27"/>
    <mergeCell ref="B28:B29"/>
    <mergeCell ref="C28:D29"/>
    <mergeCell ref="E28:E29"/>
    <mergeCell ref="F28:F29"/>
    <mergeCell ref="G28:G29"/>
    <mergeCell ref="H28:H29"/>
    <mergeCell ref="I4:J4"/>
    <mergeCell ref="L4:M4"/>
    <mergeCell ref="B4:B5"/>
    <mergeCell ref="C4:D5"/>
    <mergeCell ref="E4:E5"/>
    <mergeCell ref="F4:F5"/>
  </mergeCells>
  <phoneticPr fontId="2" type="noConversion"/>
  <hyperlinks>
    <hyperlink ref="B2:N2" r:id="rId1" display="http://www.minefe.gouv.fr/directions_services/daj/guide/gpem/nutrition/nutrition.htm" xr:uid="{00000000-0004-0000-0600-000000000000}"/>
    <hyperlink ref="B2" r:id="rId2" xr:uid="{00000000-0004-0000-0600-000001000000}"/>
  </hyperlinks>
  <printOptions horizontalCentered="1"/>
  <pageMargins left="0.39370078740157483" right="0.39370078740157483" top="0.39370078740157483" bottom="0.39370078740157483" header="0" footer="0"/>
  <pageSetup paperSize="9" scale="55" orientation="portrait" r:id="rId3"/>
  <headerFooter alignWithMargins="0"/>
  <rowBreaks count="2" manualBreakCount="2">
    <brk id="25" max="16383" man="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zoomScaleNormal="100" workbookViewId="0">
      <selection activeCell="L5" sqref="L5"/>
    </sheetView>
  </sheetViews>
  <sheetFormatPr baseColWidth="10" defaultRowHeight="12.75"/>
  <cols>
    <col min="1" max="1" width="2.5703125" customWidth="1"/>
    <col min="2" max="2" width="28.140625" customWidth="1"/>
    <col min="3" max="4" width="12.7109375" customWidth="1"/>
    <col min="5" max="5" width="9.7109375" customWidth="1"/>
    <col min="6" max="6" width="13.140625" customWidth="1"/>
    <col min="7" max="7" width="10.5703125" customWidth="1"/>
    <col min="8" max="8" width="16.28515625" customWidth="1"/>
    <col min="9" max="9" width="2.5703125" customWidth="1"/>
  </cols>
  <sheetData>
    <row r="1" spans="1:9" ht="25.5" customHeight="1">
      <c r="A1" s="24"/>
      <c r="B1" s="1184" t="s">
        <v>271</v>
      </c>
      <c r="C1" s="1184"/>
      <c r="D1" s="1184"/>
      <c r="E1" s="1184"/>
      <c r="F1" s="1184"/>
      <c r="G1" s="1184"/>
      <c r="H1" s="1184"/>
      <c r="I1" s="24"/>
    </row>
    <row r="2" spans="1:9" ht="20.25">
      <c r="A2" s="24"/>
      <c r="B2" s="1210" t="s">
        <v>374</v>
      </c>
      <c r="C2" s="1210"/>
      <c r="D2" s="1210"/>
      <c r="E2" s="1210"/>
      <c r="F2" s="1210"/>
      <c r="G2" s="1210"/>
      <c r="H2" s="1210"/>
      <c r="I2" s="24"/>
    </row>
    <row r="3" spans="1:9" ht="54" customHeight="1">
      <c r="A3" s="24"/>
      <c r="B3" s="367" t="s">
        <v>461</v>
      </c>
      <c r="C3" s="1204" t="s">
        <v>462</v>
      </c>
      <c r="D3" s="1205"/>
      <c r="E3" s="1201" t="s">
        <v>426</v>
      </c>
      <c r="F3" s="1202"/>
      <c r="G3" s="1202"/>
      <c r="H3" s="1203"/>
      <c r="I3" s="24"/>
    </row>
    <row r="4" spans="1:9" ht="54.75" customHeight="1">
      <c r="A4" s="24"/>
      <c r="B4" s="367" t="s">
        <v>371</v>
      </c>
      <c r="C4" s="1204" t="s">
        <v>463</v>
      </c>
      <c r="D4" s="1205"/>
      <c r="E4" s="1201" t="s">
        <v>427</v>
      </c>
      <c r="F4" s="1202"/>
      <c r="G4" s="1202"/>
      <c r="H4" s="1203"/>
      <c r="I4" s="24"/>
    </row>
    <row r="5" spans="1:9" ht="56.25" customHeight="1">
      <c r="A5" s="24"/>
      <c r="B5" s="367" t="s">
        <v>372</v>
      </c>
      <c r="C5" s="1204" t="s">
        <v>464</v>
      </c>
      <c r="D5" s="1205"/>
      <c r="E5" s="1201" t="s">
        <v>428</v>
      </c>
      <c r="F5" s="1202"/>
      <c r="G5" s="1202"/>
      <c r="H5" s="1203"/>
      <c r="I5" s="24"/>
    </row>
    <row r="6" spans="1:9" ht="83.25" customHeight="1">
      <c r="A6" s="24"/>
      <c r="B6" s="367" t="s">
        <v>373</v>
      </c>
      <c r="C6" s="1204" t="s">
        <v>465</v>
      </c>
      <c r="D6" s="1205"/>
      <c r="E6" s="1201" t="s">
        <v>429</v>
      </c>
      <c r="F6" s="1202"/>
      <c r="G6" s="1202"/>
      <c r="H6" s="1203"/>
      <c r="I6" s="24"/>
    </row>
    <row r="7" spans="1:9" ht="86.25" customHeight="1">
      <c r="A7" s="24"/>
      <c r="B7" s="367" t="s">
        <v>466</v>
      </c>
      <c r="C7" s="1204" t="s">
        <v>467</v>
      </c>
      <c r="D7" s="1205"/>
      <c r="E7" s="1201" t="s">
        <v>430</v>
      </c>
      <c r="F7" s="1202"/>
      <c r="G7" s="1202"/>
      <c r="H7" s="1203"/>
      <c r="I7" s="24"/>
    </row>
    <row r="8" spans="1:9" ht="75.75" customHeight="1">
      <c r="A8" s="24"/>
      <c r="B8" s="367" t="s">
        <v>468</v>
      </c>
      <c r="C8" s="1204" t="s">
        <v>467</v>
      </c>
      <c r="D8" s="1205"/>
      <c r="E8" s="1201" t="s">
        <v>431</v>
      </c>
      <c r="F8" s="1202"/>
      <c r="G8" s="1202"/>
      <c r="H8" s="1203"/>
      <c r="I8" s="24"/>
    </row>
    <row r="9" spans="1:9" ht="124.5" customHeight="1">
      <c r="A9" s="24"/>
      <c r="B9" s="367" t="s">
        <v>469</v>
      </c>
      <c r="C9" s="1204" t="s">
        <v>470</v>
      </c>
      <c r="D9" s="1205"/>
      <c r="E9" s="1201" t="s">
        <v>432</v>
      </c>
      <c r="F9" s="1202"/>
      <c r="G9" s="1202"/>
      <c r="H9" s="1203"/>
      <c r="I9" s="24"/>
    </row>
    <row r="10" spans="1:9" ht="102.75" customHeight="1">
      <c r="A10" s="24"/>
      <c r="B10" s="367" t="s">
        <v>471</v>
      </c>
      <c r="C10" s="1204" t="s">
        <v>467</v>
      </c>
      <c r="D10" s="1205"/>
      <c r="E10" s="1201" t="s">
        <v>433</v>
      </c>
      <c r="F10" s="1202"/>
      <c r="G10" s="1202"/>
      <c r="H10" s="1203"/>
      <c r="I10" s="24"/>
    </row>
    <row r="11" spans="1:9" ht="83.25" customHeight="1">
      <c r="A11" s="24"/>
      <c r="B11" s="367" t="s">
        <v>370</v>
      </c>
      <c r="C11" s="1204" t="s">
        <v>434</v>
      </c>
      <c r="D11" s="1205"/>
      <c r="E11" s="1201" t="s">
        <v>435</v>
      </c>
      <c r="F11" s="1202"/>
      <c r="G11" s="1202"/>
      <c r="H11" s="1203"/>
      <c r="I11" s="24"/>
    </row>
    <row r="12" spans="1:9">
      <c r="A12" s="24"/>
      <c r="B12" s="393" t="str">
        <f ca="1">CELL("nomfichier")</f>
        <v>E:\Joël Leboucher\Téléchargements\[me-menus_gemrcn_2009 (2).xlsx]GEMRCN Grammages imposés</v>
      </c>
      <c r="C12" s="24"/>
      <c r="D12" s="24"/>
      <c r="E12" s="24"/>
      <c r="F12" s="24"/>
      <c r="G12" s="24"/>
      <c r="H12" s="24"/>
      <c r="I12" s="24"/>
    </row>
    <row r="13" spans="1:9" ht="15">
      <c r="A13" s="24"/>
      <c r="B13" s="25" t="s">
        <v>271</v>
      </c>
      <c r="C13" s="66"/>
      <c r="D13" s="24"/>
      <c r="E13" s="24"/>
    </row>
    <row r="14" spans="1:9" ht="14.25" customHeight="1">
      <c r="A14" s="24"/>
      <c r="B14" s="368" t="s">
        <v>445</v>
      </c>
      <c r="C14" s="1206" t="s">
        <v>446</v>
      </c>
      <c r="D14" s="1207"/>
      <c r="E14" s="1208" t="s">
        <v>447</v>
      </c>
      <c r="F14" s="1209"/>
      <c r="G14" s="1211" t="s">
        <v>448</v>
      </c>
      <c r="H14" s="1212"/>
      <c r="I14" s="24"/>
    </row>
    <row r="15" spans="1:9" ht="15">
      <c r="A15" s="24"/>
      <c r="B15" s="40"/>
      <c r="C15" s="41" t="s">
        <v>449</v>
      </c>
      <c r="D15" s="42" t="s">
        <v>450</v>
      </c>
      <c r="E15" s="41" t="s">
        <v>449</v>
      </c>
      <c r="F15" s="42" t="s">
        <v>450</v>
      </c>
      <c r="G15" s="43" t="s">
        <v>449</v>
      </c>
      <c r="H15" s="44" t="s">
        <v>450</v>
      </c>
      <c r="I15" s="24"/>
    </row>
    <row r="16" spans="1:9" ht="15">
      <c r="A16" s="24"/>
      <c r="B16" s="45" t="s">
        <v>451</v>
      </c>
      <c r="C16" s="46">
        <v>500</v>
      </c>
      <c r="D16" s="47">
        <v>385</v>
      </c>
      <c r="E16" s="46">
        <v>7</v>
      </c>
      <c r="F16" s="48">
        <v>5.4</v>
      </c>
      <c r="G16" s="49">
        <v>60</v>
      </c>
      <c r="H16" s="50">
        <v>46</v>
      </c>
      <c r="I16" s="24"/>
    </row>
    <row r="17" spans="1:9" ht="15">
      <c r="A17" s="24"/>
      <c r="B17" s="45" t="s">
        <v>452</v>
      </c>
      <c r="C17" s="46">
        <v>700</v>
      </c>
      <c r="D17" s="47">
        <v>540</v>
      </c>
      <c r="E17" s="46">
        <v>7</v>
      </c>
      <c r="F17" s="48">
        <v>5.4</v>
      </c>
      <c r="G17" s="49">
        <v>75</v>
      </c>
      <c r="H17" s="50">
        <v>58</v>
      </c>
      <c r="I17" s="24"/>
    </row>
    <row r="18" spans="1:9" ht="15">
      <c r="A18" s="24"/>
      <c r="B18" s="45" t="s">
        <v>453</v>
      </c>
      <c r="C18" s="46">
        <v>900</v>
      </c>
      <c r="D18" s="47">
        <v>700</v>
      </c>
      <c r="E18" s="46">
        <v>8</v>
      </c>
      <c r="F18" s="48">
        <v>6.2</v>
      </c>
      <c r="G18" s="49">
        <v>90</v>
      </c>
      <c r="H18" s="50">
        <v>69</v>
      </c>
      <c r="I18" s="24"/>
    </row>
    <row r="19" spans="1:9" ht="15">
      <c r="A19" s="24"/>
      <c r="B19" s="45" t="s">
        <v>454</v>
      </c>
      <c r="C19" s="46">
        <v>1200</v>
      </c>
      <c r="D19" s="47">
        <v>925</v>
      </c>
      <c r="E19" s="46">
        <v>10</v>
      </c>
      <c r="F19" s="48">
        <v>7.7</v>
      </c>
      <c r="G19" s="49">
        <v>100</v>
      </c>
      <c r="H19" s="50">
        <v>77</v>
      </c>
      <c r="I19" s="24"/>
    </row>
    <row r="20" spans="1:9" ht="15">
      <c r="A20" s="24"/>
      <c r="B20" s="45" t="s">
        <v>455</v>
      </c>
      <c r="C20" s="46">
        <v>1200</v>
      </c>
      <c r="D20" s="47">
        <v>925</v>
      </c>
      <c r="E20" s="46">
        <v>13</v>
      </c>
      <c r="F20" s="47">
        <v>10</v>
      </c>
      <c r="G20" s="49">
        <v>110</v>
      </c>
      <c r="H20" s="50">
        <v>85</v>
      </c>
      <c r="I20" s="24"/>
    </row>
    <row r="21" spans="1:9" ht="15">
      <c r="A21" s="24"/>
      <c r="B21" s="45" t="s">
        <v>456</v>
      </c>
      <c r="C21" s="46">
        <v>1200</v>
      </c>
      <c r="D21" s="47">
        <v>925</v>
      </c>
      <c r="E21" s="46">
        <v>16</v>
      </c>
      <c r="F21" s="48">
        <v>12.3</v>
      </c>
      <c r="G21" s="49">
        <v>110</v>
      </c>
      <c r="H21" s="50">
        <v>85</v>
      </c>
      <c r="I21" s="24"/>
    </row>
    <row r="22" spans="1:9" ht="15">
      <c r="A22" s="24"/>
      <c r="B22" s="45" t="s">
        <v>457</v>
      </c>
      <c r="C22" s="46">
        <v>900</v>
      </c>
      <c r="D22" s="47">
        <v>700</v>
      </c>
      <c r="E22" s="46">
        <v>9</v>
      </c>
      <c r="F22" s="47">
        <v>7</v>
      </c>
      <c r="G22" s="49">
        <v>110</v>
      </c>
      <c r="H22" s="50">
        <v>85</v>
      </c>
      <c r="I22" s="24"/>
    </row>
    <row r="23" spans="1:9" ht="15">
      <c r="A23" s="24"/>
      <c r="B23" s="45" t="s">
        <v>458</v>
      </c>
      <c r="C23" s="46">
        <v>900</v>
      </c>
      <c r="D23" s="47">
        <v>700</v>
      </c>
      <c r="E23" s="46">
        <v>16</v>
      </c>
      <c r="F23" s="48">
        <v>12.3</v>
      </c>
      <c r="G23" s="49">
        <v>110</v>
      </c>
      <c r="H23" s="50">
        <v>85</v>
      </c>
      <c r="I23" s="24"/>
    </row>
    <row r="24" spans="1:9" ht="15">
      <c r="A24" s="24"/>
      <c r="B24" s="45" t="s">
        <v>459</v>
      </c>
      <c r="C24" s="46">
        <v>1200</v>
      </c>
      <c r="D24" s="47">
        <v>925</v>
      </c>
      <c r="E24" s="46">
        <v>9</v>
      </c>
      <c r="F24" s="47">
        <v>7</v>
      </c>
      <c r="G24" s="49">
        <v>110</v>
      </c>
      <c r="H24" s="50">
        <v>85</v>
      </c>
      <c r="I24" s="24"/>
    </row>
    <row r="25" spans="1:9" ht="15">
      <c r="A25" s="24"/>
      <c r="B25" s="51" t="s">
        <v>460</v>
      </c>
      <c r="C25" s="52">
        <v>1200</v>
      </c>
      <c r="D25" s="53">
        <v>925</v>
      </c>
      <c r="E25" s="52">
        <v>10</v>
      </c>
      <c r="F25" s="54">
        <v>7.7</v>
      </c>
      <c r="G25" s="55">
        <v>120</v>
      </c>
      <c r="H25" s="56">
        <v>92</v>
      </c>
      <c r="I25" s="24"/>
    </row>
    <row r="26" spans="1:9">
      <c r="A26" s="24"/>
      <c r="B26" s="24"/>
      <c r="C26" s="24"/>
      <c r="D26" s="24"/>
      <c r="E26" s="1"/>
      <c r="F26" s="24"/>
      <c r="G26" s="24"/>
      <c r="H26" s="24"/>
      <c r="I26" s="24"/>
    </row>
  </sheetData>
  <mergeCells count="23">
    <mergeCell ref="B1:H1"/>
    <mergeCell ref="C14:D14"/>
    <mergeCell ref="E14:F14"/>
    <mergeCell ref="C10:D10"/>
    <mergeCell ref="C11:D11"/>
    <mergeCell ref="B2:H2"/>
    <mergeCell ref="E3:H3"/>
    <mergeCell ref="E10:H10"/>
    <mergeCell ref="G14:H14"/>
    <mergeCell ref="C4:D4"/>
    <mergeCell ref="E9:H9"/>
    <mergeCell ref="C8:D8"/>
    <mergeCell ref="C9:D9"/>
    <mergeCell ref="E11:H11"/>
    <mergeCell ref="C3:D3"/>
    <mergeCell ref="C5:D5"/>
    <mergeCell ref="E4:H4"/>
    <mergeCell ref="E5:H5"/>
    <mergeCell ref="E6:H6"/>
    <mergeCell ref="E7:H7"/>
    <mergeCell ref="E8:H8"/>
    <mergeCell ref="C6:D6"/>
    <mergeCell ref="C7:D7"/>
  </mergeCells>
  <phoneticPr fontId="2" type="noConversion"/>
  <hyperlinks>
    <hyperlink ref="B13" r:id="rId1" xr:uid="{00000000-0004-0000-0700-000000000000}"/>
    <hyperlink ref="B1" r:id="rId2" xr:uid="{00000000-0004-0000-0700-000001000000}"/>
  </hyperlinks>
  <printOptions horizontalCentered="1"/>
  <pageMargins left="0.39370078740157483" right="0.39370078740157483" top="0.39370078740157483" bottom="0.39370078740157483" header="0" footer="0"/>
  <pageSetup paperSize="9" scale="82"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5"/>
  <sheetViews>
    <sheetView showZeros="0" zoomScaleNormal="100" workbookViewId="0">
      <selection activeCell="A52" sqref="A52:B52"/>
    </sheetView>
  </sheetViews>
  <sheetFormatPr baseColWidth="10" defaultRowHeight="12.75"/>
  <cols>
    <col min="1" max="1" width="3" style="24" customWidth="1"/>
    <col min="2" max="2" width="20" style="24" bestFit="1" customWidth="1"/>
    <col min="3" max="3" width="8.85546875" style="24" customWidth="1"/>
    <col min="4" max="4" width="7.28515625" style="24" customWidth="1"/>
    <col min="5" max="5" width="48.7109375" style="24" bestFit="1" customWidth="1"/>
    <col min="6" max="6" width="7.7109375" style="24" customWidth="1"/>
    <col min="7" max="7" width="10" style="24" customWidth="1"/>
    <col min="8" max="8" width="7.42578125" style="24" customWidth="1"/>
    <col min="9" max="9" width="4.85546875" style="24" customWidth="1"/>
    <col min="10" max="10" width="7.28515625" style="24" customWidth="1"/>
    <col min="11" max="11" width="9.5703125" style="24" customWidth="1"/>
    <col min="12" max="12" width="2.85546875" style="24" customWidth="1"/>
    <col min="13" max="16384" width="11.42578125" style="24"/>
  </cols>
  <sheetData>
    <row r="1" spans="1:12" s="6" customFormat="1">
      <c r="A1" s="3">
        <v>0</v>
      </c>
      <c r="B1" s="4">
        <v>0</v>
      </c>
      <c r="C1" s="4">
        <v>0</v>
      </c>
      <c r="D1" s="4">
        <v>0</v>
      </c>
      <c r="E1" s="4">
        <v>0</v>
      </c>
      <c r="F1" s="4">
        <v>0</v>
      </c>
      <c r="G1" s="4">
        <v>0</v>
      </c>
      <c r="H1" s="4"/>
      <c r="I1" s="4"/>
      <c r="J1" s="4"/>
      <c r="K1" s="4"/>
      <c r="L1" s="4">
        <v>0</v>
      </c>
    </row>
    <row r="2" spans="1:12" s="6" customFormat="1" ht="22.5">
      <c r="A2" s="7" t="s">
        <v>640</v>
      </c>
      <c r="B2" s="8"/>
      <c r="C2" s="9"/>
      <c r="D2" s="9"/>
      <c r="E2" s="9"/>
      <c r="F2" s="9"/>
      <c r="G2" s="9"/>
      <c r="H2" s="9"/>
      <c r="I2" s="9"/>
      <c r="J2" s="9"/>
      <c r="K2" s="9"/>
      <c r="L2" s="9"/>
    </row>
    <row r="3" spans="1:12">
      <c r="B3" s="399" t="str">
        <f ca="1">CELL("nomfichier")</f>
        <v>E:\Joël Leboucher\Téléchargements\[me-menus_gemrcn_2009 (2).xlsx]GEMRCN Grammages imposés</v>
      </c>
      <c r="C3" s="399"/>
      <c r="D3" s="399"/>
      <c r="E3" s="399"/>
      <c r="F3" s="399"/>
      <c r="G3" s="399"/>
      <c r="H3" s="399"/>
      <c r="I3" s="399"/>
      <c r="J3" s="399"/>
      <c r="K3" s="399"/>
    </row>
    <row r="4" spans="1:12" ht="33.75" customHeight="1">
      <c r="B4" s="400" t="s">
        <v>0</v>
      </c>
      <c r="C4" s="399"/>
      <c r="D4" s="399"/>
      <c r="E4" s="399"/>
      <c r="F4" s="399"/>
      <c r="G4" s="399"/>
      <c r="H4" s="399"/>
      <c r="I4" s="399"/>
      <c r="J4" s="399"/>
      <c r="K4" s="399"/>
    </row>
    <row r="5" spans="1:12" ht="25.5">
      <c r="B5" s="401" t="s">
        <v>1</v>
      </c>
      <c r="C5" s="399"/>
      <c r="D5" s="399"/>
      <c r="E5" s="399"/>
      <c r="F5" s="399"/>
      <c r="G5" s="399"/>
      <c r="H5" s="399"/>
      <c r="I5" s="399"/>
      <c r="J5" s="399"/>
      <c r="K5" s="399"/>
    </row>
    <row r="6" spans="1:12" ht="25.5">
      <c r="B6" s="401" t="s">
        <v>2</v>
      </c>
      <c r="C6" s="399"/>
      <c r="D6" s="399"/>
      <c r="E6" s="399"/>
      <c r="F6" s="399"/>
      <c r="G6" s="399"/>
      <c r="H6" s="399"/>
      <c r="I6" s="399"/>
      <c r="J6" s="399"/>
      <c r="K6" s="399"/>
    </row>
    <row r="8" spans="1:12" ht="42.75">
      <c r="B8" s="402" t="s">
        <v>3</v>
      </c>
      <c r="C8" s="403" t="s">
        <v>4</v>
      </c>
      <c r="D8" s="404">
        <f>SUM(D9:D13)</f>
        <v>1.0000000000000002</v>
      </c>
      <c r="E8" s="405" t="s">
        <v>5</v>
      </c>
      <c r="F8" s="406" t="s">
        <v>6</v>
      </c>
      <c r="G8" s="407" t="s">
        <v>7</v>
      </c>
      <c r="H8" s="408" t="s">
        <v>8</v>
      </c>
      <c r="I8" s="409"/>
      <c r="J8" s="409"/>
      <c r="K8" s="410" t="s">
        <v>9</v>
      </c>
    </row>
    <row r="9" spans="1:12" ht="15.75">
      <c r="B9" s="23" t="s">
        <v>10</v>
      </c>
      <c r="C9" s="411">
        <v>4</v>
      </c>
      <c r="D9" s="412">
        <f>C9/B10</f>
        <v>0.2</v>
      </c>
      <c r="E9" s="413" t="s">
        <v>11</v>
      </c>
      <c r="F9" s="414">
        <f>(C9/B10)*B12</f>
        <v>29</v>
      </c>
      <c r="G9" s="415">
        <f>F14/F9</f>
        <v>5</v>
      </c>
      <c r="H9" s="416">
        <f>J9-1</f>
        <v>2</v>
      </c>
      <c r="I9" s="417" t="s">
        <v>12</v>
      </c>
      <c r="J9" s="418">
        <f>(((F14-F9)/F9)/2)+1</f>
        <v>3</v>
      </c>
      <c r="K9" s="419">
        <f>INT((F14-F9)/F9)</f>
        <v>4</v>
      </c>
    </row>
    <row r="10" spans="1:12" ht="25.5">
      <c r="B10" s="420">
        <v>20</v>
      </c>
      <c r="C10" s="411">
        <v>2</v>
      </c>
      <c r="D10" s="412">
        <f>C10/B10</f>
        <v>0.1</v>
      </c>
      <c r="E10" s="413" t="s">
        <v>13</v>
      </c>
      <c r="F10" s="414">
        <f>(C10/B10)*B12</f>
        <v>14.5</v>
      </c>
      <c r="G10" s="415">
        <f>F14/F10</f>
        <v>10</v>
      </c>
      <c r="H10" s="416">
        <f>J10-1</f>
        <v>4.5</v>
      </c>
      <c r="I10" s="417" t="s">
        <v>12</v>
      </c>
      <c r="J10" s="418">
        <f>(((F14-F10)/F10)/2)+1</f>
        <v>5.5</v>
      </c>
      <c r="K10" s="419">
        <f>INT((F14-F10)/F10)</f>
        <v>9</v>
      </c>
    </row>
    <row r="11" spans="1:12" ht="25.5">
      <c r="B11" s="421" t="s">
        <v>14</v>
      </c>
      <c r="C11" s="411">
        <v>6</v>
      </c>
      <c r="D11" s="412">
        <f>C11/B10</f>
        <v>0.3</v>
      </c>
      <c r="E11" s="413" t="s">
        <v>15</v>
      </c>
      <c r="F11" s="414">
        <f>(C11/B10)*B12</f>
        <v>43.5</v>
      </c>
      <c r="G11" s="415">
        <f>F14/F11</f>
        <v>3.3333333333333335</v>
      </c>
      <c r="H11" s="416">
        <f>J11-1</f>
        <v>1.166666666666667</v>
      </c>
      <c r="I11" s="417" t="s">
        <v>12</v>
      </c>
      <c r="J11" s="418">
        <f>(((F14-F11)/F11)/2)+1</f>
        <v>2.166666666666667</v>
      </c>
      <c r="K11" s="419">
        <f>INT((F14-F11)/F11)</f>
        <v>2</v>
      </c>
    </row>
    <row r="12" spans="1:12" ht="25.5">
      <c r="B12" s="422">
        <v>145</v>
      </c>
      <c r="C12" s="411">
        <v>6</v>
      </c>
      <c r="D12" s="412">
        <f>C12/B10</f>
        <v>0.3</v>
      </c>
      <c r="E12" s="413" t="s">
        <v>16</v>
      </c>
      <c r="F12" s="414">
        <f>(C12/B10)*B12</f>
        <v>43.5</v>
      </c>
      <c r="G12" s="415">
        <f>F14/F12</f>
        <v>3.3333333333333335</v>
      </c>
      <c r="H12" s="416">
        <f>J12-1</f>
        <v>1.166666666666667</v>
      </c>
      <c r="I12" s="417" t="s">
        <v>12</v>
      </c>
      <c r="J12" s="418">
        <f>(((F14-F12)/F12)/2)+1</f>
        <v>2.166666666666667</v>
      </c>
      <c r="K12" s="419">
        <f>INT((F14-F12)/F12)</f>
        <v>2</v>
      </c>
    </row>
    <row r="13" spans="1:12" ht="25.5">
      <c r="B13" s="423" t="s">
        <v>17</v>
      </c>
      <c r="C13" s="411">
        <v>2</v>
      </c>
      <c r="D13" s="412">
        <f>C13/B10</f>
        <v>0.1</v>
      </c>
      <c r="E13" s="413" t="s">
        <v>18</v>
      </c>
      <c r="F13" s="414">
        <f>(C13/B10)*B12</f>
        <v>14.5</v>
      </c>
      <c r="G13" s="415">
        <f>F14/F13</f>
        <v>10</v>
      </c>
      <c r="H13" s="416">
        <f>J13-1</f>
        <v>4.5</v>
      </c>
      <c r="I13" s="417" t="s">
        <v>12</v>
      </c>
      <c r="J13" s="418">
        <f>(((F14-F13)/F13)/2)+1</f>
        <v>5.5</v>
      </c>
      <c r="K13" s="419">
        <f>INT((F14-F13)/F13)</f>
        <v>9</v>
      </c>
    </row>
    <row r="14" spans="1:12" ht="18">
      <c r="B14" s="424">
        <v>5</v>
      </c>
      <c r="C14" s="425">
        <f>B12/B14</f>
        <v>29</v>
      </c>
      <c r="D14" s="426"/>
      <c r="E14" s="427" t="s">
        <v>19</v>
      </c>
      <c r="F14" s="428">
        <f>SUM(F9:F13)</f>
        <v>145</v>
      </c>
      <c r="G14" s="429"/>
      <c r="H14" s="429"/>
      <c r="I14" s="429"/>
      <c r="J14" s="429"/>
      <c r="K14" s="430"/>
    </row>
    <row r="17" spans="2:11" ht="42.75">
      <c r="B17" s="402" t="s">
        <v>20</v>
      </c>
      <c r="C17" s="403" t="s">
        <v>4</v>
      </c>
      <c r="D17" s="404">
        <f>SUM(D18:D22)</f>
        <v>1</v>
      </c>
      <c r="E17" s="405" t="s">
        <v>5</v>
      </c>
      <c r="F17" s="406" t="s">
        <v>6</v>
      </c>
      <c r="G17" s="407" t="s">
        <v>7</v>
      </c>
      <c r="H17" s="408" t="s">
        <v>8</v>
      </c>
      <c r="I17" s="409"/>
      <c r="J17" s="409"/>
      <c r="K17" s="410" t="s">
        <v>9</v>
      </c>
    </row>
    <row r="18" spans="2:11" ht="15.75">
      <c r="B18" s="23" t="s">
        <v>10</v>
      </c>
      <c r="C18" s="411">
        <v>2</v>
      </c>
      <c r="D18" s="412">
        <f>C18/B19</f>
        <v>0.1</v>
      </c>
      <c r="E18" s="413" t="s">
        <v>11</v>
      </c>
      <c r="F18" s="414">
        <f>(C18/B19)*B21</f>
        <v>36.6</v>
      </c>
      <c r="G18" s="415">
        <f>F23/F18</f>
        <v>10</v>
      </c>
      <c r="H18" s="416">
        <f>J18-1</f>
        <v>4.4999999999999991</v>
      </c>
      <c r="I18" s="417" t="s">
        <v>12</v>
      </c>
      <c r="J18" s="418">
        <f>(((F23-F18)/F18)/2)+1</f>
        <v>5.4999999999999991</v>
      </c>
      <c r="K18" s="419">
        <f>INT((F23-F18)/F18)</f>
        <v>9</v>
      </c>
    </row>
    <row r="19" spans="2:11" ht="25.5">
      <c r="B19" s="420">
        <v>20</v>
      </c>
      <c r="C19" s="411">
        <v>4</v>
      </c>
      <c r="D19" s="412">
        <f>C19/B19</f>
        <v>0.2</v>
      </c>
      <c r="E19" s="413" t="s">
        <v>13</v>
      </c>
      <c r="F19" s="414">
        <f>(C19/B19)*B21</f>
        <v>73.2</v>
      </c>
      <c r="G19" s="415">
        <f>F23/F19</f>
        <v>5</v>
      </c>
      <c r="H19" s="416">
        <f>J19-1</f>
        <v>2</v>
      </c>
      <c r="I19" s="417" t="s">
        <v>12</v>
      </c>
      <c r="J19" s="418">
        <f>(((F23-F19)/F19)/2)+1</f>
        <v>3</v>
      </c>
      <c r="K19" s="419">
        <f>INT((F23-F19)/F19)</f>
        <v>4</v>
      </c>
    </row>
    <row r="20" spans="2:11" ht="25.5">
      <c r="B20" s="421" t="s">
        <v>14</v>
      </c>
      <c r="C20" s="411">
        <v>4</v>
      </c>
      <c r="D20" s="412">
        <f>C20/B19</f>
        <v>0.2</v>
      </c>
      <c r="E20" s="413" t="s">
        <v>15</v>
      </c>
      <c r="F20" s="414">
        <f>(C20/B19)*B21</f>
        <v>73.2</v>
      </c>
      <c r="G20" s="415">
        <f>F23/F20</f>
        <v>5</v>
      </c>
      <c r="H20" s="416">
        <f>J20-1</f>
        <v>2</v>
      </c>
      <c r="I20" s="417" t="s">
        <v>12</v>
      </c>
      <c r="J20" s="418">
        <f>(((F23-F20)/F20)/2)+1</f>
        <v>3</v>
      </c>
      <c r="K20" s="419">
        <f>INT((F23-F20)/F20)</f>
        <v>4</v>
      </c>
    </row>
    <row r="21" spans="2:11" ht="25.5">
      <c r="B21" s="422">
        <v>366</v>
      </c>
      <c r="C21" s="411">
        <v>4</v>
      </c>
      <c r="D21" s="412">
        <f>C21/B19</f>
        <v>0.2</v>
      </c>
      <c r="E21" s="413" t="s">
        <v>16</v>
      </c>
      <c r="F21" s="414">
        <f>(C21/B19)*B21</f>
        <v>73.2</v>
      </c>
      <c r="G21" s="415">
        <f>F23/F21</f>
        <v>5</v>
      </c>
      <c r="H21" s="416">
        <f>J21-1</f>
        <v>2</v>
      </c>
      <c r="I21" s="417" t="s">
        <v>12</v>
      </c>
      <c r="J21" s="418">
        <f>(((F23-F21)/F21)/2)+1</f>
        <v>3</v>
      </c>
      <c r="K21" s="419">
        <f>INT((F23-F21)/F21)</f>
        <v>4</v>
      </c>
    </row>
    <row r="22" spans="2:11" ht="25.5">
      <c r="B22" s="423" t="s">
        <v>17</v>
      </c>
      <c r="C22" s="411">
        <v>6</v>
      </c>
      <c r="D22" s="412">
        <f>C22/B19</f>
        <v>0.3</v>
      </c>
      <c r="E22" s="413" t="s">
        <v>18</v>
      </c>
      <c r="F22" s="414">
        <f>(C22/B19)*B21</f>
        <v>109.8</v>
      </c>
      <c r="G22" s="415">
        <f>F23/F22</f>
        <v>3.3333333333333335</v>
      </c>
      <c r="H22" s="416">
        <f>J22-1</f>
        <v>1.166666666666667</v>
      </c>
      <c r="I22" s="417" t="s">
        <v>12</v>
      </c>
      <c r="J22" s="418">
        <f>(((F23-F22)/F22)/2)+1</f>
        <v>2.166666666666667</v>
      </c>
      <c r="K22" s="419">
        <f>INT((F23-F22)/F22)</f>
        <v>2</v>
      </c>
    </row>
    <row r="23" spans="2:11" ht="18">
      <c r="B23" s="424">
        <v>7</v>
      </c>
      <c r="C23" s="425">
        <f>B21/B23</f>
        <v>52.285714285714285</v>
      </c>
      <c r="D23" s="426"/>
      <c r="E23" s="427" t="s">
        <v>19</v>
      </c>
      <c r="F23" s="428">
        <f>SUM(F18:F22)</f>
        <v>366</v>
      </c>
      <c r="G23" s="429"/>
      <c r="H23" s="429"/>
      <c r="I23" s="429"/>
      <c r="J23" s="429"/>
      <c r="K23" s="430"/>
    </row>
    <row r="25" spans="2:11" ht="42.75">
      <c r="B25" s="431" t="s">
        <v>21</v>
      </c>
      <c r="C25" s="403" t="s">
        <v>4</v>
      </c>
      <c r="D25" s="404">
        <f>SUM(D26:D30)</f>
        <v>2</v>
      </c>
      <c r="E25" s="405" t="s">
        <v>5</v>
      </c>
      <c r="F25" s="406" t="s">
        <v>6</v>
      </c>
      <c r="G25" s="407" t="s">
        <v>7</v>
      </c>
      <c r="H25" s="408" t="s">
        <v>8</v>
      </c>
      <c r="I25" s="409"/>
      <c r="J25" s="409"/>
      <c r="K25" s="410" t="s">
        <v>9</v>
      </c>
    </row>
    <row r="26" spans="2:11" ht="15.75">
      <c r="B26" s="23" t="s">
        <v>10</v>
      </c>
      <c r="C26" s="411">
        <v>6</v>
      </c>
      <c r="D26" s="412">
        <f>C26/B27</f>
        <v>0.3</v>
      </c>
      <c r="E26" s="413" t="s">
        <v>11</v>
      </c>
      <c r="F26" s="414">
        <f>(C26/B27)*B29</f>
        <v>219.6</v>
      </c>
      <c r="G26" s="415">
        <f>F31/F26</f>
        <v>6.666666666666667</v>
      </c>
      <c r="H26" s="416">
        <f>J26-1</f>
        <v>2.8333333333333335</v>
      </c>
      <c r="I26" s="417" t="s">
        <v>12</v>
      </c>
      <c r="J26" s="418">
        <f>(((F31-F26)/F26)/2)+1</f>
        <v>3.8333333333333335</v>
      </c>
      <c r="K26" s="419">
        <f>INT((F31-F26)/F26)</f>
        <v>5</v>
      </c>
    </row>
    <row r="27" spans="2:11" ht="25.5">
      <c r="B27" s="420">
        <v>20</v>
      </c>
      <c r="C27" s="411">
        <v>6</v>
      </c>
      <c r="D27" s="412">
        <f>C27/B27</f>
        <v>0.3</v>
      </c>
      <c r="E27" s="413" t="s">
        <v>13</v>
      </c>
      <c r="F27" s="414">
        <f>(C27/B27)*B29</f>
        <v>219.6</v>
      </c>
      <c r="G27" s="415">
        <f>F31/F27</f>
        <v>6.666666666666667</v>
      </c>
      <c r="H27" s="416">
        <f>J27-1</f>
        <v>2.8333333333333335</v>
      </c>
      <c r="I27" s="417" t="s">
        <v>12</v>
      </c>
      <c r="J27" s="418">
        <f>(((F31-F27)/F27)/2)+1</f>
        <v>3.8333333333333335</v>
      </c>
      <c r="K27" s="419">
        <f>INT((F31-F27)/F27)</f>
        <v>5</v>
      </c>
    </row>
    <row r="28" spans="2:11" ht="25.5">
      <c r="B28" s="421" t="s">
        <v>14</v>
      </c>
      <c r="C28" s="411">
        <v>10</v>
      </c>
      <c r="D28" s="412">
        <f>C28/B27</f>
        <v>0.5</v>
      </c>
      <c r="E28" s="413" t="s">
        <v>15</v>
      </c>
      <c r="F28" s="414">
        <f>(C28/B27)*B29</f>
        <v>366</v>
      </c>
      <c r="G28" s="415">
        <f>F31/F28</f>
        <v>4</v>
      </c>
      <c r="H28" s="416">
        <f>J28-1</f>
        <v>1.5</v>
      </c>
      <c r="I28" s="417" t="s">
        <v>12</v>
      </c>
      <c r="J28" s="418">
        <f>(((F31-F28)/F28)/2)+1</f>
        <v>2.5</v>
      </c>
      <c r="K28" s="419">
        <f>INT((F31-F28)/F28)</f>
        <v>3</v>
      </c>
    </row>
    <row r="29" spans="2:11" ht="25.5">
      <c r="B29" s="422">
        <v>732</v>
      </c>
      <c r="C29" s="411">
        <v>10</v>
      </c>
      <c r="D29" s="412">
        <f>C29/B27</f>
        <v>0.5</v>
      </c>
      <c r="E29" s="413" t="s">
        <v>16</v>
      </c>
      <c r="F29" s="414">
        <f>(C29/B27)*B29</f>
        <v>366</v>
      </c>
      <c r="G29" s="415">
        <f>F31/F29</f>
        <v>4</v>
      </c>
      <c r="H29" s="416">
        <f>J29-1</f>
        <v>1.5</v>
      </c>
      <c r="I29" s="417" t="s">
        <v>12</v>
      </c>
      <c r="J29" s="418">
        <f>(((F31-F29)/F29)/2)+1</f>
        <v>2.5</v>
      </c>
      <c r="K29" s="419">
        <f>INT((F31-F29)/F29)</f>
        <v>3</v>
      </c>
    </row>
    <row r="30" spans="2:11" ht="25.5">
      <c r="B30" s="423" t="s">
        <v>17</v>
      </c>
      <c r="C30" s="411">
        <v>8</v>
      </c>
      <c r="D30" s="412">
        <f>C30/B27</f>
        <v>0.4</v>
      </c>
      <c r="E30" s="413" t="s">
        <v>18</v>
      </c>
      <c r="F30" s="414">
        <f>(C30/B27)*B29</f>
        <v>292.8</v>
      </c>
      <c r="G30" s="415">
        <f>F31/F30</f>
        <v>5</v>
      </c>
      <c r="H30" s="416">
        <f>J30-1</f>
        <v>2</v>
      </c>
      <c r="I30" s="417" t="s">
        <v>12</v>
      </c>
      <c r="J30" s="418">
        <f>(((F31-F30)/F30)/2)+1</f>
        <v>3</v>
      </c>
      <c r="K30" s="419">
        <f>INT((F31-F30)/F30)</f>
        <v>4</v>
      </c>
    </row>
    <row r="31" spans="2:11" ht="18">
      <c r="B31" s="424">
        <v>7</v>
      </c>
      <c r="C31" s="425">
        <f>B29/B31</f>
        <v>104.57142857142857</v>
      </c>
      <c r="D31" s="426"/>
      <c r="E31" s="427" t="s">
        <v>19</v>
      </c>
      <c r="F31" s="428">
        <f>SUM(F26:F30)</f>
        <v>1464</v>
      </c>
      <c r="G31" s="429"/>
      <c r="H31" s="429"/>
      <c r="I31" s="429"/>
      <c r="J31" s="429"/>
      <c r="K31" s="430"/>
    </row>
    <row r="33" spans="2:11" ht="42.75">
      <c r="B33" s="432" t="s">
        <v>3</v>
      </c>
      <c r="C33" s="403" t="s">
        <v>4</v>
      </c>
      <c r="D33" s="404">
        <f>SUM(D34:D38)</f>
        <v>1</v>
      </c>
      <c r="E33" s="405" t="s">
        <v>22</v>
      </c>
      <c r="F33" s="406" t="s">
        <v>6</v>
      </c>
      <c r="G33" s="407" t="s">
        <v>7</v>
      </c>
      <c r="H33" s="408" t="s">
        <v>8</v>
      </c>
      <c r="I33" s="409"/>
      <c r="J33" s="409"/>
      <c r="K33" s="410" t="s">
        <v>9</v>
      </c>
    </row>
    <row r="34" spans="2:11" ht="15.75">
      <c r="B34" s="23" t="s">
        <v>10</v>
      </c>
      <c r="C34" s="411">
        <v>4</v>
      </c>
      <c r="D34" s="412">
        <f>C34/B35</f>
        <v>0.2</v>
      </c>
      <c r="E34" s="413" t="s">
        <v>11</v>
      </c>
      <c r="F34" s="414">
        <f>(C34/B35)*B37</f>
        <v>29</v>
      </c>
      <c r="G34" s="415">
        <f>F39/F34</f>
        <v>5</v>
      </c>
      <c r="H34" s="416">
        <f>J34-1</f>
        <v>2</v>
      </c>
      <c r="I34" s="417" t="s">
        <v>12</v>
      </c>
      <c r="J34" s="418">
        <f>(((F39-F34)/F34)/2)+1</f>
        <v>3</v>
      </c>
      <c r="K34" s="419">
        <f>INT((F39-F34)/F34)</f>
        <v>4</v>
      </c>
    </row>
    <row r="35" spans="2:11" ht="25.5">
      <c r="B35" s="420">
        <v>20</v>
      </c>
      <c r="C35" s="411">
        <v>2</v>
      </c>
      <c r="D35" s="412">
        <f>C35/B35</f>
        <v>0.1</v>
      </c>
      <c r="E35" s="413" t="s">
        <v>13</v>
      </c>
      <c r="F35" s="414">
        <f>(C35/B35)*B37</f>
        <v>14.5</v>
      </c>
      <c r="G35" s="415">
        <f>F39/F35</f>
        <v>10</v>
      </c>
      <c r="H35" s="416">
        <f>J35-1</f>
        <v>4.5</v>
      </c>
      <c r="I35" s="417" t="s">
        <v>12</v>
      </c>
      <c r="J35" s="418">
        <f>(((F39-F35)/F35)/2)+1</f>
        <v>5.5</v>
      </c>
      <c r="K35" s="419">
        <f>INT((F39-F35)/F35)</f>
        <v>9</v>
      </c>
    </row>
    <row r="36" spans="2:11" ht="25.5">
      <c r="B36" s="421" t="s">
        <v>14</v>
      </c>
      <c r="C36" s="411">
        <v>4</v>
      </c>
      <c r="D36" s="412">
        <f>C36/B35</f>
        <v>0.2</v>
      </c>
      <c r="E36" s="413" t="s">
        <v>15</v>
      </c>
      <c r="F36" s="414">
        <f>(C36/B35)*B37</f>
        <v>29</v>
      </c>
      <c r="G36" s="415">
        <f>F39/F36</f>
        <v>5</v>
      </c>
      <c r="H36" s="416">
        <f>J36-1</f>
        <v>2</v>
      </c>
      <c r="I36" s="417" t="s">
        <v>12</v>
      </c>
      <c r="J36" s="418">
        <f>(((F39-F36)/F36)/2)+1</f>
        <v>3</v>
      </c>
      <c r="K36" s="419">
        <f>INT((F39-F36)/F36)</f>
        <v>4</v>
      </c>
    </row>
    <row r="37" spans="2:11" ht="25.5">
      <c r="B37" s="422">
        <v>145</v>
      </c>
      <c r="C37" s="411">
        <v>6</v>
      </c>
      <c r="D37" s="412">
        <f>C37/B35</f>
        <v>0.3</v>
      </c>
      <c r="E37" s="413" t="s">
        <v>16</v>
      </c>
      <c r="F37" s="414">
        <f>(C37/B35)*B37</f>
        <v>43.5</v>
      </c>
      <c r="G37" s="415">
        <f>F39/F37</f>
        <v>3.3333333333333335</v>
      </c>
      <c r="H37" s="416">
        <f>J37-1</f>
        <v>1.166666666666667</v>
      </c>
      <c r="I37" s="417" t="s">
        <v>12</v>
      </c>
      <c r="J37" s="418">
        <f>(((F39-F37)/F37)/2)+1</f>
        <v>2.166666666666667</v>
      </c>
      <c r="K37" s="419">
        <f>INT((F39-F37)/F37)</f>
        <v>2</v>
      </c>
    </row>
    <row r="38" spans="2:11" ht="25.5">
      <c r="B38" s="423" t="s">
        <v>17</v>
      </c>
      <c r="C38" s="411">
        <v>4</v>
      </c>
      <c r="D38" s="412">
        <f>C38/B35</f>
        <v>0.2</v>
      </c>
      <c r="E38" s="413" t="s">
        <v>18</v>
      </c>
      <c r="F38" s="414">
        <f>(C38/B35)*B37</f>
        <v>29</v>
      </c>
      <c r="G38" s="415">
        <f>F39/F38</f>
        <v>5</v>
      </c>
      <c r="H38" s="416">
        <f>J38-1</f>
        <v>2</v>
      </c>
      <c r="I38" s="417" t="s">
        <v>12</v>
      </c>
      <c r="J38" s="418">
        <f>(((F39-F38)/F38)/2)+1</f>
        <v>3</v>
      </c>
      <c r="K38" s="419">
        <f>INT((F39-F38)/F38)</f>
        <v>4</v>
      </c>
    </row>
    <row r="39" spans="2:11" ht="18">
      <c r="B39" s="424">
        <v>4</v>
      </c>
      <c r="C39" s="425">
        <f>B37/B39</f>
        <v>36.25</v>
      </c>
      <c r="D39" s="426"/>
      <c r="E39" s="427" t="s">
        <v>19</v>
      </c>
      <c r="F39" s="428">
        <f>SUM(F34:F38)</f>
        <v>145</v>
      </c>
      <c r="G39" s="429"/>
      <c r="H39" s="429"/>
      <c r="I39" s="429"/>
      <c r="J39" s="429"/>
      <c r="K39" s="430"/>
    </row>
    <row r="42" spans="2:11">
      <c r="B42" s="433" t="s">
        <v>23</v>
      </c>
      <c r="C42" s="434"/>
      <c r="D42" s="434"/>
      <c r="E42" s="435"/>
    </row>
    <row r="43" spans="2:11">
      <c r="B43" s="436">
        <v>36</v>
      </c>
      <c r="C43" s="437"/>
      <c r="D43" s="438">
        <v>145</v>
      </c>
      <c r="E43" s="439"/>
    </row>
    <row r="44" spans="2:11" ht="14.25">
      <c r="B44" s="440">
        <v>1</v>
      </c>
      <c r="C44" s="441"/>
      <c r="D44" s="442">
        <f>(D43/B43)*B44</f>
        <v>4.0277777777777777</v>
      </c>
      <c r="E44" s="443" t="s">
        <v>24</v>
      </c>
    </row>
    <row r="45" spans="2:11" ht="14.25">
      <c r="B45" s="444">
        <v>1.6</v>
      </c>
      <c r="C45" s="445"/>
      <c r="D45" s="442">
        <f>(D44/B44)*B45</f>
        <v>6.4444444444444446</v>
      </c>
      <c r="E45" s="443" t="s">
        <v>24</v>
      </c>
    </row>
    <row r="46" spans="2:11">
      <c r="B46" s="446">
        <v>18</v>
      </c>
      <c r="C46" s="447"/>
      <c r="D46" s="448"/>
      <c r="E46" s="449"/>
    </row>
    <row r="47" spans="2:11" ht="14.25">
      <c r="B47" s="450"/>
      <c r="C47" s="451" t="s">
        <v>25</v>
      </c>
      <c r="D47" s="452">
        <f>D43/B46</f>
        <v>8.0555555555555554</v>
      </c>
      <c r="E47" s="453" t="s">
        <v>24</v>
      </c>
    </row>
    <row r="50" spans="2:12" ht="15.75">
      <c r="B50" s="454" t="s">
        <v>234</v>
      </c>
    </row>
    <row r="51" spans="2:12" ht="15.75">
      <c r="B51" s="454"/>
    </row>
    <row r="52" spans="2:12" ht="15">
      <c r="B52" s="914" t="s">
        <v>1521</v>
      </c>
    </row>
    <row r="54" spans="2:12" ht="15">
      <c r="B54" s="455" t="s">
        <v>26</v>
      </c>
    </row>
    <row r="55" spans="2:12">
      <c r="L55" s="26"/>
    </row>
  </sheetData>
  <phoneticPr fontId="2" type="noConversion"/>
  <printOptions horizontalCentered="1"/>
  <pageMargins left="0.59055118110236227" right="0" top="0.19685039370078741" bottom="0" header="0" footer="0"/>
  <pageSetup paperSize="9" scale="7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S33"/>
  <sheetViews>
    <sheetView workbookViewId="0">
      <selection activeCell="O16" sqref="O16"/>
    </sheetView>
  </sheetViews>
  <sheetFormatPr baseColWidth="10" defaultRowHeight="12.75"/>
  <cols>
    <col min="1" max="1" width="2.28515625" style="24" customWidth="1"/>
    <col min="2" max="2" width="17.28515625" style="24" customWidth="1"/>
    <col min="3" max="3" width="8.85546875" style="24" customWidth="1"/>
    <col min="4" max="4" width="9.42578125" style="24" customWidth="1"/>
    <col min="5" max="5" width="10.140625" style="24" customWidth="1"/>
    <col min="6" max="6" width="8.85546875" style="24" customWidth="1"/>
    <col min="7" max="7" width="9.7109375" style="24" customWidth="1"/>
    <col min="8" max="8" width="15.140625" style="24" customWidth="1"/>
    <col min="9" max="9" width="13.5703125" style="24" customWidth="1"/>
    <col min="10" max="10" width="6.7109375" style="24" customWidth="1"/>
    <col min="11" max="16384" width="11.42578125" style="24"/>
  </cols>
  <sheetData>
    <row r="1" spans="2:19" ht="19.5">
      <c r="B1" s="1213" t="s">
        <v>27</v>
      </c>
      <c r="C1" s="1213"/>
      <c r="D1" s="1213"/>
      <c r="E1" s="1213"/>
      <c r="F1" s="1213"/>
      <c r="G1" s="1213"/>
      <c r="H1" s="1213"/>
      <c r="I1" s="1213"/>
      <c r="J1" s="1213"/>
    </row>
    <row r="3" spans="2:19" ht="38.25" customHeight="1">
      <c r="B3" s="1222" t="s">
        <v>28</v>
      </c>
      <c r="C3" s="1222"/>
      <c r="D3" s="1222"/>
      <c r="E3" s="1222"/>
      <c r="F3" s="1222"/>
      <c r="G3" s="1222"/>
      <c r="H3" s="1222"/>
      <c r="I3" s="1222"/>
      <c r="J3" s="1222"/>
    </row>
    <row r="5" spans="2:19" ht="40.5" customHeight="1">
      <c r="B5" s="456" t="s">
        <v>29</v>
      </c>
      <c r="C5" s="457" t="s">
        <v>30</v>
      </c>
      <c r="D5" s="457" t="s">
        <v>31</v>
      </c>
      <c r="E5" s="457" t="s">
        <v>32</v>
      </c>
      <c r="F5" s="457" t="s">
        <v>33</v>
      </c>
      <c r="G5" s="457" t="s">
        <v>34</v>
      </c>
      <c r="H5" s="458" t="s">
        <v>35</v>
      </c>
      <c r="I5" s="1214" t="s">
        <v>36</v>
      </c>
      <c r="J5" s="1215"/>
    </row>
    <row r="6" spans="2:19" ht="26.25" customHeight="1">
      <c r="B6" s="459" t="s">
        <v>37</v>
      </c>
      <c r="C6" s="460">
        <v>5</v>
      </c>
      <c r="D6" s="460"/>
      <c r="E6" s="460"/>
      <c r="F6" s="460"/>
      <c r="G6" s="461"/>
      <c r="H6" s="462">
        <f t="shared" ref="H6:H17" si="0">SUM(C6:G6)</f>
        <v>5</v>
      </c>
      <c r="I6" s="463">
        <v>8</v>
      </c>
      <c r="J6" s="464" t="s">
        <v>38</v>
      </c>
      <c r="K6" s="31"/>
      <c r="L6" s="31"/>
      <c r="M6" s="31"/>
      <c r="N6" s="31"/>
      <c r="O6" s="31"/>
      <c r="P6" s="31"/>
      <c r="Q6" s="31"/>
      <c r="R6" s="31"/>
      <c r="S6" s="31"/>
    </row>
    <row r="7" spans="2:19" ht="25.5">
      <c r="B7" s="459" t="s">
        <v>39</v>
      </c>
      <c r="C7" s="460">
        <v>0</v>
      </c>
      <c r="D7" s="460">
        <v>1</v>
      </c>
      <c r="E7" s="460">
        <v>1</v>
      </c>
      <c r="F7" s="460"/>
      <c r="G7" s="461">
        <v>0</v>
      </c>
      <c r="H7" s="462">
        <f t="shared" si="0"/>
        <v>2</v>
      </c>
      <c r="I7" s="463">
        <v>6</v>
      </c>
      <c r="J7" s="464" t="s">
        <v>38</v>
      </c>
      <c r="K7" s="31"/>
      <c r="L7" s="31"/>
      <c r="M7" s="31"/>
      <c r="N7" s="31"/>
      <c r="O7" s="31"/>
      <c r="P7" s="31"/>
      <c r="Q7" s="31"/>
      <c r="R7" s="31"/>
      <c r="S7" s="31"/>
    </row>
    <row r="8" spans="2:19" ht="38.25">
      <c r="B8" s="459" t="s">
        <v>40</v>
      </c>
      <c r="C8" s="460"/>
      <c r="D8" s="460"/>
      <c r="E8" s="460"/>
      <c r="F8" s="460"/>
      <c r="G8" s="461">
        <v>0</v>
      </c>
      <c r="H8" s="462">
        <f t="shared" si="0"/>
        <v>0</v>
      </c>
      <c r="I8" s="463">
        <v>4</v>
      </c>
      <c r="J8" s="464" t="s">
        <v>38</v>
      </c>
      <c r="K8" s="31"/>
      <c r="L8" s="31"/>
      <c r="M8" s="31"/>
      <c r="N8" s="31"/>
      <c r="O8" s="31"/>
      <c r="P8" s="31"/>
      <c r="Q8" s="31"/>
      <c r="R8" s="31"/>
      <c r="S8" s="31"/>
    </row>
    <row r="9" spans="2:19" ht="25.5">
      <c r="B9" s="459" t="s">
        <v>41</v>
      </c>
      <c r="C9" s="460"/>
      <c r="D9" s="460">
        <v>2</v>
      </c>
      <c r="E9" s="460"/>
      <c r="F9" s="460"/>
      <c r="G9" s="461"/>
      <c r="H9" s="462">
        <f t="shared" si="0"/>
        <v>2</v>
      </c>
      <c r="I9" s="463">
        <v>2</v>
      </c>
      <c r="J9" s="464" t="s">
        <v>38</v>
      </c>
      <c r="K9" s="31"/>
      <c r="L9" s="31"/>
      <c r="M9" s="31"/>
      <c r="N9" s="31"/>
      <c r="O9" s="31"/>
      <c r="P9" s="31"/>
      <c r="Q9" s="31"/>
      <c r="R9" s="31"/>
      <c r="S9" s="31"/>
    </row>
    <row r="10" spans="2:19" ht="25.5">
      <c r="B10" s="465" t="s">
        <v>42</v>
      </c>
      <c r="C10" s="460">
        <v>11</v>
      </c>
      <c r="D10" s="460"/>
      <c r="E10" s="460"/>
      <c r="F10" s="460"/>
      <c r="G10" s="461">
        <v>9</v>
      </c>
      <c r="H10" s="462">
        <f t="shared" si="0"/>
        <v>20</v>
      </c>
      <c r="I10" s="463">
        <v>15</v>
      </c>
      <c r="J10" s="464" t="s">
        <v>43</v>
      </c>
      <c r="K10" s="31"/>
      <c r="L10" s="31"/>
      <c r="M10" s="31"/>
      <c r="N10" s="31"/>
      <c r="O10" s="31"/>
      <c r="P10" s="31"/>
      <c r="Q10" s="31"/>
      <c r="R10" s="31"/>
      <c r="S10" s="31"/>
    </row>
    <row r="11" spans="2:19" ht="51">
      <c r="B11" s="466" t="s">
        <v>44</v>
      </c>
      <c r="C11" s="460"/>
      <c r="D11" s="460"/>
      <c r="E11" s="460">
        <v>10</v>
      </c>
      <c r="F11" s="460"/>
      <c r="G11" s="461"/>
      <c r="H11" s="462">
        <f t="shared" si="0"/>
        <v>10</v>
      </c>
      <c r="I11" s="463">
        <v>10</v>
      </c>
      <c r="J11" s="464"/>
      <c r="K11" s="31"/>
      <c r="L11" s="31"/>
      <c r="M11" s="31"/>
      <c r="N11" s="31"/>
      <c r="O11" s="31"/>
      <c r="P11" s="31"/>
      <c r="Q11" s="31"/>
      <c r="R11" s="31"/>
      <c r="S11" s="31"/>
    </row>
    <row r="12" spans="2:19" ht="38.25">
      <c r="B12" s="467" t="s">
        <v>45</v>
      </c>
      <c r="C12" s="460"/>
      <c r="D12" s="460"/>
      <c r="E12" s="460">
        <v>10</v>
      </c>
      <c r="F12" s="460"/>
      <c r="G12" s="461"/>
      <c r="H12" s="462">
        <f t="shared" si="0"/>
        <v>10</v>
      </c>
      <c r="I12" s="463">
        <v>10</v>
      </c>
      <c r="J12" s="464"/>
      <c r="K12" s="31"/>
      <c r="L12" s="31"/>
      <c r="M12" s="31"/>
      <c r="N12" s="31"/>
      <c r="O12" s="31"/>
      <c r="P12" s="31"/>
      <c r="Q12" s="31"/>
      <c r="R12" s="31"/>
      <c r="S12" s="31"/>
    </row>
    <row r="13" spans="2:19" ht="51">
      <c r="B13" s="468" t="s">
        <v>46</v>
      </c>
      <c r="C13" s="460">
        <v>0</v>
      </c>
      <c r="D13" s="460">
        <v>4</v>
      </c>
      <c r="E13" s="460"/>
      <c r="F13" s="460"/>
      <c r="G13" s="461"/>
      <c r="H13" s="462">
        <f t="shared" si="0"/>
        <v>4</v>
      </c>
      <c r="I13" s="463">
        <v>4</v>
      </c>
      <c r="J13" s="464" t="s">
        <v>43</v>
      </c>
      <c r="K13" s="31"/>
      <c r="L13" s="31"/>
      <c r="M13" s="31"/>
      <c r="N13" s="31"/>
      <c r="O13" s="31"/>
      <c r="P13" s="31"/>
      <c r="Q13" s="31"/>
      <c r="R13" s="31"/>
      <c r="S13" s="31"/>
    </row>
    <row r="14" spans="2:19" ht="15.75">
      <c r="B14" s="468" t="s">
        <v>47</v>
      </c>
      <c r="C14" s="460"/>
      <c r="D14" s="460">
        <v>5</v>
      </c>
      <c r="E14" s="460"/>
      <c r="F14" s="460"/>
      <c r="G14" s="461"/>
      <c r="H14" s="462">
        <f t="shared" si="0"/>
        <v>5</v>
      </c>
      <c r="I14" s="463">
        <v>4</v>
      </c>
      <c r="J14" s="464" t="s">
        <v>43</v>
      </c>
      <c r="K14" s="31"/>
      <c r="L14" s="31"/>
      <c r="M14" s="31"/>
      <c r="N14" s="31"/>
      <c r="O14" s="31"/>
      <c r="P14" s="31"/>
      <c r="Q14" s="31"/>
      <c r="R14" s="31"/>
      <c r="S14" s="31"/>
    </row>
    <row r="15" spans="2:19" ht="63.75">
      <c r="B15" s="468" t="s">
        <v>48</v>
      </c>
      <c r="C15" s="460">
        <v>1</v>
      </c>
      <c r="D15" s="460">
        <v>2</v>
      </c>
      <c r="E15" s="460"/>
      <c r="F15" s="460"/>
      <c r="G15" s="461"/>
      <c r="H15" s="462">
        <f t="shared" si="0"/>
        <v>3</v>
      </c>
      <c r="I15" s="463">
        <v>4</v>
      </c>
      <c r="J15" s="464" t="s">
        <v>38</v>
      </c>
      <c r="K15" s="31"/>
      <c r="L15" s="31"/>
      <c r="M15" s="31"/>
      <c r="N15" s="31"/>
      <c r="O15" s="31"/>
      <c r="P15" s="31"/>
      <c r="Q15" s="31"/>
      <c r="R15" s="31"/>
      <c r="S15" s="31"/>
    </row>
    <row r="16" spans="2:19" ht="51">
      <c r="B16" s="469" t="s">
        <v>49</v>
      </c>
      <c r="C16" s="460">
        <v>0</v>
      </c>
      <c r="D16" s="460"/>
      <c r="E16" s="460"/>
      <c r="F16" s="460">
        <v>10</v>
      </c>
      <c r="G16" s="461">
        <v>0</v>
      </c>
      <c r="H16" s="462">
        <f t="shared" si="0"/>
        <v>10</v>
      </c>
      <c r="I16" s="463">
        <v>10</v>
      </c>
      <c r="J16" s="464" t="s">
        <v>43</v>
      </c>
      <c r="K16" s="31"/>
      <c r="L16" s="31"/>
      <c r="M16" s="31"/>
      <c r="N16" s="31"/>
      <c r="O16" s="31"/>
      <c r="P16" s="31"/>
      <c r="Q16" s="31"/>
      <c r="R16" s="31"/>
      <c r="S16" s="31"/>
    </row>
    <row r="17" spans="2:19" ht="63.75">
      <c r="B17" s="470" t="s">
        <v>50</v>
      </c>
      <c r="C17" s="471">
        <v>1</v>
      </c>
      <c r="D17" s="471"/>
      <c r="E17" s="471"/>
      <c r="F17" s="471">
        <v>5</v>
      </c>
      <c r="G17" s="472">
        <v>3</v>
      </c>
      <c r="H17" s="473">
        <f t="shared" si="0"/>
        <v>9</v>
      </c>
      <c r="I17" s="463">
        <v>8</v>
      </c>
      <c r="J17" s="464" t="s">
        <v>43</v>
      </c>
      <c r="K17" s="31"/>
      <c r="L17" s="31"/>
      <c r="M17" s="31"/>
      <c r="N17" s="31"/>
      <c r="O17" s="31"/>
      <c r="P17" s="31"/>
      <c r="Q17" s="31"/>
      <c r="R17" s="31"/>
      <c r="S17" s="31"/>
    </row>
    <row r="18" spans="2:19" ht="15.75" customHeight="1">
      <c r="B18" s="1216" t="s">
        <v>51</v>
      </c>
      <c r="C18" s="1217"/>
      <c r="D18" s="1217"/>
      <c r="E18" s="1217"/>
      <c r="F18" s="1217"/>
      <c r="G18" s="1217"/>
      <c r="H18" s="1217"/>
      <c r="I18" s="1217"/>
      <c r="J18" s="1218"/>
      <c r="K18" s="31"/>
      <c r="L18" s="31"/>
      <c r="M18" s="31"/>
      <c r="N18" s="31"/>
      <c r="O18" s="31"/>
      <c r="P18" s="31"/>
      <c r="Q18" s="31"/>
      <c r="R18" s="31"/>
      <c r="S18" s="31"/>
    </row>
    <row r="19" spans="2:19">
      <c r="B19" s="1219" t="s">
        <v>52</v>
      </c>
      <c r="C19" s="1220"/>
      <c r="D19" s="1220"/>
      <c r="E19" s="1220"/>
      <c r="F19" s="1220"/>
      <c r="G19" s="1220"/>
      <c r="H19" s="1220"/>
      <c r="I19" s="1220"/>
      <c r="J19" s="1221"/>
      <c r="K19" s="31"/>
      <c r="L19" s="31"/>
      <c r="M19" s="31"/>
      <c r="N19" s="31"/>
      <c r="O19" s="31"/>
      <c r="P19" s="31"/>
      <c r="Q19" s="31"/>
      <c r="R19" s="31"/>
      <c r="S19" s="31"/>
    </row>
    <row r="20" spans="2:19">
      <c r="B20" s="31"/>
      <c r="C20" s="31"/>
      <c r="D20" s="31"/>
      <c r="E20" s="31"/>
      <c r="F20" s="31"/>
      <c r="G20" s="31"/>
      <c r="H20" s="31"/>
      <c r="I20" s="31"/>
      <c r="J20" s="31"/>
      <c r="K20" s="31"/>
      <c r="L20" s="31"/>
      <c r="M20" s="31"/>
      <c r="N20" s="31"/>
      <c r="O20" s="31"/>
      <c r="P20" s="31"/>
      <c r="Q20" s="31"/>
      <c r="R20" s="31"/>
      <c r="S20" s="31"/>
    </row>
    <row r="21" spans="2:19">
      <c r="B21" s="31"/>
      <c r="C21" s="31"/>
      <c r="D21" s="31"/>
      <c r="E21" s="31"/>
      <c r="F21" s="31"/>
      <c r="G21" s="31"/>
      <c r="H21" s="31"/>
      <c r="I21" s="31"/>
      <c r="J21" s="31"/>
      <c r="K21" s="31"/>
      <c r="L21" s="31"/>
      <c r="M21" s="31"/>
      <c r="N21" s="31"/>
      <c r="O21" s="31"/>
      <c r="P21" s="31"/>
      <c r="Q21" s="31"/>
      <c r="R21" s="31"/>
      <c r="S21" s="31"/>
    </row>
    <row r="22" spans="2:19">
      <c r="B22" s="31"/>
      <c r="C22" s="31"/>
      <c r="D22" s="31"/>
      <c r="E22" s="31"/>
      <c r="F22" s="31"/>
      <c r="G22" s="31"/>
      <c r="H22" s="31"/>
      <c r="I22" s="31"/>
      <c r="J22" s="31"/>
      <c r="K22" s="31"/>
      <c r="L22" s="31"/>
      <c r="M22" s="31"/>
      <c r="N22" s="31"/>
      <c r="O22" s="31"/>
      <c r="P22" s="31"/>
      <c r="Q22" s="31"/>
      <c r="R22" s="31"/>
      <c r="S22" s="31"/>
    </row>
    <row r="23" spans="2:19">
      <c r="B23" s="31"/>
      <c r="C23" s="31"/>
      <c r="D23" s="31"/>
      <c r="E23" s="31"/>
      <c r="F23" s="31"/>
      <c r="G23" s="31"/>
      <c r="H23" s="31"/>
      <c r="I23" s="31"/>
      <c r="J23" s="31"/>
      <c r="K23" s="31"/>
      <c r="L23" s="31"/>
      <c r="M23" s="31"/>
      <c r="N23" s="31"/>
      <c r="O23" s="31"/>
      <c r="P23" s="31"/>
      <c r="Q23" s="31"/>
      <c r="R23" s="31"/>
      <c r="S23" s="31"/>
    </row>
    <row r="24" spans="2:19">
      <c r="B24" s="31"/>
      <c r="C24" s="31"/>
      <c r="D24" s="31"/>
      <c r="E24" s="31"/>
      <c r="F24" s="31"/>
      <c r="G24" s="31"/>
      <c r="H24" s="31"/>
      <c r="I24" s="31"/>
      <c r="J24" s="31"/>
      <c r="K24" s="31"/>
      <c r="L24" s="31"/>
      <c r="M24" s="31"/>
      <c r="N24" s="31"/>
      <c r="O24" s="31"/>
      <c r="P24" s="31"/>
      <c r="Q24" s="31"/>
      <c r="R24" s="31"/>
      <c r="S24" s="31"/>
    </row>
    <row r="25" spans="2:19">
      <c r="B25" s="31"/>
      <c r="C25" s="31"/>
      <c r="D25" s="31"/>
      <c r="E25" s="31"/>
      <c r="F25" s="31"/>
      <c r="G25" s="31"/>
      <c r="H25" s="31"/>
      <c r="I25" s="31"/>
      <c r="J25" s="31"/>
      <c r="K25" s="31"/>
      <c r="L25" s="31"/>
      <c r="M25" s="31"/>
      <c r="N25" s="31"/>
      <c r="O25" s="31"/>
      <c r="P25" s="31"/>
      <c r="Q25" s="31"/>
      <c r="R25" s="31"/>
      <c r="S25" s="31"/>
    </row>
    <row r="26" spans="2:19">
      <c r="B26" s="31"/>
      <c r="C26" s="31"/>
      <c r="D26" s="31"/>
      <c r="E26" s="31"/>
      <c r="F26" s="31"/>
      <c r="G26" s="31"/>
      <c r="H26" s="31"/>
      <c r="I26" s="31"/>
      <c r="J26" s="31"/>
      <c r="K26" s="31"/>
      <c r="L26" s="31"/>
      <c r="M26" s="31"/>
      <c r="N26" s="31"/>
      <c r="O26" s="31"/>
      <c r="P26" s="31"/>
      <c r="Q26" s="31"/>
      <c r="R26" s="31"/>
      <c r="S26" s="31"/>
    </row>
    <row r="27" spans="2:19">
      <c r="B27" s="31"/>
      <c r="C27" s="31"/>
      <c r="D27" s="31"/>
      <c r="E27" s="31"/>
      <c r="F27" s="31"/>
      <c r="G27" s="31"/>
      <c r="H27" s="31"/>
      <c r="I27" s="31"/>
      <c r="J27" s="31"/>
      <c r="K27" s="31"/>
      <c r="L27" s="31"/>
      <c r="M27" s="31"/>
      <c r="N27" s="31"/>
      <c r="O27" s="31"/>
      <c r="P27" s="31"/>
      <c r="Q27" s="31"/>
      <c r="R27" s="31"/>
      <c r="S27" s="31"/>
    </row>
    <row r="28" spans="2:19">
      <c r="B28" s="31"/>
      <c r="C28" s="31"/>
      <c r="D28" s="31"/>
      <c r="E28" s="31"/>
      <c r="F28" s="31"/>
      <c r="G28" s="31"/>
      <c r="H28" s="31"/>
      <c r="I28" s="31"/>
      <c r="J28" s="31"/>
      <c r="K28" s="31"/>
      <c r="L28" s="31"/>
      <c r="M28" s="31"/>
      <c r="N28" s="31"/>
      <c r="O28" s="31"/>
      <c r="P28" s="31"/>
      <c r="Q28" s="31"/>
      <c r="R28" s="31"/>
      <c r="S28" s="31"/>
    </row>
    <row r="29" spans="2:19">
      <c r="B29" s="31"/>
      <c r="C29" s="31"/>
      <c r="D29" s="31"/>
      <c r="E29" s="31"/>
      <c r="F29" s="31"/>
      <c r="G29" s="31"/>
      <c r="H29" s="31"/>
      <c r="I29" s="31"/>
      <c r="J29" s="31"/>
      <c r="K29" s="31"/>
      <c r="L29" s="31"/>
      <c r="M29" s="31"/>
      <c r="N29" s="31"/>
      <c r="O29" s="31"/>
      <c r="P29" s="31"/>
      <c r="Q29" s="31"/>
      <c r="R29" s="31"/>
      <c r="S29" s="31"/>
    </row>
    <row r="30" spans="2:19">
      <c r="B30" s="31"/>
      <c r="C30" s="31"/>
      <c r="D30" s="31"/>
      <c r="E30" s="31"/>
      <c r="F30" s="31"/>
      <c r="G30" s="31"/>
      <c r="H30" s="31"/>
      <c r="I30" s="31"/>
      <c r="J30" s="31"/>
      <c r="K30" s="31"/>
      <c r="L30" s="31"/>
      <c r="M30" s="31"/>
      <c r="N30" s="31"/>
      <c r="O30" s="31"/>
      <c r="P30" s="31"/>
      <c r="Q30" s="31"/>
      <c r="R30" s="31"/>
      <c r="S30" s="31"/>
    </row>
    <row r="31" spans="2:19">
      <c r="B31" s="31"/>
      <c r="C31" s="31"/>
      <c r="D31" s="31"/>
      <c r="E31" s="31"/>
      <c r="F31" s="31"/>
      <c r="G31" s="31"/>
      <c r="H31" s="31"/>
      <c r="I31" s="31"/>
      <c r="J31" s="31"/>
      <c r="K31" s="31"/>
      <c r="L31" s="31"/>
      <c r="M31" s="31"/>
      <c r="N31" s="31"/>
      <c r="O31" s="31"/>
      <c r="P31" s="31"/>
      <c r="Q31" s="31"/>
      <c r="R31" s="31"/>
      <c r="S31" s="31"/>
    </row>
    <row r="32" spans="2:19">
      <c r="B32" s="31"/>
      <c r="C32" s="31"/>
      <c r="D32" s="31"/>
      <c r="E32" s="31"/>
      <c r="F32" s="31"/>
      <c r="G32" s="31"/>
      <c r="H32" s="31"/>
      <c r="I32" s="31"/>
      <c r="J32" s="31"/>
      <c r="K32" s="31"/>
      <c r="L32" s="31"/>
      <c r="M32" s="31"/>
      <c r="N32" s="31"/>
      <c r="O32" s="31"/>
      <c r="P32" s="31"/>
      <c r="Q32" s="31"/>
      <c r="R32" s="31"/>
      <c r="S32" s="31"/>
    </row>
    <row r="33" spans="2:19">
      <c r="B33" s="31"/>
      <c r="C33" s="31"/>
      <c r="D33" s="31"/>
      <c r="E33" s="31"/>
      <c r="F33" s="31"/>
      <c r="G33" s="31"/>
      <c r="H33" s="31"/>
      <c r="I33" s="31"/>
      <c r="J33" s="31"/>
      <c r="K33" s="31"/>
      <c r="L33" s="31"/>
      <c r="M33" s="31"/>
      <c r="N33" s="31"/>
      <c r="O33" s="31"/>
      <c r="P33" s="31"/>
      <c r="Q33" s="31"/>
      <c r="R33" s="31"/>
      <c r="S33" s="31"/>
    </row>
  </sheetData>
  <mergeCells count="5">
    <mergeCell ref="B1:J1"/>
    <mergeCell ref="I5:J5"/>
    <mergeCell ref="B18:J18"/>
    <mergeCell ref="B19:J19"/>
    <mergeCell ref="B3:J3"/>
  </mergeCells>
  <phoneticPr fontId="0" type="noConversion"/>
  <printOptions horizontalCentered="1" verticalCentered="1"/>
  <pageMargins left="0" right="0" top="0" bottom="0" header="0" footer="0"/>
  <pageSetup paperSize="9" orientation="portrait" horizontalDpi="360" verticalDpi="360" r:id="rId1"/>
  <headerFooter alignWithMargins="0">
    <oddFooter>&amp;R&amp;Z&amp;F-&amp;F-&amp;D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2"/>
  <sheetViews>
    <sheetView topLeftCell="G1" zoomScaleNormal="100" workbookViewId="0">
      <selection activeCell="M15" sqref="M15"/>
    </sheetView>
  </sheetViews>
  <sheetFormatPr baseColWidth="10" defaultRowHeight="14.25"/>
  <cols>
    <col min="1" max="1" width="49.140625" style="28" customWidth="1"/>
    <col min="2" max="2" width="10.85546875" style="28" customWidth="1"/>
    <col min="3" max="4" width="15.7109375" style="28" customWidth="1"/>
    <col min="5" max="5" width="11.28515625" style="28" customWidth="1"/>
    <col min="6" max="6" width="11.7109375" style="28" customWidth="1"/>
    <col min="7" max="7" width="15.7109375" style="28" customWidth="1"/>
    <col min="8" max="8" width="13" style="28" bestFit="1" customWidth="1"/>
    <col min="9" max="9" width="14.42578125" style="28" bestFit="1" customWidth="1"/>
    <col min="10" max="10" width="15.7109375" style="28" customWidth="1"/>
    <col min="11" max="11" width="13" style="28" bestFit="1" customWidth="1"/>
    <col min="12" max="12" width="14.42578125" style="28" bestFit="1" customWidth="1"/>
    <col min="13" max="16384" width="11.42578125" style="28"/>
  </cols>
  <sheetData>
    <row r="1" spans="1:12" s="30" customFormat="1">
      <c r="A1" s="1235" t="s">
        <v>53</v>
      </c>
      <c r="B1" s="1236"/>
      <c r="C1" s="1236"/>
      <c r="D1" s="1236"/>
      <c r="E1" s="1236"/>
      <c r="F1" s="474"/>
      <c r="G1" s="475" t="s">
        <v>54</v>
      </c>
      <c r="H1" s="476"/>
      <c r="I1" s="476"/>
      <c r="J1" s="475" t="s">
        <v>55</v>
      </c>
      <c r="K1" s="476"/>
      <c r="L1" s="476"/>
    </row>
    <row r="2" spans="1:12" s="29" customFormat="1" ht="27">
      <c r="A2" s="477" t="s">
        <v>100</v>
      </c>
      <c r="B2" s="478" t="s">
        <v>616</v>
      </c>
      <c r="C2" s="478" t="s">
        <v>56</v>
      </c>
      <c r="D2" s="478" t="s">
        <v>57</v>
      </c>
      <c r="E2" s="478" t="s">
        <v>58</v>
      </c>
      <c r="F2" s="478" t="s">
        <v>617</v>
      </c>
      <c r="G2" s="479" t="s">
        <v>59</v>
      </c>
      <c r="H2" s="480" t="s">
        <v>235</v>
      </c>
      <c r="I2" s="481" t="s">
        <v>236</v>
      </c>
      <c r="J2" s="479" t="s">
        <v>59</v>
      </c>
      <c r="K2" s="480" t="s">
        <v>235</v>
      </c>
      <c r="L2" s="481" t="s">
        <v>236</v>
      </c>
    </row>
    <row r="3" spans="1:12" s="29" customFormat="1" ht="18">
      <c r="A3" s="482"/>
      <c r="B3" s="483"/>
      <c r="C3" s="483" t="s">
        <v>60</v>
      </c>
      <c r="D3" s="483" t="s">
        <v>61</v>
      </c>
      <c r="E3" s="483" t="s">
        <v>62</v>
      </c>
      <c r="F3" s="483"/>
      <c r="G3" s="484" t="s">
        <v>63</v>
      </c>
      <c r="H3" s="485">
        <v>20</v>
      </c>
      <c r="I3" s="486">
        <v>200</v>
      </c>
      <c r="J3" s="484" t="s">
        <v>63</v>
      </c>
      <c r="K3" s="485">
        <v>20</v>
      </c>
      <c r="L3" s="486">
        <v>120</v>
      </c>
    </row>
    <row r="4" spans="1:12" ht="12.95" customHeight="1">
      <c r="A4" s="477" t="s">
        <v>64</v>
      </c>
      <c r="B4" s="487"/>
      <c r="C4" s="488"/>
      <c r="D4" s="488"/>
      <c r="E4" s="488"/>
      <c r="F4" s="488"/>
      <c r="G4" s="1238" t="s">
        <v>627</v>
      </c>
      <c r="H4" s="1230">
        <v>8</v>
      </c>
      <c r="I4" s="1225">
        <f>(H4/H$3)*I$3</f>
        <v>80</v>
      </c>
      <c r="J4" s="1238" t="s">
        <v>620</v>
      </c>
      <c r="K4" s="1230">
        <v>2</v>
      </c>
      <c r="L4" s="1225">
        <f>(K4/K$3)*L$3</f>
        <v>12</v>
      </c>
    </row>
    <row r="5" spans="1:12" ht="11.1" customHeight="1">
      <c r="A5" s="491"/>
      <c r="B5" s="492"/>
      <c r="C5" s="493"/>
      <c r="D5" s="493"/>
      <c r="E5" s="493"/>
      <c r="F5" s="493"/>
      <c r="G5" s="1239"/>
      <c r="H5" s="1231"/>
      <c r="I5" s="1237"/>
      <c r="J5" s="1239"/>
      <c r="K5" s="1231"/>
      <c r="L5" s="1237"/>
    </row>
    <row r="6" spans="1:12" ht="15" customHeight="1">
      <c r="A6" s="477" t="s">
        <v>65</v>
      </c>
      <c r="B6" s="487"/>
      <c r="C6" s="488"/>
      <c r="D6" s="494"/>
      <c r="E6" s="488"/>
      <c r="F6" s="488"/>
      <c r="G6" s="1238" t="s">
        <v>619</v>
      </c>
      <c r="H6" s="1230">
        <v>12</v>
      </c>
      <c r="I6" s="1225">
        <f>(H6/H$3)*I$3</f>
        <v>120</v>
      </c>
      <c r="J6" s="1238" t="s">
        <v>628</v>
      </c>
      <c r="K6" s="1230">
        <v>18</v>
      </c>
      <c r="L6" s="1225">
        <f>(K6/K$3)*L$3</f>
        <v>108</v>
      </c>
    </row>
    <row r="7" spans="1:12" ht="15" customHeight="1" thickBot="1">
      <c r="A7" s="495" t="s">
        <v>66</v>
      </c>
      <c r="B7" s="496"/>
      <c r="C7" s="497"/>
      <c r="D7" s="498"/>
      <c r="E7" s="497"/>
      <c r="F7" s="497"/>
      <c r="G7" s="1240"/>
      <c r="H7" s="1241"/>
      <c r="I7" s="1226"/>
      <c r="J7" s="1240"/>
      <c r="K7" s="1241"/>
      <c r="L7" s="1226"/>
    </row>
    <row r="8" spans="1:12" ht="12.95" customHeight="1" thickTop="1">
      <c r="A8" s="500" t="s">
        <v>67</v>
      </c>
      <c r="B8" s="501"/>
      <c r="C8" s="502"/>
      <c r="D8" s="502"/>
      <c r="E8" s="501"/>
      <c r="F8" s="501"/>
      <c r="G8" s="1242" t="s">
        <v>618</v>
      </c>
      <c r="H8" s="1232">
        <v>4</v>
      </c>
      <c r="I8" s="1227">
        <f>(H8/H$3)*I$3</f>
        <v>40</v>
      </c>
      <c r="J8" s="1242" t="s">
        <v>620</v>
      </c>
      <c r="K8" s="1232">
        <v>2</v>
      </c>
      <c r="L8" s="1227">
        <f>(K8/K$3)*L$3</f>
        <v>12</v>
      </c>
    </row>
    <row r="9" spans="1:12" ht="11.1" customHeight="1">
      <c r="A9" s="491"/>
      <c r="B9" s="493"/>
      <c r="C9" s="492"/>
      <c r="D9" s="492"/>
      <c r="E9" s="493"/>
      <c r="F9" s="493"/>
      <c r="G9" s="1239"/>
      <c r="H9" s="1231"/>
      <c r="I9" s="1228"/>
      <c r="J9" s="1239"/>
      <c r="K9" s="1231"/>
      <c r="L9" s="1228"/>
    </row>
    <row r="10" spans="1:12" ht="15" customHeight="1">
      <c r="A10" s="500" t="s">
        <v>68</v>
      </c>
      <c r="B10" s="501"/>
      <c r="C10" s="502"/>
      <c r="D10" s="501"/>
      <c r="E10" s="501"/>
      <c r="F10" s="501"/>
      <c r="G10" s="1238" t="s">
        <v>620</v>
      </c>
      <c r="H10" s="1230">
        <v>2</v>
      </c>
      <c r="I10" s="1225">
        <f>(H10/H$3)*I$3</f>
        <v>20</v>
      </c>
      <c r="J10" s="1238" t="s">
        <v>618</v>
      </c>
      <c r="K10" s="1230">
        <v>4</v>
      </c>
      <c r="L10" s="1225">
        <f>(K10/K$3)*L$3</f>
        <v>24</v>
      </c>
    </row>
    <row r="11" spans="1:12" ht="15" customHeight="1">
      <c r="A11" s="491" t="s">
        <v>69</v>
      </c>
      <c r="B11" s="493"/>
      <c r="C11" s="492"/>
      <c r="D11" s="493"/>
      <c r="E11" s="493"/>
      <c r="F11" s="493"/>
      <c r="G11" s="1239"/>
      <c r="H11" s="1231"/>
      <c r="I11" s="1228"/>
      <c r="J11" s="1239"/>
      <c r="K11" s="1231"/>
      <c r="L11" s="1228"/>
    </row>
    <row r="12" spans="1:12" ht="15" customHeight="1">
      <c r="A12" s="500" t="s">
        <v>70</v>
      </c>
      <c r="B12" s="501"/>
      <c r="C12" s="502"/>
      <c r="D12" s="501"/>
      <c r="E12" s="501"/>
      <c r="F12" s="501"/>
      <c r="G12" s="1238" t="s">
        <v>621</v>
      </c>
      <c r="H12" s="1230">
        <v>6</v>
      </c>
      <c r="I12" s="1225">
        <f>(H12/H$3)*I$3</f>
        <v>60</v>
      </c>
      <c r="J12" s="1238" t="s">
        <v>629</v>
      </c>
      <c r="K12" s="1230">
        <v>4</v>
      </c>
      <c r="L12" s="1225">
        <f>(K12/K$3)*L$3</f>
        <v>24</v>
      </c>
    </row>
    <row r="13" spans="1:12" ht="15" customHeight="1">
      <c r="A13" s="491" t="s">
        <v>71</v>
      </c>
      <c r="B13" s="493"/>
      <c r="C13" s="492"/>
      <c r="D13" s="493"/>
      <c r="E13" s="493"/>
      <c r="F13" s="493"/>
      <c r="G13" s="1239"/>
      <c r="H13" s="1231"/>
      <c r="I13" s="1228"/>
      <c r="J13" s="1239"/>
      <c r="K13" s="1231"/>
      <c r="L13" s="1228"/>
    </row>
    <row r="14" spans="1:12" ht="15" customHeight="1">
      <c r="A14" s="500" t="s">
        <v>72</v>
      </c>
      <c r="B14" s="501"/>
      <c r="C14" s="502"/>
      <c r="D14" s="501"/>
      <c r="E14" s="501"/>
      <c r="F14" s="501"/>
      <c r="G14" s="1238" t="s">
        <v>621</v>
      </c>
      <c r="H14" s="1230">
        <v>6</v>
      </c>
      <c r="I14" s="1225">
        <f>(H14/H$3)*I$3</f>
        <v>60</v>
      </c>
      <c r="J14" s="1238" t="s">
        <v>629</v>
      </c>
      <c r="K14" s="1230">
        <v>4</v>
      </c>
      <c r="L14" s="1225">
        <f>(K14/K$3)*L$3</f>
        <v>24</v>
      </c>
    </row>
    <row r="15" spans="1:12" ht="15" customHeight="1">
      <c r="A15" s="491" t="s">
        <v>73</v>
      </c>
      <c r="B15" s="493"/>
      <c r="C15" s="492"/>
      <c r="D15" s="493"/>
      <c r="E15" s="493"/>
      <c r="F15" s="493"/>
      <c r="G15" s="1239"/>
      <c r="H15" s="1231"/>
      <c r="I15" s="1228"/>
      <c r="J15" s="1239"/>
      <c r="K15" s="1231"/>
      <c r="L15" s="1228"/>
    </row>
    <row r="16" spans="1:12" ht="15" customHeight="1">
      <c r="A16" s="477" t="s">
        <v>74</v>
      </c>
      <c r="B16" s="488"/>
      <c r="C16" s="487"/>
      <c r="D16" s="488"/>
      <c r="E16" s="488"/>
      <c r="F16" s="488"/>
      <c r="G16" s="489"/>
      <c r="H16" s="490"/>
      <c r="I16" s="1225">
        <f>(H17/H$3)*I$3</f>
        <v>20</v>
      </c>
      <c r="J16" s="489"/>
      <c r="K16" s="490"/>
      <c r="L16" s="1225">
        <f>(K17/K$3)*L$3</f>
        <v>36</v>
      </c>
    </row>
    <row r="17" spans="1:12" ht="15" customHeight="1">
      <c r="A17" s="500" t="s">
        <v>75</v>
      </c>
      <c r="B17" s="501"/>
      <c r="C17" s="502"/>
      <c r="D17" s="501"/>
      <c r="E17" s="501"/>
      <c r="F17" s="501"/>
      <c r="G17" s="503" t="s">
        <v>620</v>
      </c>
      <c r="H17" s="504">
        <v>2</v>
      </c>
      <c r="I17" s="1227"/>
      <c r="J17" s="503" t="s">
        <v>76</v>
      </c>
      <c r="K17" s="504">
        <v>6</v>
      </c>
      <c r="L17" s="1227"/>
    </row>
    <row r="18" spans="1:12" ht="15" customHeight="1" thickBot="1">
      <c r="A18" s="495" t="s">
        <v>77</v>
      </c>
      <c r="B18" s="497"/>
      <c r="C18" s="496"/>
      <c r="D18" s="497"/>
      <c r="E18" s="497"/>
      <c r="F18" s="497"/>
      <c r="G18" s="505"/>
      <c r="H18" s="499"/>
      <c r="I18" s="1229"/>
      <c r="J18" s="505"/>
      <c r="K18" s="499"/>
      <c r="L18" s="1229"/>
    </row>
    <row r="19" spans="1:12" ht="15" customHeight="1" thickTop="1">
      <c r="A19" s="500" t="s">
        <v>78</v>
      </c>
      <c r="B19" s="501"/>
      <c r="C19" s="501"/>
      <c r="D19" s="502"/>
      <c r="E19" s="501"/>
      <c r="F19" s="501"/>
      <c r="G19" s="1245" t="s">
        <v>622</v>
      </c>
      <c r="H19" s="1243">
        <v>10</v>
      </c>
      <c r="I19" s="1227">
        <f>(H19/H$3)*I$3</f>
        <v>100</v>
      </c>
      <c r="J19" s="1245" t="s">
        <v>101</v>
      </c>
      <c r="K19" s="1243">
        <v>10</v>
      </c>
      <c r="L19" s="1227">
        <f>(K19/K$3)*L$3</f>
        <v>60</v>
      </c>
    </row>
    <row r="20" spans="1:12" ht="15" customHeight="1">
      <c r="A20" s="491" t="s">
        <v>79</v>
      </c>
      <c r="B20" s="493"/>
      <c r="C20" s="493"/>
      <c r="D20" s="492"/>
      <c r="E20" s="493"/>
      <c r="F20" s="493"/>
      <c r="G20" s="1246"/>
      <c r="H20" s="1244"/>
      <c r="I20" s="1228"/>
      <c r="J20" s="1246" t="s">
        <v>80</v>
      </c>
      <c r="K20" s="1244"/>
      <c r="L20" s="1228"/>
    </row>
    <row r="21" spans="1:12" ht="12.95" customHeight="1">
      <c r="A21" s="477" t="s">
        <v>81</v>
      </c>
      <c r="B21" s="488"/>
      <c r="C21" s="488"/>
      <c r="D21" s="487"/>
      <c r="E21" s="488"/>
      <c r="F21" s="488"/>
      <c r="G21" s="1247" t="s">
        <v>622</v>
      </c>
      <c r="H21" s="1233">
        <v>10</v>
      </c>
      <c r="I21" s="1225">
        <f>(H21/H$3)*I$3</f>
        <v>100</v>
      </c>
      <c r="J21" s="1247" t="s">
        <v>102</v>
      </c>
      <c r="K21" s="1233">
        <v>10</v>
      </c>
      <c r="L21" s="1225">
        <f>(K21/K$3)*L$3</f>
        <v>60</v>
      </c>
    </row>
    <row r="22" spans="1:12" ht="11.1" customHeight="1" thickBot="1">
      <c r="A22" s="495" t="s">
        <v>82</v>
      </c>
      <c r="B22" s="497"/>
      <c r="C22" s="497"/>
      <c r="D22" s="496"/>
      <c r="E22" s="497"/>
      <c r="F22" s="497"/>
      <c r="G22" s="1248"/>
      <c r="H22" s="1234"/>
      <c r="I22" s="1226"/>
      <c r="J22" s="1248"/>
      <c r="K22" s="1234"/>
      <c r="L22" s="1226"/>
    </row>
    <row r="23" spans="1:12" ht="15" customHeight="1" thickTop="1">
      <c r="A23" s="500" t="s">
        <v>83</v>
      </c>
      <c r="B23" s="506" t="s">
        <v>84</v>
      </c>
      <c r="C23" s="501"/>
      <c r="D23" s="501"/>
      <c r="E23" s="502"/>
      <c r="F23" s="501"/>
      <c r="G23" s="1249" t="s">
        <v>625</v>
      </c>
      <c r="H23" s="1232">
        <v>8</v>
      </c>
      <c r="I23" s="1227">
        <f>(H23/H$3)*I$3</f>
        <v>80</v>
      </c>
      <c r="J23" s="1249" t="s">
        <v>625</v>
      </c>
      <c r="K23" s="1232">
        <v>8</v>
      </c>
      <c r="L23" s="1227">
        <f>(K23/K$3)*L$3</f>
        <v>48</v>
      </c>
    </row>
    <row r="24" spans="1:12" ht="15" customHeight="1">
      <c r="A24" s="491"/>
      <c r="B24" s="507"/>
      <c r="C24" s="493"/>
      <c r="D24" s="493"/>
      <c r="E24" s="492"/>
      <c r="F24" s="493"/>
      <c r="G24" s="1250"/>
      <c r="H24" s="1231"/>
      <c r="I24" s="1228"/>
      <c r="J24" s="1250"/>
      <c r="K24" s="1231"/>
      <c r="L24" s="1228"/>
    </row>
    <row r="25" spans="1:12" ht="15" customHeight="1">
      <c r="A25" s="500" t="s">
        <v>85</v>
      </c>
      <c r="B25" s="506" t="s">
        <v>84</v>
      </c>
      <c r="C25" s="501"/>
      <c r="D25" s="501"/>
      <c r="E25" s="502"/>
      <c r="F25" s="501"/>
      <c r="G25" s="1238" t="s">
        <v>621</v>
      </c>
      <c r="H25" s="1230">
        <v>5</v>
      </c>
      <c r="I25" s="1225">
        <f>(H25/H$3)*I$3</f>
        <v>50</v>
      </c>
      <c r="J25" s="1238" t="s">
        <v>621</v>
      </c>
      <c r="K25" s="1230">
        <v>5</v>
      </c>
      <c r="L25" s="1225">
        <f>(K25/K$3)*L$3</f>
        <v>30</v>
      </c>
    </row>
    <row r="26" spans="1:12" ht="15" customHeight="1">
      <c r="A26" s="491" t="s">
        <v>86</v>
      </c>
      <c r="B26" s="507"/>
      <c r="C26" s="493"/>
      <c r="D26" s="493"/>
      <c r="E26" s="492"/>
      <c r="F26" s="493"/>
      <c r="G26" s="1239"/>
      <c r="H26" s="1231"/>
      <c r="I26" s="1228"/>
      <c r="J26" s="1239"/>
      <c r="K26" s="1231"/>
      <c r="L26" s="1228"/>
    </row>
    <row r="27" spans="1:12" ht="15" customHeight="1">
      <c r="A27" s="477" t="s">
        <v>87</v>
      </c>
      <c r="B27" s="488"/>
      <c r="C27" s="488"/>
      <c r="D27" s="488"/>
      <c r="E27" s="487"/>
      <c r="F27" s="487"/>
      <c r="G27" s="489"/>
      <c r="H27" s="490"/>
      <c r="I27" s="1225">
        <f>(H28/H$3)*I$3</f>
        <v>70</v>
      </c>
      <c r="J27" s="489"/>
      <c r="K27" s="490"/>
      <c r="L27" s="1225">
        <f>(K28/K$3)*L$3</f>
        <v>42</v>
      </c>
    </row>
    <row r="28" spans="1:12" ht="15" customHeight="1">
      <c r="A28" s="500" t="s">
        <v>88</v>
      </c>
      <c r="B28" s="501"/>
      <c r="C28" s="501"/>
      <c r="D28" s="501"/>
      <c r="E28" s="502"/>
      <c r="F28" s="502"/>
      <c r="G28" s="503" t="s">
        <v>626</v>
      </c>
      <c r="H28" s="508">
        <v>7</v>
      </c>
      <c r="I28" s="1227"/>
      <c r="J28" s="503" t="s">
        <v>626</v>
      </c>
      <c r="K28" s="508">
        <v>7</v>
      </c>
      <c r="L28" s="1227"/>
    </row>
    <row r="29" spans="1:12" ht="15" customHeight="1" thickBot="1">
      <c r="A29" s="495"/>
      <c r="B29" s="497"/>
      <c r="C29" s="497"/>
      <c r="D29" s="497"/>
      <c r="E29" s="496"/>
      <c r="F29" s="496"/>
      <c r="G29" s="505"/>
      <c r="H29" s="499"/>
      <c r="I29" s="1229"/>
      <c r="J29" s="505"/>
      <c r="K29" s="499"/>
      <c r="L29" s="1229"/>
    </row>
    <row r="30" spans="1:12" ht="12.95" customHeight="1" thickTop="1">
      <c r="A30" s="500" t="s">
        <v>89</v>
      </c>
      <c r="B30" s="501"/>
      <c r="C30" s="501"/>
      <c r="D30" s="501"/>
      <c r="E30" s="501"/>
      <c r="F30" s="502"/>
      <c r="G30" s="1242" t="s">
        <v>618</v>
      </c>
      <c r="H30" s="1232">
        <v>4</v>
      </c>
      <c r="I30" s="1227">
        <f>(H30/H$3)*I$3</f>
        <v>40</v>
      </c>
      <c r="J30" s="1242" t="s">
        <v>620</v>
      </c>
      <c r="K30" s="1232">
        <v>2</v>
      </c>
      <c r="L30" s="1227">
        <f>(K30/K$3)*L$3</f>
        <v>12</v>
      </c>
    </row>
    <row r="31" spans="1:12" ht="11.1" customHeight="1">
      <c r="A31" s="491"/>
      <c r="B31" s="493"/>
      <c r="C31" s="493"/>
      <c r="D31" s="493"/>
      <c r="E31" s="493"/>
      <c r="F31" s="492"/>
      <c r="G31" s="1239"/>
      <c r="H31" s="1231"/>
      <c r="I31" s="1228"/>
      <c r="J31" s="1239"/>
      <c r="K31" s="1231"/>
      <c r="L31" s="1228"/>
    </row>
    <row r="32" spans="1:12" ht="12.95" customHeight="1">
      <c r="A32" s="500" t="s">
        <v>174</v>
      </c>
      <c r="B32" s="501"/>
      <c r="C32" s="501"/>
      <c r="D32" s="501"/>
      <c r="E32" s="501"/>
      <c r="F32" s="502"/>
      <c r="G32" s="1223" t="s">
        <v>625</v>
      </c>
      <c r="H32" s="1230">
        <v>16</v>
      </c>
      <c r="I32" s="1225">
        <f>(H32/H$3)*I$3</f>
        <v>160</v>
      </c>
      <c r="J32" s="1223" t="s">
        <v>625</v>
      </c>
      <c r="K32" s="1230">
        <v>4</v>
      </c>
      <c r="L32" s="1225">
        <f>(K32/K$3)*L$3</f>
        <v>24</v>
      </c>
    </row>
    <row r="33" spans="1:16" ht="11.1" customHeight="1">
      <c r="A33" s="491"/>
      <c r="B33" s="493"/>
      <c r="C33" s="493"/>
      <c r="D33" s="493"/>
      <c r="E33" s="493"/>
      <c r="F33" s="492"/>
      <c r="G33" s="1224"/>
      <c r="H33" s="1231"/>
      <c r="I33" s="1228"/>
      <c r="J33" s="1224"/>
      <c r="K33" s="1231"/>
      <c r="L33" s="1228"/>
      <c r="P33" s="29"/>
    </row>
    <row r="34" spans="1:16" s="510" customFormat="1" ht="12.95" customHeight="1">
      <c r="A34" s="509" t="s">
        <v>90</v>
      </c>
      <c r="B34" s="501"/>
      <c r="C34" s="501"/>
      <c r="D34" s="501"/>
      <c r="E34" s="501"/>
      <c r="F34" s="502"/>
      <c r="G34" s="1251" t="s">
        <v>91</v>
      </c>
      <c r="H34" s="1252"/>
      <c r="I34" s="1253"/>
      <c r="J34" s="1251" t="s">
        <v>91</v>
      </c>
      <c r="K34" s="1252"/>
      <c r="L34" s="1253"/>
    </row>
    <row r="35" spans="1:16" s="510" customFormat="1" ht="12.95" customHeight="1">
      <c r="A35" s="511" t="s">
        <v>92</v>
      </c>
      <c r="B35" s="493"/>
      <c r="C35" s="493"/>
      <c r="D35" s="493"/>
      <c r="E35" s="493"/>
      <c r="F35" s="492"/>
      <c r="G35" s="1254"/>
      <c r="H35" s="1255"/>
      <c r="I35" s="1260"/>
      <c r="J35" s="1254"/>
      <c r="K35" s="1255"/>
      <c r="L35" s="1255"/>
      <c r="M35" s="512"/>
    </row>
    <row r="36" spans="1:16" s="510" customFormat="1" ht="12.95" customHeight="1">
      <c r="A36" s="513" t="s">
        <v>93</v>
      </c>
      <c r="B36" s="501"/>
      <c r="C36" s="501"/>
      <c r="D36" s="501"/>
      <c r="E36" s="501"/>
      <c r="F36" s="502"/>
      <c r="G36" s="1256" t="s">
        <v>175</v>
      </c>
      <c r="H36" s="1257"/>
      <c r="I36" s="1261"/>
      <c r="J36" s="1256" t="s">
        <v>175</v>
      </c>
      <c r="K36" s="1257"/>
      <c r="L36" s="1257"/>
      <c r="M36" s="512"/>
    </row>
    <row r="37" spans="1:16" s="510" customFormat="1" ht="11.1" customHeight="1">
      <c r="A37" s="515"/>
      <c r="B37" s="493"/>
      <c r="C37" s="493"/>
      <c r="D37" s="493"/>
      <c r="E37" s="493"/>
      <c r="F37" s="492"/>
      <c r="G37" s="1258"/>
      <c r="H37" s="1259"/>
      <c r="I37" s="1262"/>
      <c r="J37" s="1258"/>
      <c r="K37" s="1259"/>
      <c r="L37" s="1259"/>
      <c r="M37" s="512"/>
    </row>
    <row r="38" spans="1:16">
      <c r="A38" s="516" t="s">
        <v>94</v>
      </c>
    </row>
    <row r="39" spans="1:16">
      <c r="A39" s="28" t="s">
        <v>95</v>
      </c>
      <c r="D39" s="517" t="s">
        <v>96</v>
      </c>
      <c r="E39" s="517"/>
    </row>
    <row r="40" spans="1:16">
      <c r="A40" s="30" t="s">
        <v>97</v>
      </c>
      <c r="D40" s="517"/>
      <c r="E40" s="517"/>
      <c r="G40" s="28" t="s">
        <v>103</v>
      </c>
      <c r="J40" s="28" t="s">
        <v>104</v>
      </c>
    </row>
    <row r="41" spans="1:16" ht="15">
      <c r="A41" s="30" t="s">
        <v>98</v>
      </c>
      <c r="B41" s="30"/>
      <c r="C41" s="517" t="s">
        <v>99</v>
      </c>
      <c r="D41" s="517"/>
      <c r="E41" s="517"/>
      <c r="G41" s="517"/>
      <c r="J41" s="518">
        <v>39094</v>
      </c>
    </row>
    <row r="42" spans="1:16">
      <c r="A42" s="517"/>
    </row>
  </sheetData>
  <mergeCells count="81">
    <mergeCell ref="J34:L35"/>
    <mergeCell ref="J36:L37"/>
    <mergeCell ref="G34:I35"/>
    <mergeCell ref="G36:I37"/>
    <mergeCell ref="G21:G22"/>
    <mergeCell ref="G23:G24"/>
    <mergeCell ref="G25:G26"/>
    <mergeCell ref="G30:G31"/>
    <mergeCell ref="K30:K31"/>
    <mergeCell ref="J30:J31"/>
    <mergeCell ref="G12:G13"/>
    <mergeCell ref="G14:G15"/>
    <mergeCell ref="G19:G20"/>
    <mergeCell ref="J19:J20"/>
    <mergeCell ref="J21:J22"/>
    <mergeCell ref="H4:H5"/>
    <mergeCell ref="G4:G5"/>
    <mergeCell ref="G6:G7"/>
    <mergeCell ref="G8:G9"/>
    <mergeCell ref="G10:G11"/>
    <mergeCell ref="H14:H15"/>
    <mergeCell ref="H12:H13"/>
    <mergeCell ref="H10:H11"/>
    <mergeCell ref="H8:H9"/>
    <mergeCell ref="H6:H7"/>
    <mergeCell ref="J32:J33"/>
    <mergeCell ref="H25:H26"/>
    <mergeCell ref="H23:H24"/>
    <mergeCell ref="H19:H20"/>
    <mergeCell ref="L16:L18"/>
    <mergeCell ref="L19:L20"/>
    <mergeCell ref="L21:L22"/>
    <mergeCell ref="L23:L24"/>
    <mergeCell ref="L25:L26"/>
    <mergeCell ref="K32:K33"/>
    <mergeCell ref="J23:J24"/>
    <mergeCell ref="J25:J26"/>
    <mergeCell ref="K19:K20"/>
    <mergeCell ref="K23:K24"/>
    <mergeCell ref="K21:K22"/>
    <mergeCell ref="L27:L29"/>
    <mergeCell ref="L30:L31"/>
    <mergeCell ref="L32:L33"/>
    <mergeCell ref="K25:K26"/>
    <mergeCell ref="L10:L11"/>
    <mergeCell ref="L12:L13"/>
    <mergeCell ref="L14:L15"/>
    <mergeCell ref="K12:K13"/>
    <mergeCell ref="K14:K15"/>
    <mergeCell ref="J8:J9"/>
    <mergeCell ref="J10:J11"/>
    <mergeCell ref="J12:J13"/>
    <mergeCell ref="J14:J15"/>
    <mergeCell ref="K8:K9"/>
    <mergeCell ref="K10:K11"/>
    <mergeCell ref="I16:I18"/>
    <mergeCell ref="I19:I20"/>
    <mergeCell ref="L8:L9"/>
    <mergeCell ref="A1:E1"/>
    <mergeCell ref="I8:I9"/>
    <mergeCell ref="I10:I11"/>
    <mergeCell ref="I12:I13"/>
    <mergeCell ref="I14:I15"/>
    <mergeCell ref="I4:I5"/>
    <mergeCell ref="L4:L5"/>
    <mergeCell ref="L6:L7"/>
    <mergeCell ref="J4:J5"/>
    <mergeCell ref="J6:J7"/>
    <mergeCell ref="K4:K5"/>
    <mergeCell ref="K6:K7"/>
    <mergeCell ref="I6:I7"/>
    <mergeCell ref="G32:G33"/>
    <mergeCell ref="I21:I22"/>
    <mergeCell ref="I23:I24"/>
    <mergeCell ref="I25:I26"/>
    <mergeCell ref="I27:I29"/>
    <mergeCell ref="I30:I31"/>
    <mergeCell ref="I32:I33"/>
    <mergeCell ref="H32:H33"/>
    <mergeCell ref="H30:H31"/>
    <mergeCell ref="H21:H22"/>
  </mergeCells>
  <phoneticPr fontId="0" type="noConversion"/>
  <printOptions horizontalCentered="1" verticalCentered="1"/>
  <pageMargins left="0.19685039370078741" right="0.19685039370078741" top="0.39370078740157483" bottom="0.39370078740157483" header="0.31496062992125984" footer="0.31496062992125984"/>
  <pageSetup paperSize="9" scale="71" orientation="landscape" horizontalDpi="4294967293" verticalDpi="4294967293" r:id="rId1"/>
  <headerFooter alignWithMargins="0">
    <oddHeader xml:space="preserve">&amp;L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0"/>
  <sheetViews>
    <sheetView topLeftCell="B1" zoomScaleNormal="100" workbookViewId="0">
      <selection activeCell="K24" sqref="K24"/>
    </sheetView>
  </sheetViews>
  <sheetFormatPr baseColWidth="10" defaultRowHeight="14.25"/>
  <cols>
    <col min="1" max="1" width="49.140625" style="28" customWidth="1"/>
    <col min="2" max="3" width="15.7109375" style="28" customWidth="1"/>
    <col min="4" max="4" width="17.7109375" style="28" customWidth="1"/>
    <col min="5" max="7" width="15.7109375" style="28" customWidth="1"/>
    <col min="8" max="16384" width="11.42578125" style="28"/>
  </cols>
  <sheetData>
    <row r="1" spans="1:10" ht="39.950000000000003" customHeight="1">
      <c r="A1" s="1265" t="s">
        <v>105</v>
      </c>
      <c r="B1" s="1266"/>
      <c r="C1" s="1266"/>
      <c r="D1" s="1266"/>
      <c r="E1" s="1266"/>
      <c r="F1" s="1266"/>
      <c r="G1" s="1266"/>
    </row>
    <row r="2" spans="1:10" s="29" customFormat="1" ht="30" customHeight="1">
      <c r="A2" s="477" t="s">
        <v>133</v>
      </c>
      <c r="B2" s="478" t="s">
        <v>616</v>
      </c>
      <c r="C2" s="478" t="s">
        <v>56</v>
      </c>
      <c r="D2" s="478" t="s">
        <v>57</v>
      </c>
      <c r="E2" s="478" t="s">
        <v>58</v>
      </c>
      <c r="F2" s="478" t="s">
        <v>617</v>
      </c>
      <c r="G2" s="519" t="s">
        <v>59</v>
      </c>
      <c r="H2" s="520" t="s">
        <v>235</v>
      </c>
      <c r="I2" s="521" t="s">
        <v>236</v>
      </c>
    </row>
    <row r="3" spans="1:10" s="29" customFormat="1" ht="15.95" customHeight="1">
      <c r="A3" s="482"/>
      <c r="B3" s="483"/>
      <c r="C3" s="483" t="s">
        <v>60</v>
      </c>
      <c r="D3" s="483" t="s">
        <v>61</v>
      </c>
      <c r="E3" s="483" t="s">
        <v>62</v>
      </c>
      <c r="F3" s="483"/>
      <c r="G3" s="522" t="s">
        <v>63</v>
      </c>
      <c r="H3" s="523">
        <v>20</v>
      </c>
      <c r="I3" s="524">
        <v>145</v>
      </c>
    </row>
    <row r="4" spans="1:10" ht="15" customHeight="1">
      <c r="A4" s="477" t="s">
        <v>64</v>
      </c>
      <c r="B4" s="487"/>
      <c r="C4" s="488"/>
      <c r="D4" s="488"/>
      <c r="E4" s="488"/>
      <c r="F4" s="488"/>
      <c r="G4" s="1277" t="s">
        <v>618</v>
      </c>
      <c r="H4" s="1274">
        <v>4</v>
      </c>
      <c r="I4" s="1263">
        <f>(H4/H$3)*I$3</f>
        <v>29</v>
      </c>
    </row>
    <row r="5" spans="1:10" ht="15" customHeight="1">
      <c r="A5" s="491"/>
      <c r="B5" s="492"/>
      <c r="C5" s="493"/>
      <c r="D5" s="493"/>
      <c r="E5" s="493"/>
      <c r="F5" s="493"/>
      <c r="G5" s="1278"/>
      <c r="H5" s="1273"/>
      <c r="I5" s="1264"/>
    </row>
    <row r="6" spans="1:10" ht="15" customHeight="1">
      <c r="A6" s="500" t="s">
        <v>106</v>
      </c>
      <c r="B6" s="502"/>
      <c r="C6" s="501"/>
      <c r="D6" s="501"/>
      <c r="E6" s="501"/>
      <c r="F6" s="501"/>
      <c r="G6" s="514" t="s">
        <v>619</v>
      </c>
      <c r="H6" s="1274">
        <v>16</v>
      </c>
      <c r="I6" s="1263">
        <f>(H6/H$3)*I$3</f>
        <v>116</v>
      </c>
    </row>
    <row r="7" spans="1:10" ht="15" customHeight="1" thickBot="1">
      <c r="A7" s="495"/>
      <c r="B7" s="496"/>
      <c r="C7" s="497"/>
      <c r="D7" s="497"/>
      <c r="E7" s="497"/>
      <c r="F7" s="497"/>
      <c r="G7" s="525"/>
      <c r="H7" s="1276"/>
      <c r="I7" s="1269"/>
    </row>
    <row r="8" spans="1:10" ht="15" customHeight="1" thickTop="1">
      <c r="A8" s="500" t="s">
        <v>67</v>
      </c>
      <c r="B8" s="501"/>
      <c r="C8" s="502"/>
      <c r="D8" s="502"/>
      <c r="E8" s="501"/>
      <c r="F8" s="501"/>
      <c r="G8" s="1287" t="s">
        <v>618</v>
      </c>
      <c r="H8" s="1272">
        <v>4</v>
      </c>
      <c r="I8" s="1267">
        <f>(H8/H$3)*I$3</f>
        <v>29</v>
      </c>
    </row>
    <row r="9" spans="1:10" ht="15" customHeight="1">
      <c r="A9" s="491"/>
      <c r="B9" s="493"/>
      <c r="C9" s="492"/>
      <c r="D9" s="492"/>
      <c r="E9" s="493"/>
      <c r="F9" s="493"/>
      <c r="G9" s="1278"/>
      <c r="H9" s="1273"/>
      <c r="I9" s="1264"/>
    </row>
    <row r="10" spans="1:10" ht="15" customHeight="1">
      <c r="A10" s="500" t="s">
        <v>107</v>
      </c>
      <c r="B10" s="501"/>
      <c r="C10" s="502"/>
      <c r="D10" s="501"/>
      <c r="E10" s="501"/>
      <c r="F10" s="501"/>
      <c r="G10" s="1277" t="s">
        <v>620</v>
      </c>
      <c r="H10" s="1274">
        <v>2</v>
      </c>
      <c r="I10" s="1263">
        <f>(H10/H$3)*I$3</f>
        <v>14.5</v>
      </c>
      <c r="J10" s="30"/>
    </row>
    <row r="11" spans="1:10" ht="15" customHeight="1">
      <c r="A11" s="491" t="s">
        <v>69</v>
      </c>
      <c r="B11" s="493"/>
      <c r="C11" s="492"/>
      <c r="D11" s="493"/>
      <c r="E11" s="493"/>
      <c r="F11" s="493"/>
      <c r="G11" s="1278"/>
      <c r="H11" s="1273"/>
      <c r="I11" s="1264"/>
      <c r="J11" s="526"/>
    </row>
    <row r="12" spans="1:10" ht="15" customHeight="1">
      <c r="A12" s="500" t="s">
        <v>70</v>
      </c>
      <c r="B12" s="501"/>
      <c r="C12" s="502"/>
      <c r="D12" s="501"/>
      <c r="E12" s="501"/>
      <c r="F12" s="501"/>
      <c r="G12" s="1277" t="s">
        <v>621</v>
      </c>
      <c r="H12" s="1274">
        <v>6</v>
      </c>
      <c r="I12" s="1263">
        <f>(H12/H$3)*I$3</f>
        <v>43.5</v>
      </c>
    </row>
    <row r="13" spans="1:10" ht="15" customHeight="1">
      <c r="A13" s="491" t="s">
        <v>108</v>
      </c>
      <c r="B13" s="493"/>
      <c r="C13" s="492"/>
      <c r="D13" s="493"/>
      <c r="E13" s="493"/>
      <c r="F13" s="493"/>
      <c r="G13" s="1278"/>
      <c r="H13" s="1273"/>
      <c r="I13" s="1264"/>
    </row>
    <row r="14" spans="1:10" ht="15" customHeight="1">
      <c r="A14" s="500" t="s">
        <v>109</v>
      </c>
      <c r="B14" s="501"/>
      <c r="C14" s="502"/>
      <c r="D14" s="501"/>
      <c r="E14" s="501"/>
      <c r="F14" s="501"/>
      <c r="G14" s="1277" t="s">
        <v>621</v>
      </c>
      <c r="H14" s="1274">
        <v>6</v>
      </c>
      <c r="I14" s="1263">
        <f>(H14/H$3)*I$3</f>
        <v>43.5</v>
      </c>
    </row>
    <row r="15" spans="1:10" ht="15" customHeight="1">
      <c r="A15" s="491" t="s">
        <v>110</v>
      </c>
      <c r="B15" s="493"/>
      <c r="C15" s="492"/>
      <c r="D15" s="493"/>
      <c r="E15" s="493"/>
      <c r="F15" s="493"/>
      <c r="G15" s="1278"/>
      <c r="H15" s="1273"/>
      <c r="I15" s="1264"/>
    </row>
    <row r="16" spans="1:10" ht="15" customHeight="1">
      <c r="A16" s="500" t="s">
        <v>74</v>
      </c>
      <c r="B16" s="501"/>
      <c r="C16" s="502"/>
      <c r="D16" s="501"/>
      <c r="E16" s="501"/>
      <c r="F16" s="501"/>
      <c r="G16" s="514"/>
      <c r="H16" s="527"/>
      <c r="I16" s="1263">
        <f>(H17/H$3)*I$3</f>
        <v>29</v>
      </c>
    </row>
    <row r="17" spans="1:9" ht="15" customHeight="1">
      <c r="A17" s="500" t="s">
        <v>111</v>
      </c>
      <c r="B17" s="501"/>
      <c r="C17" s="502"/>
      <c r="D17" s="501"/>
      <c r="E17" s="501"/>
      <c r="F17" s="501"/>
      <c r="G17" s="528" t="s">
        <v>112</v>
      </c>
      <c r="H17" s="529">
        <v>4</v>
      </c>
      <c r="I17" s="1268"/>
    </row>
    <row r="18" spans="1:9" ht="15" customHeight="1" thickBot="1">
      <c r="A18" s="495" t="s">
        <v>113</v>
      </c>
      <c r="B18" s="497"/>
      <c r="C18" s="496"/>
      <c r="D18" s="497"/>
      <c r="E18" s="497"/>
      <c r="F18" s="497"/>
      <c r="G18" s="525"/>
      <c r="H18" s="530"/>
      <c r="I18" s="1269"/>
    </row>
    <row r="19" spans="1:9" ht="15" customHeight="1" thickTop="1">
      <c r="A19" s="500" t="s">
        <v>78</v>
      </c>
      <c r="B19" s="501"/>
      <c r="C19" s="501"/>
      <c r="D19" s="502"/>
      <c r="E19" s="501"/>
      <c r="F19" s="501"/>
      <c r="G19" s="1270" t="s">
        <v>622</v>
      </c>
      <c r="H19" s="1288">
        <v>10</v>
      </c>
      <c r="I19" s="1267">
        <f>(H19/H$3)*I$3</f>
        <v>72.5</v>
      </c>
    </row>
    <row r="20" spans="1:9" ht="15" customHeight="1">
      <c r="A20" s="491" t="s">
        <v>114</v>
      </c>
      <c r="B20" s="493"/>
      <c r="C20" s="493"/>
      <c r="D20" s="492"/>
      <c r="E20" s="493"/>
      <c r="F20" s="493"/>
      <c r="G20" s="1271"/>
      <c r="H20" s="1289"/>
      <c r="I20" s="1264"/>
    </row>
    <row r="21" spans="1:9" ht="15" customHeight="1">
      <c r="A21" s="500" t="s">
        <v>623</v>
      </c>
      <c r="B21" s="501"/>
      <c r="C21" s="501"/>
      <c r="D21" s="502"/>
      <c r="E21" s="501"/>
      <c r="F21" s="501"/>
      <c r="G21" s="1279" t="s">
        <v>622</v>
      </c>
      <c r="H21" s="1285">
        <v>10</v>
      </c>
      <c r="I21" s="1263">
        <f>(H21/H$3)*I$3</f>
        <v>72.5</v>
      </c>
    </row>
    <row r="22" spans="1:9" ht="15" customHeight="1" thickBot="1">
      <c r="A22" s="495"/>
      <c r="B22" s="497"/>
      <c r="C22" s="497"/>
      <c r="D22" s="496"/>
      <c r="E22" s="497"/>
      <c r="F22" s="497"/>
      <c r="G22" s="1280"/>
      <c r="H22" s="1286"/>
      <c r="I22" s="1269"/>
    </row>
    <row r="23" spans="1:9" ht="15" customHeight="1" thickTop="1">
      <c r="A23" s="500" t="s">
        <v>115</v>
      </c>
      <c r="B23" s="531" t="s">
        <v>624</v>
      </c>
      <c r="C23" s="501"/>
      <c r="D23" s="501"/>
      <c r="E23" s="502"/>
      <c r="F23" s="501"/>
      <c r="G23" s="1287" t="s">
        <v>625</v>
      </c>
      <c r="H23" s="1272">
        <v>8</v>
      </c>
      <c r="I23" s="1267">
        <f>(H23/H$3)*I$3</f>
        <v>58</v>
      </c>
    </row>
    <row r="24" spans="1:9" ht="15" customHeight="1">
      <c r="A24" s="511" t="s">
        <v>116</v>
      </c>
      <c r="B24" s="532"/>
      <c r="C24" s="493"/>
      <c r="D24" s="493"/>
      <c r="E24" s="492"/>
      <c r="F24" s="493"/>
      <c r="G24" s="1278"/>
      <c r="H24" s="1273"/>
      <c r="I24" s="1264"/>
    </row>
    <row r="25" spans="1:9" ht="15" customHeight="1">
      <c r="A25" s="500" t="s">
        <v>117</v>
      </c>
      <c r="B25" s="531" t="s">
        <v>624</v>
      </c>
      <c r="C25" s="501"/>
      <c r="D25" s="501"/>
      <c r="E25" s="502"/>
      <c r="F25" s="501"/>
      <c r="G25" s="1277" t="s">
        <v>621</v>
      </c>
      <c r="H25" s="1274">
        <v>5</v>
      </c>
      <c r="I25" s="1263">
        <f>(H25/H$3)*I$3</f>
        <v>36.25</v>
      </c>
    </row>
    <row r="26" spans="1:9" ht="15" customHeight="1">
      <c r="A26" s="511" t="s">
        <v>118</v>
      </c>
      <c r="B26" s="532"/>
      <c r="C26" s="493"/>
      <c r="D26" s="493"/>
      <c r="E26" s="492"/>
      <c r="F26" s="493"/>
      <c r="G26" s="1278"/>
      <c r="H26" s="1273"/>
      <c r="I26" s="1264"/>
    </row>
    <row r="27" spans="1:9" ht="15" customHeight="1">
      <c r="A27" s="500" t="s">
        <v>119</v>
      </c>
      <c r="B27" s="501"/>
      <c r="C27" s="501"/>
      <c r="D27" s="501"/>
      <c r="E27" s="502"/>
      <c r="F27" s="502"/>
      <c r="G27" s="1277" t="s">
        <v>626</v>
      </c>
      <c r="H27" s="1274">
        <v>7</v>
      </c>
      <c r="I27" s="1263">
        <f>(H27/H$3)*I$3</f>
        <v>50.75</v>
      </c>
    </row>
    <row r="28" spans="1:9" ht="15" customHeight="1">
      <c r="A28" s="509" t="s">
        <v>120</v>
      </c>
      <c r="B28" s="501"/>
      <c r="C28" s="501"/>
      <c r="D28" s="501"/>
      <c r="E28" s="502"/>
      <c r="F28" s="502"/>
      <c r="G28" s="1290"/>
      <c r="H28" s="1275"/>
      <c r="I28" s="1268"/>
    </row>
    <row r="29" spans="1:9" ht="15" customHeight="1" thickBot="1">
      <c r="A29" s="495"/>
      <c r="B29" s="497"/>
      <c r="C29" s="497"/>
      <c r="D29" s="497"/>
      <c r="E29" s="496"/>
      <c r="F29" s="496"/>
      <c r="G29" s="1291"/>
      <c r="H29" s="1276"/>
      <c r="I29" s="1269"/>
    </row>
    <row r="30" spans="1:9" ht="15" customHeight="1" thickTop="1">
      <c r="A30" s="509" t="s">
        <v>121</v>
      </c>
      <c r="B30" s="501"/>
      <c r="C30" s="501"/>
      <c r="D30" s="501"/>
      <c r="E30" s="501"/>
      <c r="F30" s="502"/>
      <c r="G30" s="1287" t="s">
        <v>122</v>
      </c>
      <c r="H30" s="1272">
        <v>3</v>
      </c>
      <c r="I30" s="1267">
        <f>(H30/H$3)*I$3</f>
        <v>21.75</v>
      </c>
    </row>
    <row r="31" spans="1:9" ht="15" customHeight="1">
      <c r="A31" s="511" t="s">
        <v>123</v>
      </c>
      <c r="B31" s="493"/>
      <c r="C31" s="493"/>
      <c r="D31" s="493"/>
      <c r="E31" s="493"/>
      <c r="F31" s="492"/>
      <c r="G31" s="1278"/>
      <c r="H31" s="1273"/>
      <c r="I31" s="1264"/>
    </row>
    <row r="32" spans="1:9" ht="15" customHeight="1">
      <c r="A32" s="500" t="s">
        <v>124</v>
      </c>
      <c r="B32" s="501"/>
      <c r="C32" s="501"/>
      <c r="D32" s="501"/>
      <c r="E32" s="501"/>
      <c r="F32" s="502"/>
      <c r="G32" s="1277" t="s">
        <v>618</v>
      </c>
      <c r="H32" s="1274">
        <v>4</v>
      </c>
      <c r="I32" s="1263">
        <f>(H32/H$3)*I$3</f>
        <v>29</v>
      </c>
    </row>
    <row r="33" spans="1:9" ht="15" customHeight="1">
      <c r="A33" s="491" t="s">
        <v>123</v>
      </c>
      <c r="B33" s="493"/>
      <c r="C33" s="493"/>
      <c r="D33" s="493"/>
      <c r="E33" s="493"/>
      <c r="F33" s="492"/>
      <c r="G33" s="1278"/>
      <c r="H33" s="1273"/>
      <c r="I33" s="1264"/>
    </row>
    <row r="34" spans="1:9" ht="15" customHeight="1">
      <c r="A34" s="509" t="s">
        <v>125</v>
      </c>
      <c r="B34" s="501"/>
      <c r="C34" s="501"/>
      <c r="D34" s="501"/>
      <c r="E34" s="501"/>
      <c r="F34" s="502"/>
      <c r="G34" s="1281" t="s">
        <v>625</v>
      </c>
      <c r="H34" s="1283">
        <v>13</v>
      </c>
      <c r="I34" s="1263">
        <f>(H34/H$3)*I$3</f>
        <v>94.25</v>
      </c>
    </row>
    <row r="35" spans="1:9" ht="15" customHeight="1">
      <c r="A35" s="511"/>
      <c r="B35" s="493"/>
      <c r="C35" s="493"/>
      <c r="D35" s="493"/>
      <c r="E35" s="493"/>
      <c r="F35" s="492"/>
      <c r="G35" s="1282"/>
      <c r="H35" s="1284"/>
      <c r="I35" s="1264"/>
    </row>
    <row r="36" spans="1:9">
      <c r="A36" s="28" t="s">
        <v>126</v>
      </c>
      <c r="G36" s="533"/>
    </row>
    <row r="37" spans="1:9" s="536" customFormat="1">
      <c r="A37" s="30" t="s">
        <v>127</v>
      </c>
      <c r="B37" s="30"/>
      <c r="C37" s="534"/>
      <c r="D37" s="30"/>
      <c r="E37" s="30"/>
      <c r="F37" s="535"/>
    </row>
    <row r="38" spans="1:9">
      <c r="A38" s="28" t="s">
        <v>128</v>
      </c>
      <c r="D38" s="517"/>
      <c r="F38" s="517" t="s">
        <v>129</v>
      </c>
      <c r="G38" s="517" t="s">
        <v>130</v>
      </c>
    </row>
    <row r="39" spans="1:9">
      <c r="A39" s="28" t="s">
        <v>131</v>
      </c>
      <c r="C39" s="517" t="s">
        <v>132</v>
      </c>
      <c r="D39" s="517"/>
      <c r="G39" s="537">
        <v>39094</v>
      </c>
    </row>
    <row r="40" spans="1:9">
      <c r="A40" s="517"/>
      <c r="D40" s="517"/>
    </row>
  </sheetData>
  <mergeCells count="43">
    <mergeCell ref="G4:G5"/>
    <mergeCell ref="H4:H5"/>
    <mergeCell ref="G8:G9"/>
    <mergeCell ref="H8:H9"/>
    <mergeCell ref="H6:H7"/>
    <mergeCell ref="G32:G33"/>
    <mergeCell ref="G34:G35"/>
    <mergeCell ref="H34:H35"/>
    <mergeCell ref="G10:G11"/>
    <mergeCell ref="H10:H11"/>
    <mergeCell ref="H12:H13"/>
    <mergeCell ref="G12:G13"/>
    <mergeCell ref="H32:H33"/>
    <mergeCell ref="H30:H31"/>
    <mergeCell ref="H21:H22"/>
    <mergeCell ref="G30:G31"/>
    <mergeCell ref="H19:H20"/>
    <mergeCell ref="G23:G24"/>
    <mergeCell ref="G25:G26"/>
    <mergeCell ref="G27:G29"/>
    <mergeCell ref="H23:H24"/>
    <mergeCell ref="H27:H29"/>
    <mergeCell ref="H25:H26"/>
    <mergeCell ref="I23:I24"/>
    <mergeCell ref="G14:G15"/>
    <mergeCell ref="H14:H15"/>
    <mergeCell ref="G21:G22"/>
    <mergeCell ref="I34:I35"/>
    <mergeCell ref="A1:G1"/>
    <mergeCell ref="I4:I5"/>
    <mergeCell ref="I25:I26"/>
    <mergeCell ref="I30:I31"/>
    <mergeCell ref="I27:I29"/>
    <mergeCell ref="I32:I33"/>
    <mergeCell ref="I19:I20"/>
    <mergeCell ref="I21:I22"/>
    <mergeCell ref="I16:I18"/>
    <mergeCell ref="I6:I7"/>
    <mergeCell ref="I8:I9"/>
    <mergeCell ref="I10:I11"/>
    <mergeCell ref="I12:I13"/>
    <mergeCell ref="I14:I15"/>
    <mergeCell ref="G19:G20"/>
  </mergeCells>
  <phoneticPr fontId="0" type="noConversion"/>
  <printOptions horizontalCentered="1" verticalCentered="1"/>
  <pageMargins left="0.19685039370078741" right="0.19685039370078741" top="0.28999999999999998" bottom="0.49" header="0.11811023622047245" footer="0.25"/>
  <pageSetup paperSize="9" scale="85" orientation="landscape" horizontalDpi="4294967293" verticalDpi="4294967293" r:id="rId1"/>
  <headerFooter alignWithMargins="0">
    <oddHeader xml:space="preserve">&amp;L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3"/>
  <sheetViews>
    <sheetView zoomScaleNormal="100" workbookViewId="0">
      <selection activeCell="I13" sqref="I13:I14"/>
    </sheetView>
  </sheetViews>
  <sheetFormatPr baseColWidth="10" defaultRowHeight="14.25"/>
  <cols>
    <col min="1" max="1" width="51.28515625" style="28" customWidth="1"/>
    <col min="2" max="2" width="13.140625" style="28" hidden="1" customWidth="1"/>
    <col min="3" max="4" width="15.7109375" style="28" hidden="1" customWidth="1"/>
    <col min="5" max="5" width="14" style="28" hidden="1" customWidth="1"/>
    <col min="6" max="6" width="17.140625" style="28" hidden="1" customWidth="1"/>
    <col min="7" max="7" width="17.140625" style="28" customWidth="1"/>
    <col min="8" max="8" width="13" style="28" bestFit="1" customWidth="1"/>
    <col min="9" max="9" width="14.42578125" style="28" bestFit="1" customWidth="1"/>
    <col min="10" max="10" width="17.140625" style="28" customWidth="1"/>
    <col min="11" max="11" width="13" style="28" bestFit="1" customWidth="1"/>
    <col min="12" max="12" width="14.42578125" style="28" bestFit="1" customWidth="1"/>
    <col min="13" max="16384" width="11.42578125" style="28"/>
  </cols>
  <sheetData>
    <row r="1" spans="1:12" ht="16.5">
      <c r="A1" s="538" t="s">
        <v>168</v>
      </c>
      <c r="B1" s="539"/>
      <c r="C1" s="539"/>
      <c r="D1" s="539"/>
      <c r="E1" s="539"/>
      <c r="F1" s="539"/>
      <c r="G1" s="540"/>
      <c r="H1" s="540"/>
      <c r="I1" s="540"/>
      <c r="J1" s="540"/>
      <c r="K1" s="540"/>
      <c r="L1" s="540"/>
    </row>
    <row r="2" spans="1:12" ht="16.5" customHeight="1">
      <c r="A2" s="1236" t="s">
        <v>134</v>
      </c>
      <c r="B2" s="1292"/>
      <c r="C2" s="1292"/>
      <c r="D2" s="1292"/>
      <c r="E2" s="1292"/>
      <c r="F2" s="1292"/>
      <c r="G2" s="541" t="s">
        <v>135</v>
      </c>
      <c r="H2" s="476"/>
      <c r="I2" s="476"/>
      <c r="J2" s="541" t="s">
        <v>136</v>
      </c>
      <c r="K2" s="476"/>
      <c r="L2" s="476"/>
    </row>
    <row r="3" spans="1:12" s="29" customFormat="1" ht="27">
      <c r="A3" s="542" t="s">
        <v>169</v>
      </c>
      <c r="B3" s="543" t="s">
        <v>616</v>
      </c>
      <c r="C3" s="543" t="s">
        <v>56</v>
      </c>
      <c r="D3" s="543" t="s">
        <v>57</v>
      </c>
      <c r="E3" s="543" t="s">
        <v>58</v>
      </c>
      <c r="F3" s="543" t="s">
        <v>617</v>
      </c>
      <c r="G3" s="544" t="s">
        <v>59</v>
      </c>
      <c r="H3" s="480" t="s">
        <v>235</v>
      </c>
      <c r="I3" s="481" t="s">
        <v>236</v>
      </c>
      <c r="J3" s="544" t="s">
        <v>59</v>
      </c>
      <c r="K3" s="480" t="s">
        <v>235</v>
      </c>
      <c r="L3" s="481" t="s">
        <v>236</v>
      </c>
    </row>
    <row r="4" spans="1:12" s="29" customFormat="1" ht="18">
      <c r="A4" s="545"/>
      <c r="B4" s="546"/>
      <c r="C4" s="546" t="s">
        <v>60</v>
      </c>
      <c r="D4" s="546" t="s">
        <v>61</v>
      </c>
      <c r="E4" s="546" t="s">
        <v>62</v>
      </c>
      <c r="F4" s="546"/>
      <c r="G4" s="547" t="s">
        <v>63</v>
      </c>
      <c r="H4" s="485">
        <v>20</v>
      </c>
      <c r="I4" s="486">
        <v>120</v>
      </c>
      <c r="J4" s="547" t="s">
        <v>63</v>
      </c>
      <c r="K4" s="485">
        <v>20</v>
      </c>
      <c r="L4" s="486">
        <v>120</v>
      </c>
    </row>
    <row r="5" spans="1:12" ht="15" customHeight="1">
      <c r="A5" s="542" t="s">
        <v>64</v>
      </c>
      <c r="B5" s="548"/>
      <c r="C5" s="549"/>
      <c r="D5" s="549"/>
      <c r="E5" s="549"/>
      <c r="F5" s="549"/>
      <c r="G5" s="1296" t="s">
        <v>176</v>
      </c>
      <c r="H5" s="1230">
        <v>0</v>
      </c>
      <c r="I5" s="1225">
        <f>(H5/H$4)*I$4</f>
        <v>0</v>
      </c>
      <c r="J5" s="1296" t="s">
        <v>137</v>
      </c>
      <c r="K5" s="1230">
        <v>1</v>
      </c>
      <c r="L5" s="1225">
        <f>(K5/K$4)*L$4</f>
        <v>6</v>
      </c>
    </row>
    <row r="6" spans="1:12" ht="15" customHeight="1">
      <c r="A6" s="551"/>
      <c r="B6" s="552"/>
      <c r="C6" s="553"/>
      <c r="D6" s="553"/>
      <c r="E6" s="553"/>
      <c r="F6" s="553"/>
      <c r="G6" s="1297"/>
      <c r="H6" s="1231"/>
      <c r="I6" s="1237"/>
      <c r="J6" s="1297"/>
      <c r="K6" s="1231"/>
      <c r="L6" s="1237"/>
    </row>
    <row r="7" spans="1:12" ht="15" customHeight="1">
      <c r="A7" s="542" t="s">
        <v>138</v>
      </c>
      <c r="B7" s="548"/>
      <c r="C7" s="549"/>
      <c r="D7" s="549"/>
      <c r="E7" s="549"/>
      <c r="F7" s="549"/>
      <c r="G7" s="1298" t="s">
        <v>625</v>
      </c>
      <c r="H7" s="1230">
        <v>20</v>
      </c>
      <c r="I7" s="1225">
        <f>(H7/H$4)*I$4</f>
        <v>120</v>
      </c>
      <c r="J7" s="1298" t="s">
        <v>625</v>
      </c>
      <c r="K7" s="1230">
        <v>19</v>
      </c>
      <c r="L7" s="1225">
        <f>(K7/K$4)*L$4</f>
        <v>114</v>
      </c>
    </row>
    <row r="8" spans="1:12" ht="15" customHeight="1" thickBot="1">
      <c r="A8" s="554"/>
      <c r="B8" s="555"/>
      <c r="C8" s="556"/>
      <c r="D8" s="556"/>
      <c r="E8" s="556"/>
      <c r="F8" s="556"/>
      <c r="G8" s="1299"/>
      <c r="H8" s="1241"/>
      <c r="I8" s="1226"/>
      <c r="J8" s="1299"/>
      <c r="K8" s="1241"/>
      <c r="L8" s="1226"/>
    </row>
    <row r="9" spans="1:12" ht="15" customHeight="1" thickTop="1">
      <c r="A9" s="557" t="s">
        <v>139</v>
      </c>
      <c r="B9" s="558"/>
      <c r="C9" s="559"/>
      <c r="D9" s="560"/>
      <c r="E9" s="558"/>
      <c r="F9" s="558"/>
      <c r="G9" s="1300" t="s">
        <v>176</v>
      </c>
      <c r="H9" s="1295">
        <v>0</v>
      </c>
      <c r="I9" s="1227">
        <f>(H9/H$4)*I$4</f>
        <v>0</v>
      </c>
      <c r="J9" s="1300" t="s">
        <v>620</v>
      </c>
      <c r="K9" s="1295">
        <v>2</v>
      </c>
      <c r="L9" s="1227">
        <f>(K9/K$4)*L$4</f>
        <v>12</v>
      </c>
    </row>
    <row r="10" spans="1:12" ht="15" customHeight="1">
      <c r="A10" s="551" t="s">
        <v>140</v>
      </c>
      <c r="B10" s="553"/>
      <c r="C10" s="561"/>
      <c r="D10" s="552"/>
      <c r="E10" s="553"/>
      <c r="F10" s="553"/>
      <c r="G10" s="1297"/>
      <c r="H10" s="1231"/>
      <c r="I10" s="1228"/>
      <c r="J10" s="1297"/>
      <c r="K10" s="1231"/>
      <c r="L10" s="1228"/>
    </row>
    <row r="11" spans="1:12" ht="15" customHeight="1">
      <c r="A11" s="557" t="s">
        <v>141</v>
      </c>
      <c r="B11" s="558"/>
      <c r="C11" s="560"/>
      <c r="D11" s="558"/>
      <c r="E11" s="558"/>
      <c r="F11" s="558"/>
      <c r="G11" s="1296" t="s">
        <v>176</v>
      </c>
      <c r="H11" s="1230">
        <v>0</v>
      </c>
      <c r="I11" s="1225">
        <f>(H11/H$4)*I$4</f>
        <v>0</v>
      </c>
      <c r="J11" s="1296" t="s">
        <v>176</v>
      </c>
      <c r="K11" s="1230">
        <v>0</v>
      </c>
      <c r="L11" s="1225">
        <f>(K11/K$4)*L$4</f>
        <v>0</v>
      </c>
    </row>
    <row r="12" spans="1:12" ht="15" customHeight="1">
      <c r="A12" s="551" t="s">
        <v>69</v>
      </c>
      <c r="B12" s="553"/>
      <c r="C12" s="552"/>
      <c r="D12" s="553"/>
      <c r="E12" s="553"/>
      <c r="F12" s="553"/>
      <c r="G12" s="1297"/>
      <c r="H12" s="1231"/>
      <c r="I12" s="1228"/>
      <c r="J12" s="1297"/>
      <c r="K12" s="1231"/>
      <c r="L12" s="1228"/>
    </row>
    <row r="13" spans="1:12" ht="15" customHeight="1">
      <c r="A13" s="557" t="s">
        <v>142</v>
      </c>
      <c r="B13" s="558"/>
      <c r="C13" s="560"/>
      <c r="D13" s="558"/>
      <c r="E13" s="558"/>
      <c r="F13" s="558"/>
      <c r="G13" s="1296" t="s">
        <v>621</v>
      </c>
      <c r="H13" s="1230">
        <v>10</v>
      </c>
      <c r="I13" s="1225">
        <f>(H13/H$4)*I$4</f>
        <v>60</v>
      </c>
      <c r="J13" s="1296" t="s">
        <v>621</v>
      </c>
      <c r="K13" s="1230">
        <v>9</v>
      </c>
      <c r="L13" s="1225">
        <f>(K13/K$4)*L$4</f>
        <v>54</v>
      </c>
    </row>
    <row r="14" spans="1:12" ht="15" customHeight="1">
      <c r="A14" s="551"/>
      <c r="B14" s="553"/>
      <c r="C14" s="552"/>
      <c r="D14" s="553"/>
      <c r="E14" s="553"/>
      <c r="F14" s="553"/>
      <c r="G14" s="1297"/>
      <c r="H14" s="1231"/>
      <c r="I14" s="1228"/>
      <c r="J14" s="1297"/>
      <c r="K14" s="1231"/>
      <c r="L14" s="1228"/>
    </row>
    <row r="15" spans="1:12" ht="15" customHeight="1">
      <c r="A15" s="557" t="s">
        <v>143</v>
      </c>
      <c r="B15" s="558"/>
      <c r="C15" s="560"/>
      <c r="D15" s="558"/>
      <c r="E15" s="558"/>
      <c r="F15" s="558"/>
      <c r="G15" s="1296" t="s">
        <v>621</v>
      </c>
      <c r="H15" s="1230">
        <v>10</v>
      </c>
      <c r="I15" s="1225">
        <f>(H15/H$4)*I$4</f>
        <v>60</v>
      </c>
      <c r="J15" s="1296" t="s">
        <v>621</v>
      </c>
      <c r="K15" s="1230">
        <v>9</v>
      </c>
      <c r="L15" s="1225">
        <f>(K15/K$4)*L$4</f>
        <v>54</v>
      </c>
    </row>
    <row r="16" spans="1:12" ht="15" customHeight="1">
      <c r="A16" s="551" t="s">
        <v>144</v>
      </c>
      <c r="B16" s="553"/>
      <c r="C16" s="552"/>
      <c r="D16" s="553"/>
      <c r="E16" s="553"/>
      <c r="F16" s="553"/>
      <c r="G16" s="1297"/>
      <c r="H16" s="1231"/>
      <c r="I16" s="1228"/>
      <c r="J16" s="1297"/>
      <c r="K16" s="1231"/>
      <c r="L16" s="1228"/>
    </row>
    <row r="17" spans="1:18" ht="15" customHeight="1">
      <c r="A17" s="542" t="s">
        <v>74</v>
      </c>
      <c r="B17" s="549"/>
      <c r="C17" s="548"/>
      <c r="D17" s="549"/>
      <c r="E17" s="549"/>
      <c r="F17" s="549"/>
      <c r="G17" s="1296" t="s">
        <v>176</v>
      </c>
      <c r="H17" s="490"/>
      <c r="I17" s="1225">
        <f>(H18/H$4)*I$4</f>
        <v>0</v>
      </c>
      <c r="J17" s="1296" t="s">
        <v>176</v>
      </c>
      <c r="K17" s="490"/>
      <c r="L17" s="1225">
        <f>(K18/K$4)*L$4</f>
        <v>0</v>
      </c>
    </row>
    <row r="18" spans="1:18" ht="15" customHeight="1">
      <c r="A18" s="557" t="s">
        <v>145</v>
      </c>
      <c r="B18" s="558"/>
      <c r="C18" s="560"/>
      <c r="D18" s="558"/>
      <c r="E18" s="558"/>
      <c r="F18" s="558"/>
      <c r="G18" s="1302"/>
      <c r="H18" s="504">
        <v>0</v>
      </c>
      <c r="I18" s="1227"/>
      <c r="J18" s="1302"/>
      <c r="K18" s="504">
        <v>0</v>
      </c>
      <c r="L18" s="1227"/>
      <c r="P18" s="30"/>
    </row>
    <row r="19" spans="1:18" ht="15" customHeight="1" thickBot="1">
      <c r="A19" s="554" t="s">
        <v>146</v>
      </c>
      <c r="B19" s="556"/>
      <c r="C19" s="555"/>
      <c r="D19" s="556"/>
      <c r="E19" s="556"/>
      <c r="F19" s="556"/>
      <c r="G19" s="1303"/>
      <c r="H19" s="499"/>
      <c r="I19" s="1229"/>
      <c r="J19" s="1303"/>
      <c r="K19" s="499"/>
      <c r="L19" s="1229"/>
      <c r="R19" s="30"/>
    </row>
    <row r="20" spans="1:18" ht="15" customHeight="1" thickTop="1">
      <c r="A20" s="557" t="s">
        <v>147</v>
      </c>
      <c r="B20" s="558"/>
      <c r="C20" s="558"/>
      <c r="D20" s="560"/>
      <c r="E20" s="558"/>
      <c r="F20" s="558"/>
      <c r="G20" s="1304" t="s">
        <v>177</v>
      </c>
      <c r="H20" s="1301" t="s">
        <v>148</v>
      </c>
      <c r="I20" s="1227">
        <f>(H20/H$4)*I$4</f>
        <v>120</v>
      </c>
      <c r="J20" s="1304" t="s">
        <v>178</v>
      </c>
      <c r="K20" s="1301">
        <v>10</v>
      </c>
      <c r="L20" s="1227">
        <f>(K20/K$4)*L$4</f>
        <v>60</v>
      </c>
    </row>
    <row r="21" spans="1:18" ht="15" customHeight="1">
      <c r="A21" s="551" t="s">
        <v>114</v>
      </c>
      <c r="B21" s="553"/>
      <c r="C21" s="553"/>
      <c r="D21" s="552"/>
      <c r="E21" s="553"/>
      <c r="F21" s="553"/>
      <c r="G21" s="1305"/>
      <c r="H21" s="1244"/>
      <c r="I21" s="1228"/>
      <c r="J21" s="1305"/>
      <c r="K21" s="1244"/>
      <c r="L21" s="1228"/>
    </row>
    <row r="22" spans="1:18" ht="15" customHeight="1">
      <c r="A22" s="542" t="s">
        <v>149</v>
      </c>
      <c r="B22" s="549"/>
      <c r="C22" s="549"/>
      <c r="D22" s="548"/>
      <c r="E22" s="549"/>
      <c r="F22" s="549"/>
      <c r="G22" s="1307" t="s">
        <v>177</v>
      </c>
      <c r="H22" s="1233" t="s">
        <v>148</v>
      </c>
      <c r="I22" s="1225">
        <f>(H22/H$4)*I$4</f>
        <v>120</v>
      </c>
      <c r="J22" s="1307" t="s">
        <v>179</v>
      </c>
      <c r="K22" s="1233">
        <v>10</v>
      </c>
      <c r="L22" s="1225">
        <f>(K22/K$4)*L$4</f>
        <v>60</v>
      </c>
    </row>
    <row r="23" spans="1:18" ht="15" customHeight="1" thickBot="1">
      <c r="A23" s="554" t="s">
        <v>150</v>
      </c>
      <c r="B23" s="556"/>
      <c r="C23" s="556"/>
      <c r="D23" s="555"/>
      <c r="E23" s="556"/>
      <c r="F23" s="556"/>
      <c r="G23" s="1308"/>
      <c r="H23" s="1234"/>
      <c r="I23" s="1226"/>
      <c r="J23" s="1308"/>
      <c r="K23" s="1234"/>
      <c r="L23" s="1226"/>
    </row>
    <row r="24" spans="1:18" ht="15" customHeight="1" thickTop="1">
      <c r="A24" s="557" t="s">
        <v>151</v>
      </c>
      <c r="B24" s="563" t="s">
        <v>152</v>
      </c>
      <c r="C24" s="558"/>
      <c r="D24" s="558"/>
      <c r="E24" s="560"/>
      <c r="F24" s="558"/>
      <c r="G24" s="1300" t="s">
        <v>619</v>
      </c>
      <c r="H24" s="1295">
        <v>10</v>
      </c>
      <c r="I24" s="1227">
        <f>(H24/H$4)*I$4</f>
        <v>60</v>
      </c>
      <c r="J24" s="1300" t="s">
        <v>619</v>
      </c>
      <c r="K24" s="1295">
        <v>10</v>
      </c>
      <c r="L24" s="1227">
        <f>(K24/K$4)*L$4</f>
        <v>60</v>
      </c>
    </row>
    <row r="25" spans="1:18" ht="15" customHeight="1">
      <c r="A25" s="564" t="s">
        <v>170</v>
      </c>
      <c r="B25" s="565"/>
      <c r="C25" s="553"/>
      <c r="D25" s="553"/>
      <c r="E25" s="552"/>
      <c r="F25" s="553"/>
      <c r="G25" s="1297"/>
      <c r="H25" s="1231"/>
      <c r="I25" s="1228"/>
      <c r="J25" s="1297"/>
      <c r="K25" s="1231"/>
      <c r="L25" s="1228"/>
    </row>
    <row r="26" spans="1:18" ht="15" customHeight="1">
      <c r="A26" s="557" t="s">
        <v>153</v>
      </c>
      <c r="B26" s="563"/>
      <c r="C26" s="558"/>
      <c r="D26" s="558"/>
      <c r="E26" s="560"/>
      <c r="F26" s="558"/>
      <c r="G26" s="550"/>
      <c r="H26" s="1230">
        <v>8</v>
      </c>
      <c r="I26" s="1225">
        <f>(H26/H$4)*I$4</f>
        <v>48</v>
      </c>
      <c r="J26" s="550"/>
      <c r="K26" s="1230">
        <v>8</v>
      </c>
      <c r="L26" s="1225">
        <f>(K26/K$4)*L$4</f>
        <v>48</v>
      </c>
    </row>
    <row r="27" spans="1:18" ht="15" customHeight="1">
      <c r="A27" s="566" t="s">
        <v>154</v>
      </c>
      <c r="B27" s="563" t="s">
        <v>155</v>
      </c>
      <c r="C27" s="558"/>
      <c r="D27" s="558"/>
      <c r="E27" s="560"/>
      <c r="F27" s="558"/>
      <c r="G27" s="562" t="s">
        <v>625</v>
      </c>
      <c r="H27" s="1295"/>
      <c r="I27" s="1227"/>
      <c r="J27" s="562" t="s">
        <v>625</v>
      </c>
      <c r="K27" s="1295"/>
      <c r="L27" s="1227"/>
    </row>
    <row r="28" spans="1:18" ht="15" customHeight="1">
      <c r="A28" s="551" t="s">
        <v>171</v>
      </c>
      <c r="B28" s="565"/>
      <c r="C28" s="553"/>
      <c r="D28" s="553"/>
      <c r="E28" s="552"/>
      <c r="F28" s="553"/>
      <c r="G28" s="567"/>
      <c r="H28" s="1231"/>
      <c r="I28" s="1237"/>
      <c r="J28" s="567"/>
      <c r="K28" s="1231"/>
      <c r="L28" s="1237">
        <f>(K29/K$4)*L$4</f>
        <v>12</v>
      </c>
    </row>
    <row r="29" spans="1:18" ht="15" customHeight="1">
      <c r="A29" s="557" t="s">
        <v>172</v>
      </c>
      <c r="B29" s="568"/>
      <c r="C29" s="558"/>
      <c r="D29" s="558"/>
      <c r="E29" s="560"/>
      <c r="F29" s="560"/>
      <c r="G29" s="1306" t="s">
        <v>629</v>
      </c>
      <c r="H29" s="1309">
        <v>2</v>
      </c>
      <c r="I29" s="1225">
        <f>(H29/H$4)*I$4</f>
        <v>12</v>
      </c>
      <c r="J29" s="1306" t="s">
        <v>629</v>
      </c>
      <c r="K29" s="1309">
        <v>2</v>
      </c>
      <c r="L29" s="1225">
        <f>(K29/K$4)*L$4</f>
        <v>12</v>
      </c>
    </row>
    <row r="30" spans="1:18" ht="15" customHeight="1">
      <c r="A30" s="557" t="s">
        <v>156</v>
      </c>
      <c r="B30" s="568"/>
      <c r="C30" s="558"/>
      <c r="D30" s="558"/>
      <c r="E30" s="560"/>
      <c r="F30" s="560"/>
      <c r="G30" s="1306"/>
      <c r="H30" s="1310"/>
      <c r="I30" s="1227"/>
      <c r="J30" s="1306"/>
      <c r="K30" s="1310"/>
      <c r="L30" s="1227"/>
    </row>
    <row r="31" spans="1:18" ht="15" customHeight="1" thickBot="1">
      <c r="A31" s="569" t="s">
        <v>157</v>
      </c>
      <c r="B31" s="556"/>
      <c r="C31" s="556"/>
      <c r="D31" s="556"/>
      <c r="E31" s="555"/>
      <c r="F31" s="555"/>
      <c r="G31" s="1299"/>
      <c r="H31" s="1311"/>
      <c r="I31" s="1229"/>
      <c r="J31" s="1299"/>
      <c r="K31" s="1311">
        <v>4</v>
      </c>
      <c r="L31" s="1229">
        <f>(K32/K$4)*L$4</f>
        <v>6</v>
      </c>
    </row>
    <row r="32" spans="1:18" ht="15" customHeight="1" thickTop="1" thickBot="1">
      <c r="A32" s="1313" t="s">
        <v>158</v>
      </c>
      <c r="B32" s="556"/>
      <c r="C32" s="556"/>
      <c r="D32" s="556"/>
      <c r="E32" s="556"/>
      <c r="F32" s="555"/>
      <c r="G32" s="1317" t="s">
        <v>159</v>
      </c>
      <c r="H32" s="1232">
        <v>1</v>
      </c>
      <c r="I32" s="1316">
        <f>(H32/H$4)*I$4</f>
        <v>6</v>
      </c>
      <c r="J32" s="1317" t="s">
        <v>180</v>
      </c>
      <c r="K32" s="1295">
        <v>1</v>
      </c>
      <c r="L32" s="1227">
        <f>(K32/K$4)*L$4</f>
        <v>6</v>
      </c>
    </row>
    <row r="33" spans="1:15" ht="15" customHeight="1" thickTop="1">
      <c r="A33" s="1314"/>
      <c r="B33" s="553"/>
      <c r="C33" s="553"/>
      <c r="D33" s="553"/>
      <c r="E33" s="553"/>
      <c r="F33" s="552"/>
      <c r="G33" s="1318"/>
      <c r="H33" s="1295"/>
      <c r="I33" s="1227"/>
      <c r="J33" s="1318"/>
      <c r="K33" s="1231"/>
      <c r="L33" s="1228"/>
    </row>
    <row r="34" spans="1:15" ht="15" customHeight="1">
      <c r="A34" s="1315" t="s">
        <v>160</v>
      </c>
      <c r="B34" s="558"/>
      <c r="C34" s="558"/>
      <c r="D34" s="558"/>
      <c r="E34" s="558"/>
      <c r="F34" s="560"/>
      <c r="G34" s="1298" t="s">
        <v>181</v>
      </c>
      <c r="H34" s="1295">
        <v>18</v>
      </c>
      <c r="I34" s="1227">
        <f>(H34/H$4)*I$4</f>
        <v>108</v>
      </c>
      <c r="J34" s="1298" t="s">
        <v>181</v>
      </c>
      <c r="K34" s="1230">
        <v>18</v>
      </c>
      <c r="L34" s="1225">
        <f>(K34/K$4)*L$4</f>
        <v>108</v>
      </c>
    </row>
    <row r="35" spans="1:15" ht="15" customHeight="1">
      <c r="A35" s="1314"/>
      <c r="B35" s="553"/>
      <c r="C35" s="553"/>
      <c r="D35" s="553"/>
      <c r="E35" s="553"/>
      <c r="F35" s="552"/>
      <c r="G35" s="1312"/>
      <c r="H35" s="1231"/>
      <c r="I35" s="1237"/>
      <c r="J35" s="1312"/>
      <c r="K35" s="1231"/>
      <c r="L35" s="1228"/>
      <c r="O35" s="29"/>
    </row>
    <row r="36" spans="1:15" ht="15" customHeight="1">
      <c r="A36" s="570" t="s">
        <v>161</v>
      </c>
      <c r="B36" s="558"/>
      <c r="C36" s="558"/>
      <c r="D36" s="558"/>
      <c r="E36" s="558"/>
      <c r="F36" s="560"/>
      <c r="G36" s="1298" t="s">
        <v>180</v>
      </c>
      <c r="H36" s="1230">
        <v>1</v>
      </c>
      <c r="I36" s="1225">
        <f>(H36/H$4)*I$4</f>
        <v>6</v>
      </c>
      <c r="J36" s="1298" t="s">
        <v>180</v>
      </c>
      <c r="K36" s="1230">
        <v>1</v>
      </c>
      <c r="L36" s="1225">
        <f>(K36/K$4)*L$4</f>
        <v>6</v>
      </c>
    </row>
    <row r="37" spans="1:15" ht="15" customHeight="1">
      <c r="A37" s="564" t="s">
        <v>162</v>
      </c>
      <c r="B37" s="553"/>
      <c r="C37" s="553"/>
      <c r="D37" s="553"/>
      <c r="E37" s="553"/>
      <c r="F37" s="552"/>
      <c r="G37" s="1312"/>
      <c r="H37" s="1231"/>
      <c r="I37" s="1237"/>
      <c r="J37" s="1312"/>
      <c r="K37" s="1231"/>
      <c r="L37" s="1228"/>
      <c r="O37" s="29"/>
    </row>
    <row r="38" spans="1:15" ht="15">
      <c r="A38" s="571" t="s">
        <v>94</v>
      </c>
      <c r="B38" s="571"/>
      <c r="C38" s="571"/>
      <c r="D38" s="571"/>
      <c r="E38" s="571"/>
      <c r="F38" s="571"/>
      <c r="G38" s="571"/>
      <c r="H38" s="571"/>
      <c r="I38" s="571"/>
      <c r="J38" s="571"/>
      <c r="K38" s="571"/>
      <c r="L38" s="571"/>
    </row>
    <row r="39" spans="1:15" ht="16.5">
      <c r="A39" s="571" t="s">
        <v>163</v>
      </c>
      <c r="B39" s="571"/>
      <c r="C39" s="572" t="s">
        <v>164</v>
      </c>
      <c r="D39" s="572" t="s">
        <v>165</v>
      </c>
      <c r="E39" s="571"/>
      <c r="F39" s="571"/>
      <c r="G39" s="571"/>
      <c r="J39" s="571"/>
    </row>
    <row r="40" spans="1:15" ht="16.5" customHeight="1">
      <c r="A40" s="571" t="s">
        <v>182</v>
      </c>
      <c r="B40" s="1293" t="s">
        <v>173</v>
      </c>
      <c r="C40" s="1294"/>
      <c r="D40" s="1294"/>
      <c r="E40" s="1294"/>
      <c r="F40" s="1294"/>
      <c r="G40" s="571"/>
      <c r="J40" s="518">
        <v>39094</v>
      </c>
    </row>
    <row r="41" spans="1:15" ht="16.5">
      <c r="A41" s="573" t="s">
        <v>166</v>
      </c>
      <c r="B41" s="1294"/>
      <c r="C41" s="1294"/>
      <c r="D41" s="1294"/>
      <c r="E41" s="1294"/>
      <c r="F41" s="1294"/>
      <c r="G41" s="572" t="s">
        <v>129</v>
      </c>
      <c r="J41" s="572" t="s">
        <v>167</v>
      </c>
    </row>
    <row r="42" spans="1:15" ht="15">
      <c r="A42" s="574"/>
      <c r="B42" s="575"/>
      <c r="C42" s="575"/>
      <c r="D42" s="575"/>
      <c r="E42" s="575"/>
    </row>
    <row r="43" spans="1:15" s="571" customFormat="1" ht="15">
      <c r="H43" s="28"/>
      <c r="I43" s="28"/>
      <c r="K43" s="28"/>
      <c r="L43" s="28"/>
    </row>
  </sheetData>
  <mergeCells count="90">
    <mergeCell ref="J34:J35"/>
    <mergeCell ref="K34:K35"/>
    <mergeCell ref="L34:L35"/>
    <mergeCell ref="J36:J37"/>
    <mergeCell ref="K36:K37"/>
    <mergeCell ref="L36:L37"/>
    <mergeCell ref="J29:J31"/>
    <mergeCell ref="K29:K31"/>
    <mergeCell ref="L29:L31"/>
    <mergeCell ref="J32:J33"/>
    <mergeCell ref="K32:K33"/>
    <mergeCell ref="L32:L33"/>
    <mergeCell ref="J22:J23"/>
    <mergeCell ref="J24:J25"/>
    <mergeCell ref="K26:K28"/>
    <mergeCell ref="L26:L28"/>
    <mergeCell ref="K24:K25"/>
    <mergeCell ref="L24:L25"/>
    <mergeCell ref="L22:L23"/>
    <mergeCell ref="K22:K23"/>
    <mergeCell ref="I36:I37"/>
    <mergeCell ref="I32:I33"/>
    <mergeCell ref="H34:H35"/>
    <mergeCell ref="I34:I35"/>
    <mergeCell ref="G32:G33"/>
    <mergeCell ref="G34:G35"/>
    <mergeCell ref="G36:G37"/>
    <mergeCell ref="A32:A33"/>
    <mergeCell ref="A34:A35"/>
    <mergeCell ref="H36:H37"/>
    <mergeCell ref="H32:H33"/>
    <mergeCell ref="G22:G23"/>
    <mergeCell ref="G24:G25"/>
    <mergeCell ref="H26:H28"/>
    <mergeCell ref="H22:H23"/>
    <mergeCell ref="H29:H31"/>
    <mergeCell ref="H24:H25"/>
    <mergeCell ref="I24:I25"/>
    <mergeCell ref="I17:I19"/>
    <mergeCell ref="H20:H21"/>
    <mergeCell ref="I20:I21"/>
    <mergeCell ref="G29:G31"/>
    <mergeCell ref="I29:I31"/>
    <mergeCell ref="K20:K21"/>
    <mergeCell ref="L20:L21"/>
    <mergeCell ref="G5:G6"/>
    <mergeCell ref="G7:G8"/>
    <mergeCell ref="G9:G10"/>
    <mergeCell ref="G11:G12"/>
    <mergeCell ref="G13:G14"/>
    <mergeCell ref="G15:G16"/>
    <mergeCell ref="G17:G19"/>
    <mergeCell ref="G20:G21"/>
    <mergeCell ref="J13:J14"/>
    <mergeCell ref="J15:J16"/>
    <mergeCell ref="J17:J19"/>
    <mergeCell ref="J20:J21"/>
    <mergeCell ref="L11:L12"/>
    <mergeCell ref="L13:L14"/>
    <mergeCell ref="K15:K16"/>
    <mergeCell ref="L15:L16"/>
    <mergeCell ref="L17:L19"/>
    <mergeCell ref="L5:L6"/>
    <mergeCell ref="K7:K8"/>
    <mergeCell ref="L7:L8"/>
    <mergeCell ref="K9:K10"/>
    <mergeCell ref="L9:L10"/>
    <mergeCell ref="K5:K6"/>
    <mergeCell ref="K13:K14"/>
    <mergeCell ref="J5:J6"/>
    <mergeCell ref="J7:J8"/>
    <mergeCell ref="J9:J10"/>
    <mergeCell ref="J11:J12"/>
    <mergeCell ref="K11:K12"/>
    <mergeCell ref="A2:F2"/>
    <mergeCell ref="B40:F41"/>
    <mergeCell ref="H5:H6"/>
    <mergeCell ref="I5:I6"/>
    <mergeCell ref="H7:H8"/>
    <mergeCell ref="I7:I8"/>
    <mergeCell ref="H9:H10"/>
    <mergeCell ref="I9:I10"/>
    <mergeCell ref="H11:H12"/>
    <mergeCell ref="I11:I12"/>
    <mergeCell ref="H13:H14"/>
    <mergeCell ref="I13:I14"/>
    <mergeCell ref="H15:H16"/>
    <mergeCell ref="I15:I16"/>
    <mergeCell ref="I26:I28"/>
    <mergeCell ref="I22:I23"/>
  </mergeCells>
  <phoneticPr fontId="0" type="noConversion"/>
  <printOptions horizontalCentered="1" verticalCentered="1"/>
  <pageMargins left="0.19685039370078741" right="0.19685039370078741" top="0.39370078740157483" bottom="0.39370078740157483" header="0.31496062992125984" footer="0.31496062992125984"/>
  <pageSetup paperSize="9" scale="85" orientation="landscape" horizontalDpi="4294967293" verticalDpi="4294967293" r:id="rId1"/>
  <headerFooter alignWithMargins="0">
    <oddHeader xml:space="preserve">&amp;C&amp;"Comic Sans MS,Normal"&amp;8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Mode d'emploi</vt:lpstr>
      <vt:lpstr>Présentation</vt:lpstr>
      <vt:lpstr>Nutrition 2011</vt:lpstr>
      <vt:lpstr>GEMRCN 2007-Source</vt:lpstr>
      <vt:lpstr>GEMRCN vos Grammages</vt:lpstr>
      <vt:lpstr>GEMRCN Grammages imposés</vt:lpstr>
      <vt:lpstr>GEMRCN Fréquences</vt:lpstr>
      <vt:lpstr>GEMRCN Repères</vt:lpstr>
      <vt:lpstr>PNNS perso</vt:lpstr>
      <vt:lpstr>Fréquence Pomona</vt:lpstr>
      <vt:lpstr>Fréquence Pers âgées</vt:lpstr>
      <vt:lpstr>Fréquence Enfant ados adultes</vt:lpstr>
      <vt:lpstr>Fréquence Nourrissons</vt:lpstr>
      <vt:lpstr>'Fréquence Enfant ados adultes'!Zone_d_impression</vt:lpstr>
      <vt:lpstr>'Fréquence Nourrissons'!Zone_d_impression</vt:lpstr>
      <vt:lpstr>'Fréquence Pers âgées'!Zone_d_impression</vt:lpstr>
      <vt:lpstr>'Fréquence Pomona'!Zone_d_impression</vt:lpstr>
      <vt:lpstr>'GEMRCN 2007-Source'!Zone_d_impression</vt:lpstr>
      <vt:lpstr>'GEMRCN Fréquences'!Zone_d_impression</vt:lpstr>
      <vt:lpstr>'GEMRCN Grammages imposés'!Zone_d_impression</vt:lpstr>
      <vt:lpstr>'GEMRCN Repères'!Zone_d_impression</vt:lpstr>
      <vt:lpstr>'GEMRCN vos Grammages'!Zone_d_impression</vt:lpstr>
      <vt:lpstr>'Mode d''emploi'!Zone_d_impression</vt:lpstr>
      <vt:lpstr>'Nutrition 2011'!Zone_d_impression</vt:lpstr>
      <vt:lpstr>'PNNS perso'!Zone_d_impression</vt:lpstr>
      <vt:lpstr>Présentation!Zone_d_impression</vt:lpstr>
    </vt:vector>
  </TitlesOfParts>
  <Company>CCR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Cuisine Centrale de Rochefort sur Mer</dc:creator>
  <cp:lastModifiedBy>Joël Leboucher</cp:lastModifiedBy>
  <cp:lastPrinted>2011-07-25T20:33:38Z</cp:lastPrinted>
  <dcterms:created xsi:type="dcterms:W3CDTF">2008-01-03T11:46:07Z</dcterms:created>
  <dcterms:modified xsi:type="dcterms:W3CDTF">2021-08-16T17:54:26Z</dcterms:modified>
</cp:coreProperties>
</file>